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4 OZVZ\ZŠ a MŠ Chlebovice - tělocvična\Vysv. zad podm. č. 1\"/>
    </mc:Choice>
  </mc:AlternateContent>
  <xr:revisionPtr revIDLastSave="0" documentId="8_{807D2DA6-EC09-4958-812D-1A07AC0D62AC}" xr6:coauthVersionLast="36" xr6:coauthVersionMax="36" xr10:uidLastSave="{00000000-0000-0000-0000-000000000000}"/>
  <bookViews>
    <workbookView xWindow="0" yWindow="0" windowWidth="23040" windowHeight="84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0 Pol" sheetId="12" r:id="rId4"/>
    <sheet name="01 01 Pol" sheetId="13" r:id="rId5"/>
    <sheet name="01 02 Pol" sheetId="14" r:id="rId6"/>
    <sheet name="01 03 Pol" sheetId="15" r:id="rId7"/>
    <sheet name="01 04 Pol" sheetId="16" r:id="rId8"/>
    <sheet name="01 05 Pol" sheetId="17" r:id="rId9"/>
    <sheet name="01 06 Pol" sheetId="18" r:id="rId10"/>
  </sheets>
  <externalReferences>
    <externalReference r:id="rId11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 Pol'!$1:$7</definedName>
    <definedName name="_xlnm.Print_Titles" localSheetId="4">'01 01 Pol'!$1:$7</definedName>
    <definedName name="_xlnm.Print_Titles" localSheetId="5">'01 02 Pol'!$1:$7</definedName>
    <definedName name="_xlnm.Print_Titles" localSheetId="6">'01 03 Pol'!$1:$7</definedName>
    <definedName name="_xlnm.Print_Titles" localSheetId="7">'01 04 Pol'!$1:$7</definedName>
    <definedName name="_xlnm.Print_Titles" localSheetId="8">'01 05 Pol'!$1:$7</definedName>
    <definedName name="_xlnm.Print_Titles" localSheetId="9">'01 06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 Pol'!$A$1:$Y$26</definedName>
    <definedName name="_xlnm.Print_Area" localSheetId="4">'01 01 Pol'!$A$1:$Y$1108</definedName>
    <definedName name="_xlnm.Print_Area" localSheetId="5">'01 02 Pol'!$A$1:$Y$51</definedName>
    <definedName name="_xlnm.Print_Area" localSheetId="6">'01 03 Pol'!$A$1:$Y$82</definedName>
    <definedName name="_xlnm.Print_Area" localSheetId="7">'01 04 Pol'!$A$1:$Y$71</definedName>
    <definedName name="_xlnm.Print_Area" localSheetId="8">'01 05 Pol'!$A$1:$Y$46</definedName>
    <definedName name="_xlnm.Print_Area" localSheetId="9">'01 06 Pol'!$A$1:$Y$251</definedName>
    <definedName name="_xlnm.Print_Area" localSheetId="1">Stavba!$A$1:$J$117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234" i="18" l="1"/>
  <c r="BA228" i="18"/>
  <c r="BA226" i="18"/>
  <c r="BA140" i="18"/>
  <c r="BA106" i="18"/>
  <c r="BA80" i="18"/>
  <c r="BA66" i="18"/>
  <c r="BA49" i="18"/>
  <c r="BA17" i="18"/>
  <c r="BA13" i="18"/>
  <c r="BA11" i="18"/>
  <c r="Q8" i="18"/>
  <c r="G9" i="18"/>
  <c r="M9" i="18" s="1"/>
  <c r="I9" i="18"/>
  <c r="I8" i="18" s="1"/>
  <c r="K9" i="18"/>
  <c r="K8" i="18" s="1"/>
  <c r="O9" i="18"/>
  <c r="O8" i="18" s="1"/>
  <c r="Q9" i="18"/>
  <c r="V9" i="18"/>
  <c r="G10" i="18"/>
  <c r="I10" i="18"/>
  <c r="K10" i="18"/>
  <c r="M10" i="18"/>
  <c r="O10" i="18"/>
  <c r="Q10" i="18"/>
  <c r="V10" i="18"/>
  <c r="G12" i="18"/>
  <c r="G8" i="18" s="1"/>
  <c r="I12" i="18"/>
  <c r="K12" i="18"/>
  <c r="O12" i="18"/>
  <c r="Q12" i="18"/>
  <c r="V12" i="18"/>
  <c r="V8" i="18" s="1"/>
  <c r="G14" i="18"/>
  <c r="M14" i="18" s="1"/>
  <c r="I14" i="18"/>
  <c r="K14" i="18"/>
  <c r="O14" i="18"/>
  <c r="Q14" i="18"/>
  <c r="V14" i="18"/>
  <c r="G16" i="18"/>
  <c r="I16" i="18"/>
  <c r="K16" i="18"/>
  <c r="K15" i="18" s="1"/>
  <c r="M16" i="18"/>
  <c r="O16" i="18"/>
  <c r="O15" i="18" s="1"/>
  <c r="Q16" i="18"/>
  <c r="Q15" i="18" s="1"/>
  <c r="V16" i="18"/>
  <c r="G18" i="18"/>
  <c r="M18" i="18" s="1"/>
  <c r="I18" i="18"/>
  <c r="K18" i="18"/>
  <c r="O18" i="18"/>
  <c r="Q18" i="18"/>
  <c r="V18" i="18"/>
  <c r="G19" i="18"/>
  <c r="M19" i="18" s="1"/>
  <c r="I19" i="18"/>
  <c r="I15" i="18" s="1"/>
  <c r="K19" i="18"/>
  <c r="O19" i="18"/>
  <c r="Q19" i="18"/>
  <c r="V19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V15" i="18" s="1"/>
  <c r="G26" i="18"/>
  <c r="M26" i="18" s="1"/>
  <c r="I26" i="18"/>
  <c r="K26" i="18"/>
  <c r="O26" i="18"/>
  <c r="Q26" i="18"/>
  <c r="V26" i="18"/>
  <c r="G27" i="18"/>
  <c r="I27" i="18"/>
  <c r="K27" i="18"/>
  <c r="M27" i="18"/>
  <c r="O27" i="18"/>
  <c r="Q27" i="18"/>
  <c r="V27" i="18"/>
  <c r="G29" i="18"/>
  <c r="I29" i="18"/>
  <c r="I28" i="18" s="1"/>
  <c r="K29" i="18"/>
  <c r="K28" i="18" s="1"/>
  <c r="O29" i="18"/>
  <c r="Q29" i="18"/>
  <c r="Q28" i="18" s="1"/>
  <c r="V29" i="18"/>
  <c r="V28" i="18" s="1"/>
  <c r="G31" i="18"/>
  <c r="M31" i="18" s="1"/>
  <c r="I31" i="18"/>
  <c r="K31" i="18"/>
  <c r="O31" i="18"/>
  <c r="Q31" i="18"/>
  <c r="V31" i="18"/>
  <c r="G33" i="18"/>
  <c r="M33" i="18" s="1"/>
  <c r="I33" i="18"/>
  <c r="K33" i="18"/>
  <c r="O33" i="18"/>
  <c r="O28" i="18" s="1"/>
  <c r="Q33" i="18"/>
  <c r="V33" i="18"/>
  <c r="G35" i="18"/>
  <c r="M35" i="18" s="1"/>
  <c r="I35" i="18"/>
  <c r="K35" i="18"/>
  <c r="O35" i="18"/>
  <c r="Q35" i="18"/>
  <c r="V35" i="18"/>
  <c r="G37" i="18"/>
  <c r="M37" i="18" s="1"/>
  <c r="I37" i="18"/>
  <c r="K37" i="18"/>
  <c r="O37" i="18"/>
  <c r="Q37" i="18"/>
  <c r="V37" i="18"/>
  <c r="G39" i="18"/>
  <c r="I39" i="18"/>
  <c r="K39" i="18"/>
  <c r="M39" i="18"/>
  <c r="O39" i="18"/>
  <c r="Q39" i="18"/>
  <c r="V39" i="18"/>
  <c r="G41" i="18"/>
  <c r="M41" i="18" s="1"/>
  <c r="I41" i="18"/>
  <c r="K41" i="18"/>
  <c r="O41" i="18"/>
  <c r="Q41" i="18"/>
  <c r="V41" i="18"/>
  <c r="G43" i="18"/>
  <c r="M43" i="18" s="1"/>
  <c r="I43" i="18"/>
  <c r="K43" i="18"/>
  <c r="O43" i="18"/>
  <c r="Q43" i="18"/>
  <c r="V43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I102" i="1" s="1"/>
  <c r="O47" i="18"/>
  <c r="Q47" i="18"/>
  <c r="V47" i="18"/>
  <c r="G48" i="18"/>
  <c r="M48" i="18" s="1"/>
  <c r="M47" i="18" s="1"/>
  <c r="I48" i="18"/>
  <c r="I47" i="18" s="1"/>
  <c r="K48" i="18"/>
  <c r="K47" i="18" s="1"/>
  <c r="O48" i="18"/>
  <c r="Q48" i="18"/>
  <c r="V48" i="18"/>
  <c r="G51" i="18"/>
  <c r="M51" i="18" s="1"/>
  <c r="I51" i="18"/>
  <c r="I50" i="18" s="1"/>
  <c r="K51" i="18"/>
  <c r="O51" i="18"/>
  <c r="Q51" i="18"/>
  <c r="Q50" i="18" s="1"/>
  <c r="V51" i="18"/>
  <c r="V50" i="18" s="1"/>
  <c r="G52" i="18"/>
  <c r="M52" i="18" s="1"/>
  <c r="I52" i="18"/>
  <c r="K52" i="18"/>
  <c r="O52" i="18"/>
  <c r="O50" i="18" s="1"/>
  <c r="Q52" i="18"/>
  <c r="V52" i="18"/>
  <c r="G53" i="18"/>
  <c r="I53" i="18"/>
  <c r="K53" i="18"/>
  <c r="M53" i="18"/>
  <c r="O53" i="18"/>
  <c r="Q53" i="18"/>
  <c r="V53" i="18"/>
  <c r="G54" i="18"/>
  <c r="I54" i="18"/>
  <c r="K54" i="18"/>
  <c r="M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K50" i="18" s="1"/>
  <c r="O56" i="18"/>
  <c r="Q56" i="18"/>
  <c r="V56" i="18"/>
  <c r="G57" i="18"/>
  <c r="M57" i="18" s="1"/>
  <c r="I57" i="18"/>
  <c r="K57" i="18"/>
  <c r="O57" i="18"/>
  <c r="Q57" i="18"/>
  <c r="V57" i="18"/>
  <c r="G59" i="18"/>
  <c r="M59" i="18" s="1"/>
  <c r="I59" i="18"/>
  <c r="K59" i="18"/>
  <c r="O59" i="18"/>
  <c r="O58" i="18" s="1"/>
  <c r="Q59" i="18"/>
  <c r="Q58" i="18" s="1"/>
  <c r="V59" i="18"/>
  <c r="G65" i="18"/>
  <c r="M65" i="18" s="1"/>
  <c r="I65" i="18"/>
  <c r="K65" i="18"/>
  <c r="K58" i="18" s="1"/>
  <c r="O65" i="18"/>
  <c r="Q65" i="18"/>
  <c r="V65" i="18"/>
  <c r="G67" i="18"/>
  <c r="M67" i="18" s="1"/>
  <c r="I67" i="18"/>
  <c r="I58" i="18" s="1"/>
  <c r="K67" i="18"/>
  <c r="O67" i="18"/>
  <c r="Q67" i="18"/>
  <c r="V67" i="18"/>
  <c r="G75" i="18"/>
  <c r="M75" i="18" s="1"/>
  <c r="I75" i="18"/>
  <c r="K75" i="18"/>
  <c r="O75" i="18"/>
  <c r="Q75" i="18"/>
  <c r="V75" i="18"/>
  <c r="G79" i="18"/>
  <c r="M79" i="18" s="1"/>
  <c r="I79" i="18"/>
  <c r="K79" i="18"/>
  <c r="O79" i="18"/>
  <c r="Q79" i="18"/>
  <c r="V79" i="18"/>
  <c r="G81" i="18"/>
  <c r="M81" i="18" s="1"/>
  <c r="I81" i="18"/>
  <c r="K81" i="18"/>
  <c r="O81" i="18"/>
  <c r="Q81" i="18"/>
  <c r="V81" i="18"/>
  <c r="V58" i="18" s="1"/>
  <c r="G84" i="18"/>
  <c r="M84" i="18" s="1"/>
  <c r="I84" i="18"/>
  <c r="K84" i="18"/>
  <c r="O84" i="18"/>
  <c r="Q84" i="18"/>
  <c r="V84" i="18"/>
  <c r="G89" i="18"/>
  <c r="I89" i="18"/>
  <c r="K89" i="18"/>
  <c r="M89" i="18"/>
  <c r="O89" i="18"/>
  <c r="Q89" i="18"/>
  <c r="V89" i="18"/>
  <c r="G92" i="18"/>
  <c r="I92" i="18"/>
  <c r="K92" i="18"/>
  <c r="M92" i="18"/>
  <c r="O92" i="18"/>
  <c r="Q92" i="18"/>
  <c r="V92" i="18"/>
  <c r="G94" i="18"/>
  <c r="M94" i="18" s="1"/>
  <c r="I94" i="18"/>
  <c r="K94" i="18"/>
  <c r="O94" i="18"/>
  <c r="Q94" i="18"/>
  <c r="V94" i="18"/>
  <c r="G96" i="18"/>
  <c r="M96" i="18" s="1"/>
  <c r="I96" i="18"/>
  <c r="K96" i="18"/>
  <c r="O96" i="18"/>
  <c r="Q96" i="18"/>
  <c r="V96" i="18"/>
  <c r="G98" i="18"/>
  <c r="M98" i="18" s="1"/>
  <c r="I98" i="18"/>
  <c r="K98" i="18"/>
  <c r="O98" i="18"/>
  <c r="Q98" i="18"/>
  <c r="V98" i="18"/>
  <c r="G100" i="18"/>
  <c r="I100" i="18"/>
  <c r="K100" i="18"/>
  <c r="M100" i="18"/>
  <c r="O100" i="18"/>
  <c r="Q100" i="18"/>
  <c r="V100" i="18"/>
  <c r="G102" i="18"/>
  <c r="I102" i="18"/>
  <c r="K102" i="18"/>
  <c r="M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M105" i="18" s="1"/>
  <c r="I105" i="18"/>
  <c r="K105" i="18"/>
  <c r="O105" i="18"/>
  <c r="Q105" i="18"/>
  <c r="V105" i="18"/>
  <c r="G107" i="18"/>
  <c r="M107" i="18" s="1"/>
  <c r="I107" i="18"/>
  <c r="K107" i="18"/>
  <c r="O107" i="18"/>
  <c r="Q107" i="18"/>
  <c r="V107" i="18"/>
  <c r="G108" i="18"/>
  <c r="I108" i="18"/>
  <c r="K108" i="18"/>
  <c r="M108" i="18"/>
  <c r="O108" i="18"/>
  <c r="Q108" i="18"/>
  <c r="V108" i="18"/>
  <c r="G109" i="18"/>
  <c r="M109" i="18" s="1"/>
  <c r="I109" i="18"/>
  <c r="K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5" i="18"/>
  <c r="M115" i="18" s="1"/>
  <c r="I115" i="18"/>
  <c r="K115" i="18"/>
  <c r="O115" i="18"/>
  <c r="Q115" i="18"/>
  <c r="V115" i="18"/>
  <c r="G116" i="18"/>
  <c r="M116" i="18" s="1"/>
  <c r="I116" i="18"/>
  <c r="K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M118" i="18" s="1"/>
  <c r="I118" i="18"/>
  <c r="K118" i="18"/>
  <c r="O118" i="18"/>
  <c r="Q118" i="18"/>
  <c r="V118" i="18"/>
  <c r="G119" i="18"/>
  <c r="M119" i="18" s="1"/>
  <c r="I119" i="18"/>
  <c r="K119" i="18"/>
  <c r="O119" i="18"/>
  <c r="Q119" i="18"/>
  <c r="V119" i="18"/>
  <c r="G120" i="18"/>
  <c r="I120" i="18"/>
  <c r="K120" i="18"/>
  <c r="M120" i="18"/>
  <c r="O120" i="18"/>
  <c r="Q120" i="18"/>
  <c r="V120" i="18"/>
  <c r="G122" i="18"/>
  <c r="I122" i="18"/>
  <c r="K122" i="18"/>
  <c r="M122" i="18"/>
  <c r="O122" i="18"/>
  <c r="Q122" i="18"/>
  <c r="V122" i="18"/>
  <c r="G124" i="18"/>
  <c r="M124" i="18" s="1"/>
  <c r="I124" i="18"/>
  <c r="K124" i="18"/>
  <c r="O124" i="18"/>
  <c r="Q124" i="18"/>
  <c r="V124" i="18"/>
  <c r="G126" i="18"/>
  <c r="M126" i="18" s="1"/>
  <c r="I126" i="18"/>
  <c r="K126" i="18"/>
  <c r="O126" i="18"/>
  <c r="Q126" i="18"/>
  <c r="V126" i="18"/>
  <c r="G128" i="18"/>
  <c r="M128" i="18" s="1"/>
  <c r="I128" i="18"/>
  <c r="K128" i="18"/>
  <c r="O128" i="18"/>
  <c r="Q128" i="18"/>
  <c r="V128" i="18"/>
  <c r="G130" i="18"/>
  <c r="M130" i="18" s="1"/>
  <c r="I130" i="18"/>
  <c r="K130" i="18"/>
  <c r="O130" i="18"/>
  <c r="Q130" i="18"/>
  <c r="V130" i="18"/>
  <c r="G132" i="18"/>
  <c r="M132" i="18" s="1"/>
  <c r="I132" i="18"/>
  <c r="K132" i="18"/>
  <c r="O132" i="18"/>
  <c r="Q132" i="18"/>
  <c r="V132" i="18"/>
  <c r="G134" i="18"/>
  <c r="M134" i="18" s="1"/>
  <c r="I134" i="18"/>
  <c r="K134" i="18"/>
  <c r="O134" i="18"/>
  <c r="Q134" i="18"/>
  <c r="V134" i="18"/>
  <c r="G136" i="18"/>
  <c r="M136" i="18" s="1"/>
  <c r="I136" i="18"/>
  <c r="K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M138" i="18" s="1"/>
  <c r="I138" i="18"/>
  <c r="K138" i="18"/>
  <c r="O138" i="18"/>
  <c r="Q138" i="18"/>
  <c r="V138" i="18"/>
  <c r="G139" i="18"/>
  <c r="M139" i="18" s="1"/>
  <c r="I139" i="18"/>
  <c r="K139" i="18"/>
  <c r="O139" i="18"/>
  <c r="Q139" i="18"/>
  <c r="V139" i="18"/>
  <c r="G141" i="18"/>
  <c r="I141" i="18"/>
  <c r="K141" i="18"/>
  <c r="M141" i="18"/>
  <c r="O141" i="18"/>
  <c r="Q141" i="18"/>
  <c r="V141" i="18"/>
  <c r="G142" i="18"/>
  <c r="M142" i="18" s="1"/>
  <c r="I142" i="18"/>
  <c r="K142" i="18"/>
  <c r="O142" i="18"/>
  <c r="Q142" i="18"/>
  <c r="V142" i="18"/>
  <c r="G144" i="18"/>
  <c r="M144" i="18" s="1"/>
  <c r="I144" i="18"/>
  <c r="K144" i="18"/>
  <c r="O144" i="18"/>
  <c r="Q144" i="18"/>
  <c r="V144" i="18"/>
  <c r="G145" i="18"/>
  <c r="M145" i="18" s="1"/>
  <c r="I145" i="18"/>
  <c r="K145" i="18"/>
  <c r="O145" i="18"/>
  <c r="Q145" i="18"/>
  <c r="V145" i="18"/>
  <c r="G146" i="18"/>
  <c r="M146" i="18" s="1"/>
  <c r="I146" i="18"/>
  <c r="K146" i="18"/>
  <c r="O146" i="18"/>
  <c r="Q146" i="18"/>
  <c r="V146" i="18"/>
  <c r="G148" i="18"/>
  <c r="M148" i="18" s="1"/>
  <c r="I148" i="18"/>
  <c r="I147" i="18" s="1"/>
  <c r="K148" i="18"/>
  <c r="K147" i="18" s="1"/>
  <c r="O148" i="18"/>
  <c r="O147" i="18" s="1"/>
  <c r="Q148" i="18"/>
  <c r="Q147" i="18" s="1"/>
  <c r="V148" i="18"/>
  <c r="G157" i="18"/>
  <c r="M157" i="18" s="1"/>
  <c r="I157" i="18"/>
  <c r="K157" i="18"/>
  <c r="O157" i="18"/>
  <c r="Q157" i="18"/>
  <c r="V157" i="18"/>
  <c r="G165" i="18"/>
  <c r="M165" i="18" s="1"/>
  <c r="I165" i="18"/>
  <c r="K165" i="18"/>
  <c r="O165" i="18"/>
  <c r="Q165" i="18"/>
  <c r="V165" i="18"/>
  <c r="G166" i="18"/>
  <c r="M166" i="18" s="1"/>
  <c r="I166" i="18"/>
  <c r="K166" i="18"/>
  <c r="O166" i="18"/>
  <c r="Q166" i="18"/>
  <c r="V166" i="18"/>
  <c r="G169" i="18"/>
  <c r="M169" i="18" s="1"/>
  <c r="I169" i="18"/>
  <c r="K169" i="18"/>
  <c r="O169" i="18"/>
  <c r="Q169" i="18"/>
  <c r="V169" i="18"/>
  <c r="G170" i="18"/>
  <c r="M170" i="18" s="1"/>
  <c r="I170" i="18"/>
  <c r="K170" i="18"/>
  <c r="O170" i="18"/>
  <c r="Q170" i="18"/>
  <c r="V170" i="18"/>
  <c r="V147" i="18" s="1"/>
  <c r="G172" i="18"/>
  <c r="M172" i="18" s="1"/>
  <c r="I172" i="18"/>
  <c r="K172" i="18"/>
  <c r="O172" i="18"/>
  <c r="Q172" i="18"/>
  <c r="V172" i="18"/>
  <c r="G176" i="18"/>
  <c r="M176" i="18" s="1"/>
  <c r="I176" i="18"/>
  <c r="K176" i="18"/>
  <c r="O176" i="18"/>
  <c r="Q176" i="18"/>
  <c r="V176" i="18"/>
  <c r="G180" i="18"/>
  <c r="I180" i="18"/>
  <c r="K180" i="18"/>
  <c r="M180" i="18"/>
  <c r="O180" i="18"/>
  <c r="Q180" i="18"/>
  <c r="V180" i="18"/>
  <c r="G184" i="18"/>
  <c r="M184" i="18" s="1"/>
  <c r="I184" i="18"/>
  <c r="K184" i="18"/>
  <c r="O184" i="18"/>
  <c r="Q184" i="18"/>
  <c r="V184" i="18"/>
  <c r="G188" i="18"/>
  <c r="M188" i="18" s="1"/>
  <c r="I188" i="18"/>
  <c r="K188" i="18"/>
  <c r="O188" i="18"/>
  <c r="Q188" i="18"/>
  <c r="V188" i="18"/>
  <c r="G192" i="18"/>
  <c r="M192" i="18" s="1"/>
  <c r="I192" i="18"/>
  <c r="K192" i="18"/>
  <c r="O192" i="18"/>
  <c r="Q192" i="18"/>
  <c r="V192" i="18"/>
  <c r="G196" i="18"/>
  <c r="I196" i="18"/>
  <c r="K196" i="18"/>
  <c r="M196" i="18"/>
  <c r="O196" i="18"/>
  <c r="Q196" i="18"/>
  <c r="V196" i="18"/>
  <c r="G200" i="18"/>
  <c r="I200" i="18"/>
  <c r="K200" i="18"/>
  <c r="M200" i="18"/>
  <c r="O200" i="18"/>
  <c r="Q200" i="18"/>
  <c r="V200" i="18"/>
  <c r="G204" i="18"/>
  <c r="M204" i="18" s="1"/>
  <c r="I204" i="18"/>
  <c r="K204" i="18"/>
  <c r="O204" i="18"/>
  <c r="Q204" i="18"/>
  <c r="V204" i="18"/>
  <c r="G205" i="18"/>
  <c r="M205" i="18" s="1"/>
  <c r="I205" i="18"/>
  <c r="K205" i="18"/>
  <c r="O205" i="18"/>
  <c r="Q205" i="18"/>
  <c r="V205" i="18"/>
  <c r="G206" i="18"/>
  <c r="M206" i="18" s="1"/>
  <c r="I206" i="18"/>
  <c r="K206" i="18"/>
  <c r="O206" i="18"/>
  <c r="Q206" i="18"/>
  <c r="V206" i="18"/>
  <c r="G208" i="18"/>
  <c r="M208" i="18" s="1"/>
  <c r="I208" i="18"/>
  <c r="K208" i="18"/>
  <c r="O208" i="18"/>
  <c r="Q208" i="18"/>
  <c r="V208" i="18"/>
  <c r="G209" i="18"/>
  <c r="I209" i="18"/>
  <c r="K209" i="18"/>
  <c r="M209" i="18"/>
  <c r="O209" i="18"/>
  <c r="Q209" i="18"/>
  <c r="V209" i="18"/>
  <c r="G210" i="18"/>
  <c r="I210" i="18"/>
  <c r="K210" i="18"/>
  <c r="M210" i="18"/>
  <c r="O210" i="18"/>
  <c r="Q210" i="18"/>
  <c r="V210" i="18"/>
  <c r="G211" i="18"/>
  <c r="M211" i="18" s="1"/>
  <c r="I211" i="18"/>
  <c r="K211" i="18"/>
  <c r="O211" i="18"/>
  <c r="Q211" i="18"/>
  <c r="V211" i="18"/>
  <c r="G212" i="18"/>
  <c r="M212" i="18" s="1"/>
  <c r="I212" i="18"/>
  <c r="K212" i="18"/>
  <c r="O212" i="18"/>
  <c r="Q212" i="18"/>
  <c r="V212" i="18"/>
  <c r="G215" i="18"/>
  <c r="M215" i="18" s="1"/>
  <c r="I215" i="18"/>
  <c r="K215" i="18"/>
  <c r="O215" i="18"/>
  <c r="Q215" i="18"/>
  <c r="V215" i="18"/>
  <c r="G218" i="18"/>
  <c r="M218" i="18" s="1"/>
  <c r="I218" i="18"/>
  <c r="K218" i="18"/>
  <c r="O218" i="18"/>
  <c r="Q218" i="18"/>
  <c r="V218" i="18"/>
  <c r="G219" i="18"/>
  <c r="M219" i="18" s="1"/>
  <c r="I219" i="18"/>
  <c r="K219" i="18"/>
  <c r="O219" i="18"/>
  <c r="Q219" i="18"/>
  <c r="V219" i="18"/>
  <c r="G220" i="18"/>
  <c r="I220" i="18"/>
  <c r="K220" i="18"/>
  <c r="M220" i="18"/>
  <c r="O220" i="18"/>
  <c r="Q220" i="18"/>
  <c r="V220" i="18"/>
  <c r="G221" i="18"/>
  <c r="M221" i="18" s="1"/>
  <c r="I221" i="18"/>
  <c r="K221" i="18"/>
  <c r="O221" i="18"/>
  <c r="Q221" i="18"/>
  <c r="V221" i="18"/>
  <c r="G222" i="18"/>
  <c r="M222" i="18" s="1"/>
  <c r="I222" i="18"/>
  <c r="K222" i="18"/>
  <c r="O222" i="18"/>
  <c r="Q222" i="18"/>
  <c r="V222" i="18"/>
  <c r="G223" i="18"/>
  <c r="M223" i="18" s="1"/>
  <c r="I223" i="18"/>
  <c r="K223" i="18"/>
  <c r="O223" i="18"/>
  <c r="Q223" i="18"/>
  <c r="V223" i="18"/>
  <c r="G224" i="18"/>
  <c r="M224" i="18" s="1"/>
  <c r="I224" i="18"/>
  <c r="K224" i="18"/>
  <c r="O224" i="18"/>
  <c r="Q224" i="18"/>
  <c r="V224" i="18"/>
  <c r="G225" i="18"/>
  <c r="I225" i="18"/>
  <c r="K225" i="18"/>
  <c r="M225" i="18"/>
  <c r="O225" i="18"/>
  <c r="Q225" i="18"/>
  <c r="V225" i="18"/>
  <c r="G227" i="18"/>
  <c r="M227" i="18" s="1"/>
  <c r="I227" i="18"/>
  <c r="K227" i="18"/>
  <c r="O227" i="18"/>
  <c r="Q227" i="18"/>
  <c r="V227" i="18"/>
  <c r="G229" i="18"/>
  <c r="I229" i="18"/>
  <c r="K229" i="18"/>
  <c r="M229" i="18"/>
  <c r="O229" i="18"/>
  <c r="Q229" i="18"/>
  <c r="V229" i="18"/>
  <c r="G231" i="18"/>
  <c r="M231" i="18" s="1"/>
  <c r="I231" i="18"/>
  <c r="K231" i="18"/>
  <c r="O231" i="18"/>
  <c r="Q231" i="18"/>
  <c r="V231" i="18"/>
  <c r="G233" i="18"/>
  <c r="M233" i="18" s="1"/>
  <c r="I233" i="18"/>
  <c r="K233" i="18"/>
  <c r="O233" i="18"/>
  <c r="Q233" i="18"/>
  <c r="V233" i="18"/>
  <c r="G235" i="18"/>
  <c r="M235" i="18" s="1"/>
  <c r="I235" i="18"/>
  <c r="K235" i="18"/>
  <c r="O235" i="18"/>
  <c r="Q235" i="18"/>
  <c r="V235" i="18"/>
  <c r="G237" i="18"/>
  <c r="I237" i="18"/>
  <c r="K237" i="18"/>
  <c r="M237" i="18"/>
  <c r="O237" i="18"/>
  <c r="Q237" i="18"/>
  <c r="V237" i="18"/>
  <c r="G238" i="18"/>
  <c r="I238" i="18"/>
  <c r="K238" i="18"/>
  <c r="M238" i="18"/>
  <c r="O238" i="18"/>
  <c r="Q238" i="18"/>
  <c r="V238" i="18"/>
  <c r="G239" i="18"/>
  <c r="I239" i="18"/>
  <c r="K239" i="18"/>
  <c r="M239" i="18"/>
  <c r="O239" i="18"/>
  <c r="Q239" i="18"/>
  <c r="V239" i="18"/>
  <c r="AE241" i="18"/>
  <c r="F47" i="1" s="1"/>
  <c r="G9" i="17"/>
  <c r="I9" i="17"/>
  <c r="I8" i="17" s="1"/>
  <c r="K9" i="17"/>
  <c r="K8" i="17" s="1"/>
  <c r="O9" i="17"/>
  <c r="O8" i="17" s="1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V22" i="17"/>
  <c r="G23" i="17"/>
  <c r="M23" i="17" s="1"/>
  <c r="I23" i="17"/>
  <c r="K23" i="17"/>
  <c r="K22" i="17" s="1"/>
  <c r="O23" i="17"/>
  <c r="O22" i="17" s="1"/>
  <c r="Q23" i="17"/>
  <c r="Q22" i="17" s="1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I26" i="17"/>
  <c r="K26" i="17"/>
  <c r="M26" i="17"/>
  <c r="O26" i="17"/>
  <c r="Q26" i="17"/>
  <c r="V26" i="17"/>
  <c r="G27" i="17"/>
  <c r="M27" i="17" s="1"/>
  <c r="I27" i="17"/>
  <c r="I22" i="17" s="1"/>
  <c r="K27" i="17"/>
  <c r="O27" i="17"/>
  <c r="Q27" i="17"/>
  <c r="V27" i="17"/>
  <c r="G28" i="17"/>
  <c r="I28" i="17"/>
  <c r="K28" i="17"/>
  <c r="O28" i="17"/>
  <c r="Q28" i="17"/>
  <c r="V28" i="17"/>
  <c r="G29" i="17"/>
  <c r="M29" i="17" s="1"/>
  <c r="I29" i="17"/>
  <c r="K29" i="17"/>
  <c r="O29" i="17"/>
  <c r="Q29" i="17"/>
  <c r="V29" i="17"/>
  <c r="G30" i="17"/>
  <c r="I30" i="17"/>
  <c r="K30" i="17"/>
  <c r="M30" i="17"/>
  <c r="O30" i="17"/>
  <c r="Q30" i="17"/>
  <c r="V30" i="17"/>
  <c r="G31" i="17"/>
  <c r="I31" i="17"/>
  <c r="K31" i="17"/>
  <c r="M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AE36" i="17"/>
  <c r="F46" i="1" s="1"/>
  <c r="Q8" i="16"/>
  <c r="G9" i="16"/>
  <c r="G8" i="16" s="1"/>
  <c r="I9" i="16"/>
  <c r="I8" i="16" s="1"/>
  <c r="K9" i="16"/>
  <c r="O9" i="16"/>
  <c r="O8" i="16" s="1"/>
  <c r="Q9" i="16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K8" i="16" s="1"/>
  <c r="M11" i="16"/>
  <c r="O11" i="16"/>
  <c r="Q11" i="16"/>
  <c r="V11" i="16"/>
  <c r="G13" i="16"/>
  <c r="M13" i="16" s="1"/>
  <c r="I13" i="16"/>
  <c r="K13" i="16"/>
  <c r="O13" i="16"/>
  <c r="Q13" i="16"/>
  <c r="Q12" i="16" s="1"/>
  <c r="V13" i="16"/>
  <c r="V12" i="16" s="1"/>
  <c r="G14" i="16"/>
  <c r="M14" i="16" s="1"/>
  <c r="I14" i="16"/>
  <c r="K14" i="16"/>
  <c r="K12" i="16" s="1"/>
  <c r="O14" i="16"/>
  <c r="Q14" i="16"/>
  <c r="V14" i="16"/>
  <c r="G15" i="16"/>
  <c r="I15" i="16"/>
  <c r="K15" i="16"/>
  <c r="M15" i="16"/>
  <c r="O15" i="16"/>
  <c r="O12" i="16" s="1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I12" i="16" s="1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5" i="16"/>
  <c r="M25" i="16" s="1"/>
  <c r="I25" i="16"/>
  <c r="K25" i="16"/>
  <c r="O25" i="16"/>
  <c r="Q25" i="16"/>
  <c r="Q24" i="16" s="1"/>
  <c r="V25" i="16"/>
  <c r="V24" i="16" s="1"/>
  <c r="G26" i="16"/>
  <c r="M26" i="16" s="1"/>
  <c r="I26" i="16"/>
  <c r="K26" i="16"/>
  <c r="K24" i="16" s="1"/>
  <c r="O26" i="16"/>
  <c r="Q26" i="16"/>
  <c r="V26" i="16"/>
  <c r="G27" i="16"/>
  <c r="M27" i="16" s="1"/>
  <c r="I27" i="16"/>
  <c r="K27" i="16"/>
  <c r="O27" i="16"/>
  <c r="O24" i="16" s="1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I24" i="16" s="1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O51" i="16"/>
  <c r="G52" i="16"/>
  <c r="I52" i="16"/>
  <c r="K52" i="16"/>
  <c r="K51" i="16" s="1"/>
  <c r="M52" i="16"/>
  <c r="O52" i="16"/>
  <c r="Q52" i="16"/>
  <c r="Q51" i="16" s="1"/>
  <c r="V52" i="16"/>
  <c r="V51" i="16" s="1"/>
  <c r="G53" i="16"/>
  <c r="M53" i="16" s="1"/>
  <c r="I53" i="16"/>
  <c r="K53" i="16"/>
  <c r="O53" i="16"/>
  <c r="Q53" i="16"/>
  <c r="V53" i="16"/>
  <c r="G54" i="16"/>
  <c r="M54" i="16" s="1"/>
  <c r="I54" i="16"/>
  <c r="I51" i="16" s="1"/>
  <c r="K54" i="16"/>
  <c r="O54" i="16"/>
  <c r="Q54" i="16"/>
  <c r="V54" i="16"/>
  <c r="V55" i="16"/>
  <c r="G56" i="16"/>
  <c r="M56" i="16" s="1"/>
  <c r="I56" i="16"/>
  <c r="I55" i="16" s="1"/>
  <c r="K56" i="16"/>
  <c r="K55" i="16" s="1"/>
  <c r="O56" i="16"/>
  <c r="O55" i="16" s="1"/>
  <c r="Q56" i="16"/>
  <c r="Q55" i="16" s="1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I59" i="16"/>
  <c r="K59" i="16"/>
  <c r="M59" i="16"/>
  <c r="O59" i="16"/>
  <c r="Q59" i="16"/>
  <c r="V59" i="16"/>
  <c r="AE61" i="16"/>
  <c r="F45" i="1" s="1"/>
  <c r="BA58" i="15"/>
  <c r="BA30" i="15"/>
  <c r="G9" i="15"/>
  <c r="M9" i="15" s="1"/>
  <c r="I9" i="15"/>
  <c r="K9" i="15"/>
  <c r="K8" i="15" s="1"/>
  <c r="O9" i="15"/>
  <c r="O8" i="15" s="1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I8" i="15" s="1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9" i="15"/>
  <c r="I29" i="15"/>
  <c r="K29" i="15"/>
  <c r="K28" i="15" s="1"/>
  <c r="M29" i="15"/>
  <c r="O29" i="15"/>
  <c r="O28" i="15" s="1"/>
  <c r="Q29" i="15"/>
  <c r="V29" i="15"/>
  <c r="G31" i="15"/>
  <c r="M31" i="15" s="1"/>
  <c r="I31" i="15"/>
  <c r="I28" i="15" s="1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G28" i="15" s="1"/>
  <c r="I65" i="1" s="1"/>
  <c r="I33" i="15"/>
  <c r="K33" i="15"/>
  <c r="O33" i="15"/>
  <c r="Q33" i="15"/>
  <c r="V33" i="15"/>
  <c r="V28" i="15" s="1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Q28" i="15" s="1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40" i="15"/>
  <c r="M40" i="15" s="1"/>
  <c r="I40" i="15"/>
  <c r="K40" i="15"/>
  <c r="O40" i="15"/>
  <c r="O39" i="15" s="1"/>
  <c r="Q40" i="15"/>
  <c r="Q39" i="15" s="1"/>
  <c r="V40" i="15"/>
  <c r="V39" i="15" s="1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K39" i="15" s="1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I39" i="15" s="1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G51" i="15"/>
  <c r="I51" i="15"/>
  <c r="I50" i="15" s="1"/>
  <c r="K51" i="15"/>
  <c r="O51" i="15"/>
  <c r="O50" i="15" s="1"/>
  <c r="Q51" i="15"/>
  <c r="Q50" i="15" s="1"/>
  <c r="V51" i="15"/>
  <c r="V50" i="15" s="1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K50" i="15" s="1"/>
  <c r="O56" i="15"/>
  <c r="Q56" i="15"/>
  <c r="V56" i="15"/>
  <c r="G57" i="15"/>
  <c r="M57" i="15" s="1"/>
  <c r="I57" i="15"/>
  <c r="K57" i="15"/>
  <c r="O57" i="15"/>
  <c r="Q57" i="15"/>
  <c r="V57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2" i="15"/>
  <c r="M62" i="15" s="1"/>
  <c r="I62" i="15"/>
  <c r="I61" i="15" s="1"/>
  <c r="K62" i="15"/>
  <c r="K61" i="15" s="1"/>
  <c r="O62" i="15"/>
  <c r="Q62" i="15"/>
  <c r="Q61" i="15" s="1"/>
  <c r="V62" i="15"/>
  <c r="G63" i="15"/>
  <c r="M63" i="15" s="1"/>
  <c r="I63" i="15"/>
  <c r="K63" i="15"/>
  <c r="O63" i="15"/>
  <c r="Q63" i="15"/>
  <c r="V63" i="15"/>
  <c r="G64" i="15"/>
  <c r="I64" i="15"/>
  <c r="K64" i="15"/>
  <c r="O64" i="15"/>
  <c r="Q64" i="15"/>
  <c r="V64" i="15"/>
  <c r="V61" i="15" s="1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O61" i="15" s="1"/>
  <c r="Q67" i="15"/>
  <c r="V67" i="15"/>
  <c r="G68" i="15"/>
  <c r="I68" i="15"/>
  <c r="K68" i="15"/>
  <c r="M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AE72" i="15"/>
  <c r="F44" i="1" s="1"/>
  <c r="G9" i="14"/>
  <c r="I9" i="14"/>
  <c r="I8" i="14" s="1"/>
  <c r="K9" i="14"/>
  <c r="K8" i="14" s="1"/>
  <c r="O9" i="14"/>
  <c r="O8" i="14" s="1"/>
  <c r="Q9" i="14"/>
  <c r="Q8" i="14" s="1"/>
  <c r="V9" i="14"/>
  <c r="V8" i="14" s="1"/>
  <c r="G13" i="14"/>
  <c r="M13" i="14" s="1"/>
  <c r="I13" i="14"/>
  <c r="K13" i="14"/>
  <c r="O13" i="14"/>
  <c r="Q13" i="14"/>
  <c r="V13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K21" i="14"/>
  <c r="G22" i="14"/>
  <c r="G21" i="14" s="1"/>
  <c r="I22" i="14"/>
  <c r="I21" i="14" s="1"/>
  <c r="K22" i="14"/>
  <c r="O22" i="14"/>
  <c r="O21" i="14" s="1"/>
  <c r="Q22" i="14"/>
  <c r="Q21" i="14" s="1"/>
  <c r="V22" i="14"/>
  <c r="V21" i="14" s="1"/>
  <c r="G24" i="14"/>
  <c r="V24" i="14"/>
  <c r="G25" i="14"/>
  <c r="I25" i="14"/>
  <c r="I24" i="14" s="1"/>
  <c r="K25" i="14"/>
  <c r="K24" i="14" s="1"/>
  <c r="M25" i="14"/>
  <c r="O25" i="14"/>
  <c r="O24" i="14" s="1"/>
  <c r="Q25" i="14"/>
  <c r="Q24" i="14" s="1"/>
  <c r="V25" i="14"/>
  <c r="G27" i="14"/>
  <c r="M27" i="14" s="1"/>
  <c r="I27" i="14"/>
  <c r="K27" i="14"/>
  <c r="O27" i="14"/>
  <c r="Q27" i="14"/>
  <c r="V27" i="14"/>
  <c r="G31" i="14"/>
  <c r="I31" i="14"/>
  <c r="I30" i="14" s="1"/>
  <c r="K31" i="14"/>
  <c r="K30" i="14" s="1"/>
  <c r="O31" i="14"/>
  <c r="O30" i="14" s="1"/>
  <c r="Q31" i="14"/>
  <c r="Q30" i="14" s="1"/>
  <c r="V31" i="14"/>
  <c r="V30" i="14" s="1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8" i="14"/>
  <c r="I38" i="14"/>
  <c r="K38" i="14"/>
  <c r="M38" i="14"/>
  <c r="O38" i="14"/>
  <c r="Q38" i="14"/>
  <c r="V38" i="14"/>
  <c r="AE41" i="14"/>
  <c r="F43" i="1" s="1"/>
  <c r="G9" i="13"/>
  <c r="I9" i="13"/>
  <c r="I8" i="13" s="1"/>
  <c r="K9" i="13"/>
  <c r="K8" i="13" s="1"/>
  <c r="O9" i="13"/>
  <c r="O8" i="13" s="1"/>
  <c r="Q9" i="13"/>
  <c r="Q8" i="13" s="1"/>
  <c r="V9" i="13"/>
  <c r="V8" i="13" s="1"/>
  <c r="G13" i="13"/>
  <c r="M13" i="13" s="1"/>
  <c r="I13" i="13"/>
  <c r="K13" i="13"/>
  <c r="O13" i="13"/>
  <c r="Q13" i="13"/>
  <c r="V13" i="13"/>
  <c r="G17" i="13"/>
  <c r="M17" i="13" s="1"/>
  <c r="I17" i="13"/>
  <c r="K17" i="13"/>
  <c r="O17" i="13"/>
  <c r="Q17" i="13"/>
  <c r="V17" i="13"/>
  <c r="G22" i="13"/>
  <c r="M22" i="13" s="1"/>
  <c r="I22" i="13"/>
  <c r="K22" i="13"/>
  <c r="O22" i="13"/>
  <c r="Q22" i="13"/>
  <c r="V22" i="13"/>
  <c r="G26" i="13"/>
  <c r="M26" i="13" s="1"/>
  <c r="I26" i="13"/>
  <c r="K26" i="13"/>
  <c r="O26" i="13"/>
  <c r="Q26" i="13"/>
  <c r="V26" i="13"/>
  <c r="G35" i="13"/>
  <c r="M35" i="13" s="1"/>
  <c r="I35" i="13"/>
  <c r="K35" i="13"/>
  <c r="O35" i="13"/>
  <c r="Q35" i="13"/>
  <c r="V35" i="13"/>
  <c r="G56" i="13"/>
  <c r="M56" i="13" s="1"/>
  <c r="I56" i="13"/>
  <c r="K56" i="13"/>
  <c r="O56" i="13"/>
  <c r="Q56" i="13"/>
  <c r="V56" i="13"/>
  <c r="G77" i="13"/>
  <c r="M77" i="13" s="1"/>
  <c r="I77" i="13"/>
  <c r="K77" i="13"/>
  <c r="O77" i="13"/>
  <c r="Q77" i="13"/>
  <c r="V77" i="13"/>
  <c r="G101" i="13"/>
  <c r="M101" i="13" s="1"/>
  <c r="I101" i="13"/>
  <c r="K101" i="13"/>
  <c r="O101" i="13"/>
  <c r="Q101" i="13"/>
  <c r="V101" i="13"/>
  <c r="G103" i="13"/>
  <c r="M103" i="13" s="1"/>
  <c r="I103" i="13"/>
  <c r="K103" i="13"/>
  <c r="O103" i="13"/>
  <c r="Q103" i="13"/>
  <c r="V103" i="13"/>
  <c r="G105" i="13"/>
  <c r="I105" i="13"/>
  <c r="K105" i="13"/>
  <c r="M105" i="13"/>
  <c r="O105" i="13"/>
  <c r="Q105" i="13"/>
  <c r="V105" i="13"/>
  <c r="G107" i="13"/>
  <c r="M107" i="13" s="1"/>
  <c r="I107" i="13"/>
  <c r="K107" i="13"/>
  <c r="O107" i="13"/>
  <c r="Q107" i="13"/>
  <c r="V107" i="13"/>
  <c r="G108" i="13"/>
  <c r="M108" i="13" s="1"/>
  <c r="I108" i="13"/>
  <c r="K108" i="13"/>
  <c r="O108" i="13"/>
  <c r="Q108" i="13"/>
  <c r="V108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M114" i="13" s="1"/>
  <c r="I114" i="13"/>
  <c r="K114" i="13"/>
  <c r="O114" i="13"/>
  <c r="Q114" i="13"/>
  <c r="V114" i="13"/>
  <c r="G117" i="13"/>
  <c r="M117" i="13" s="1"/>
  <c r="I117" i="13"/>
  <c r="I116" i="13" s="1"/>
  <c r="K117" i="13"/>
  <c r="K116" i="13" s="1"/>
  <c r="O117" i="13"/>
  <c r="Q117" i="13"/>
  <c r="Q116" i="13" s="1"/>
  <c r="V117" i="13"/>
  <c r="G119" i="13"/>
  <c r="M119" i="13" s="1"/>
  <c r="I119" i="13"/>
  <c r="K119" i="13"/>
  <c r="O119" i="13"/>
  <c r="Q119" i="13"/>
  <c r="V119" i="13"/>
  <c r="V116" i="13" s="1"/>
  <c r="G121" i="13"/>
  <c r="M121" i="13" s="1"/>
  <c r="I121" i="13"/>
  <c r="K121" i="13"/>
  <c r="O121" i="13"/>
  <c r="Q121" i="13"/>
  <c r="V121" i="13"/>
  <c r="G135" i="13"/>
  <c r="M135" i="13" s="1"/>
  <c r="I135" i="13"/>
  <c r="K135" i="13"/>
  <c r="O135" i="13"/>
  <c r="Q135" i="13"/>
  <c r="V135" i="13"/>
  <c r="G142" i="13"/>
  <c r="M142" i="13" s="1"/>
  <c r="I142" i="13"/>
  <c r="K142" i="13"/>
  <c r="O142" i="13"/>
  <c r="O116" i="13" s="1"/>
  <c r="Q142" i="13"/>
  <c r="V142" i="13"/>
  <c r="G147" i="13"/>
  <c r="M147" i="13" s="1"/>
  <c r="I147" i="13"/>
  <c r="K147" i="13"/>
  <c r="O147" i="13"/>
  <c r="Q147" i="13"/>
  <c r="V147" i="13"/>
  <c r="G149" i="13"/>
  <c r="M149" i="13" s="1"/>
  <c r="I149" i="13"/>
  <c r="K149" i="13"/>
  <c r="O149" i="13"/>
  <c r="Q149" i="13"/>
  <c r="V149" i="13"/>
  <c r="G153" i="13"/>
  <c r="M153" i="13" s="1"/>
  <c r="I153" i="13"/>
  <c r="K153" i="13"/>
  <c r="O153" i="13"/>
  <c r="Q153" i="13"/>
  <c r="V153" i="13"/>
  <c r="G161" i="13"/>
  <c r="M161" i="13" s="1"/>
  <c r="I161" i="13"/>
  <c r="K161" i="13"/>
  <c r="O161" i="13"/>
  <c r="Q161" i="13"/>
  <c r="V161" i="13"/>
  <c r="G163" i="13"/>
  <c r="M163" i="13" s="1"/>
  <c r="I163" i="13"/>
  <c r="K163" i="13"/>
  <c r="O163" i="13"/>
  <c r="Q163" i="13"/>
  <c r="V163" i="13"/>
  <c r="G165" i="13"/>
  <c r="M165" i="13" s="1"/>
  <c r="I165" i="13"/>
  <c r="K165" i="13"/>
  <c r="O165" i="13"/>
  <c r="Q165" i="13"/>
  <c r="V165" i="13"/>
  <c r="G169" i="13"/>
  <c r="I169" i="13"/>
  <c r="K169" i="13"/>
  <c r="M169" i="13"/>
  <c r="O169" i="13"/>
  <c r="Q169" i="13"/>
  <c r="V169" i="13"/>
  <c r="G173" i="13"/>
  <c r="M173" i="13" s="1"/>
  <c r="I173" i="13"/>
  <c r="K173" i="13"/>
  <c r="O173" i="13"/>
  <c r="Q173" i="13"/>
  <c r="V173" i="13"/>
  <c r="G178" i="13"/>
  <c r="M178" i="13" s="1"/>
  <c r="I178" i="13"/>
  <c r="K178" i="13"/>
  <c r="O178" i="13"/>
  <c r="Q178" i="13"/>
  <c r="V178" i="13"/>
  <c r="G183" i="13"/>
  <c r="M183" i="13" s="1"/>
  <c r="I183" i="13"/>
  <c r="K183" i="13"/>
  <c r="O183" i="13"/>
  <c r="Q183" i="13"/>
  <c r="V183" i="13"/>
  <c r="G185" i="13"/>
  <c r="M185" i="13" s="1"/>
  <c r="I185" i="13"/>
  <c r="K185" i="13"/>
  <c r="O185" i="13"/>
  <c r="Q185" i="13"/>
  <c r="V185" i="13"/>
  <c r="G188" i="13"/>
  <c r="I188" i="13"/>
  <c r="K188" i="13"/>
  <c r="M188" i="13"/>
  <c r="O188" i="13"/>
  <c r="Q188" i="13"/>
  <c r="V188" i="13"/>
  <c r="G193" i="13"/>
  <c r="M193" i="13" s="1"/>
  <c r="I193" i="13"/>
  <c r="K193" i="13"/>
  <c r="O193" i="13"/>
  <c r="Q193" i="13"/>
  <c r="V193" i="13"/>
  <c r="G200" i="13"/>
  <c r="G199" i="13" s="1"/>
  <c r="I76" i="1" s="1"/>
  <c r="I200" i="13"/>
  <c r="I199" i="13" s="1"/>
  <c r="K200" i="13"/>
  <c r="K199" i="13" s="1"/>
  <c r="O200" i="13"/>
  <c r="O199" i="13" s="1"/>
  <c r="Q200" i="13"/>
  <c r="V200" i="13"/>
  <c r="V199" i="13" s="1"/>
  <c r="G205" i="13"/>
  <c r="M205" i="13" s="1"/>
  <c r="I205" i="13"/>
  <c r="K205" i="13"/>
  <c r="O205" i="13"/>
  <c r="Q205" i="13"/>
  <c r="Q199" i="13" s="1"/>
  <c r="V205" i="13"/>
  <c r="G210" i="13"/>
  <c r="I77" i="1" s="1"/>
  <c r="V210" i="13"/>
  <c r="G211" i="13"/>
  <c r="M211" i="13" s="1"/>
  <c r="I211" i="13"/>
  <c r="I210" i="13" s="1"/>
  <c r="K211" i="13"/>
  <c r="O211" i="13"/>
  <c r="O210" i="13" s="1"/>
  <c r="Q211" i="13"/>
  <c r="Q210" i="13" s="1"/>
  <c r="V211" i="13"/>
  <c r="G216" i="13"/>
  <c r="M216" i="13" s="1"/>
  <c r="I216" i="13"/>
  <c r="K216" i="13"/>
  <c r="K210" i="13" s="1"/>
  <c r="O216" i="13"/>
  <c r="Q216" i="13"/>
  <c r="V216" i="13"/>
  <c r="G220" i="13"/>
  <c r="I220" i="13"/>
  <c r="K220" i="13"/>
  <c r="M220" i="13"/>
  <c r="O220" i="13"/>
  <c r="Q220" i="13"/>
  <c r="V220" i="13"/>
  <c r="G223" i="13"/>
  <c r="M223" i="13" s="1"/>
  <c r="I223" i="13"/>
  <c r="K223" i="13"/>
  <c r="O223" i="13"/>
  <c r="Q223" i="13"/>
  <c r="V223" i="13"/>
  <c r="G228" i="13"/>
  <c r="M228" i="13" s="1"/>
  <c r="I228" i="13"/>
  <c r="K228" i="13"/>
  <c r="K227" i="13" s="1"/>
  <c r="O228" i="13"/>
  <c r="O227" i="13" s="1"/>
  <c r="Q228" i="13"/>
  <c r="Q227" i="13" s="1"/>
  <c r="V228" i="13"/>
  <c r="V227" i="13" s="1"/>
  <c r="G231" i="13"/>
  <c r="M231" i="13" s="1"/>
  <c r="I231" i="13"/>
  <c r="K231" i="13"/>
  <c r="O231" i="13"/>
  <c r="Q231" i="13"/>
  <c r="V231" i="13"/>
  <c r="G234" i="13"/>
  <c r="I234" i="13"/>
  <c r="K234" i="13"/>
  <c r="M234" i="13"/>
  <c r="O234" i="13"/>
  <c r="Q234" i="13"/>
  <c r="V234" i="13"/>
  <c r="G247" i="13"/>
  <c r="I247" i="13"/>
  <c r="K247" i="13"/>
  <c r="M247" i="13"/>
  <c r="O247" i="13"/>
  <c r="Q247" i="13"/>
  <c r="V247" i="13"/>
  <c r="G252" i="13"/>
  <c r="M252" i="13" s="1"/>
  <c r="I252" i="13"/>
  <c r="K252" i="13"/>
  <c r="O252" i="13"/>
  <c r="Q252" i="13"/>
  <c r="V252" i="13"/>
  <c r="G260" i="13"/>
  <c r="M260" i="13" s="1"/>
  <c r="I260" i="13"/>
  <c r="I227" i="13" s="1"/>
  <c r="K260" i="13"/>
  <c r="O260" i="13"/>
  <c r="Q260" i="13"/>
  <c r="V260" i="13"/>
  <c r="G263" i="13"/>
  <c r="M263" i="13" s="1"/>
  <c r="I263" i="13"/>
  <c r="I262" i="13" s="1"/>
  <c r="K263" i="13"/>
  <c r="O263" i="13"/>
  <c r="O262" i="13" s="1"/>
  <c r="Q263" i="13"/>
  <c r="Q262" i="13" s="1"/>
  <c r="V263" i="13"/>
  <c r="G271" i="13"/>
  <c r="I271" i="13"/>
  <c r="K271" i="13"/>
  <c r="K262" i="13" s="1"/>
  <c r="M271" i="13"/>
  <c r="O271" i="13"/>
  <c r="Q271" i="13"/>
  <c r="V271" i="13"/>
  <c r="G310" i="13"/>
  <c r="I310" i="13"/>
  <c r="K310" i="13"/>
  <c r="M310" i="13"/>
  <c r="O310" i="13"/>
  <c r="Q310" i="13"/>
  <c r="V310" i="13"/>
  <c r="G332" i="13"/>
  <c r="M332" i="13" s="1"/>
  <c r="I332" i="13"/>
  <c r="K332" i="13"/>
  <c r="O332" i="13"/>
  <c r="Q332" i="13"/>
  <c r="V332" i="13"/>
  <c r="G334" i="13"/>
  <c r="M334" i="13" s="1"/>
  <c r="I334" i="13"/>
  <c r="K334" i="13"/>
  <c r="O334" i="13"/>
  <c r="Q334" i="13"/>
  <c r="V334" i="13"/>
  <c r="G336" i="13"/>
  <c r="M336" i="13" s="1"/>
  <c r="I336" i="13"/>
  <c r="K336" i="13"/>
  <c r="O336" i="13"/>
  <c r="Q336" i="13"/>
  <c r="V336" i="13"/>
  <c r="V262" i="13" s="1"/>
  <c r="Q337" i="13"/>
  <c r="V337" i="13"/>
  <c r="G338" i="13"/>
  <c r="M338" i="13" s="1"/>
  <c r="I338" i="13"/>
  <c r="I337" i="13" s="1"/>
  <c r="K338" i="13"/>
  <c r="K337" i="13" s="1"/>
  <c r="O338" i="13"/>
  <c r="O337" i="13" s="1"/>
  <c r="Q338" i="13"/>
  <c r="V338" i="13"/>
  <c r="G341" i="13"/>
  <c r="M341" i="13" s="1"/>
  <c r="I341" i="13"/>
  <c r="K341" i="13"/>
  <c r="O341" i="13"/>
  <c r="Q341" i="13"/>
  <c r="V341" i="13"/>
  <c r="K344" i="13"/>
  <c r="G345" i="13"/>
  <c r="G344" i="13" s="1"/>
  <c r="I81" i="1" s="1"/>
  <c r="I345" i="13"/>
  <c r="I344" i="13" s="1"/>
  <c r="K345" i="13"/>
  <c r="O345" i="13"/>
  <c r="O344" i="13" s="1"/>
  <c r="Q345" i="13"/>
  <c r="Q344" i="13" s="1"/>
  <c r="V345" i="13"/>
  <c r="V344" i="13" s="1"/>
  <c r="G358" i="13"/>
  <c r="M358" i="13" s="1"/>
  <c r="I358" i="13"/>
  <c r="K358" i="13"/>
  <c r="O358" i="13"/>
  <c r="Q358" i="13"/>
  <c r="V358" i="13"/>
  <c r="G360" i="13"/>
  <c r="M360" i="13" s="1"/>
  <c r="I360" i="13"/>
  <c r="K360" i="13"/>
  <c r="O360" i="13"/>
  <c r="Q360" i="13"/>
  <c r="V360" i="13"/>
  <c r="O362" i="13"/>
  <c r="G363" i="13"/>
  <c r="I363" i="13"/>
  <c r="I362" i="13" s="1"/>
  <c r="K363" i="13"/>
  <c r="K362" i="13" s="1"/>
  <c r="M363" i="13"/>
  <c r="O363" i="13"/>
  <c r="Q363" i="13"/>
  <c r="V363" i="13"/>
  <c r="G366" i="13"/>
  <c r="M366" i="13" s="1"/>
  <c r="I366" i="13"/>
  <c r="K366" i="13"/>
  <c r="O366" i="13"/>
  <c r="Q366" i="13"/>
  <c r="V366" i="13"/>
  <c r="V362" i="13" s="1"/>
  <c r="G368" i="13"/>
  <c r="M368" i="13" s="1"/>
  <c r="I368" i="13"/>
  <c r="K368" i="13"/>
  <c r="O368" i="13"/>
  <c r="Q368" i="13"/>
  <c r="Q362" i="13" s="1"/>
  <c r="V368" i="13"/>
  <c r="G370" i="13"/>
  <c r="M370" i="13" s="1"/>
  <c r="I370" i="13"/>
  <c r="K370" i="13"/>
  <c r="O370" i="13"/>
  <c r="Q370" i="13"/>
  <c r="V370" i="13"/>
  <c r="G372" i="13"/>
  <c r="M372" i="13" s="1"/>
  <c r="I372" i="13"/>
  <c r="K372" i="13"/>
  <c r="O372" i="13"/>
  <c r="Q372" i="13"/>
  <c r="V372" i="13"/>
  <c r="O374" i="13"/>
  <c r="G375" i="13"/>
  <c r="M375" i="13" s="1"/>
  <c r="I375" i="13"/>
  <c r="I374" i="13" s="1"/>
  <c r="K375" i="13"/>
  <c r="K374" i="13" s="1"/>
  <c r="O375" i="13"/>
  <c r="Q375" i="13"/>
  <c r="Q374" i="13" s="1"/>
  <c r="V375" i="13"/>
  <c r="G385" i="13"/>
  <c r="M385" i="13" s="1"/>
  <c r="I385" i="13"/>
  <c r="K385" i="13"/>
  <c r="O385" i="13"/>
  <c r="Q385" i="13"/>
  <c r="V385" i="13"/>
  <c r="V374" i="13" s="1"/>
  <c r="I395" i="13"/>
  <c r="G396" i="13"/>
  <c r="M396" i="13" s="1"/>
  <c r="I396" i="13"/>
  <c r="K396" i="13"/>
  <c r="K395" i="13" s="1"/>
  <c r="O396" i="13"/>
  <c r="O395" i="13" s="1"/>
  <c r="Q396" i="13"/>
  <c r="Q395" i="13" s="1"/>
  <c r="V396" i="13"/>
  <c r="V395" i="13" s="1"/>
  <c r="G401" i="13"/>
  <c r="I401" i="13"/>
  <c r="K401" i="13"/>
  <c r="M401" i="13"/>
  <c r="O401" i="13"/>
  <c r="Q401" i="13"/>
  <c r="V401" i="13"/>
  <c r="G407" i="13"/>
  <c r="I407" i="13"/>
  <c r="I406" i="13" s="1"/>
  <c r="K407" i="13"/>
  <c r="K406" i="13" s="1"/>
  <c r="M407" i="13"/>
  <c r="O407" i="13"/>
  <c r="Q407" i="13"/>
  <c r="Q406" i="13" s="1"/>
  <c r="V407" i="13"/>
  <c r="G410" i="13"/>
  <c r="M410" i="13" s="1"/>
  <c r="I410" i="13"/>
  <c r="K410" i="13"/>
  <c r="O410" i="13"/>
  <c r="Q410" i="13"/>
  <c r="V410" i="13"/>
  <c r="V406" i="13" s="1"/>
  <c r="G412" i="13"/>
  <c r="M412" i="13" s="1"/>
  <c r="I412" i="13"/>
  <c r="K412" i="13"/>
  <c r="O412" i="13"/>
  <c r="Q412" i="13"/>
  <c r="V412" i="13"/>
  <c r="G421" i="13"/>
  <c r="M421" i="13" s="1"/>
  <c r="I421" i="13"/>
  <c r="K421" i="13"/>
  <c r="O421" i="13"/>
  <c r="Q421" i="13"/>
  <c r="V421" i="13"/>
  <c r="G433" i="13"/>
  <c r="M433" i="13" s="1"/>
  <c r="I433" i="13"/>
  <c r="K433" i="13"/>
  <c r="O433" i="13"/>
  <c r="Q433" i="13"/>
  <c r="V433" i="13"/>
  <c r="G436" i="13"/>
  <c r="M436" i="13" s="1"/>
  <c r="I436" i="13"/>
  <c r="K436" i="13"/>
  <c r="O436" i="13"/>
  <c r="O406" i="13" s="1"/>
  <c r="Q436" i="13"/>
  <c r="V436" i="13"/>
  <c r="G443" i="13"/>
  <c r="I443" i="13"/>
  <c r="I442" i="13" s="1"/>
  <c r="K443" i="13"/>
  <c r="K442" i="13" s="1"/>
  <c r="O443" i="13"/>
  <c r="O442" i="13" s="1"/>
  <c r="Q443" i="13"/>
  <c r="V443" i="13"/>
  <c r="V442" i="13" s="1"/>
  <c r="G446" i="13"/>
  <c r="M446" i="13" s="1"/>
  <c r="I446" i="13"/>
  <c r="K446" i="13"/>
  <c r="O446" i="13"/>
  <c r="Q446" i="13"/>
  <c r="Q442" i="13" s="1"/>
  <c r="V446" i="13"/>
  <c r="G449" i="13"/>
  <c r="M449" i="13" s="1"/>
  <c r="I449" i="13"/>
  <c r="K449" i="13"/>
  <c r="O449" i="13"/>
  <c r="Q449" i="13"/>
  <c r="V449" i="13"/>
  <c r="G454" i="13"/>
  <c r="M454" i="13" s="1"/>
  <c r="I454" i="13"/>
  <c r="K454" i="13"/>
  <c r="O454" i="13"/>
  <c r="Q454" i="13"/>
  <c r="V454" i="13"/>
  <c r="G457" i="13"/>
  <c r="I457" i="13"/>
  <c r="K457" i="13"/>
  <c r="M457" i="13"/>
  <c r="O457" i="13"/>
  <c r="Q457" i="13"/>
  <c r="V457" i="13"/>
  <c r="G459" i="13"/>
  <c r="M459" i="13" s="1"/>
  <c r="I459" i="13"/>
  <c r="K459" i="13"/>
  <c r="O459" i="13"/>
  <c r="Q459" i="13"/>
  <c r="V459" i="13"/>
  <c r="G460" i="13"/>
  <c r="M460" i="13" s="1"/>
  <c r="I460" i="13"/>
  <c r="K460" i="13"/>
  <c r="O460" i="13"/>
  <c r="Q460" i="13"/>
  <c r="V460" i="13"/>
  <c r="I461" i="13"/>
  <c r="G462" i="13"/>
  <c r="M462" i="13" s="1"/>
  <c r="I462" i="13"/>
  <c r="K462" i="13"/>
  <c r="K461" i="13" s="1"/>
  <c r="O462" i="13"/>
  <c r="O461" i="13" s="1"/>
  <c r="Q462" i="13"/>
  <c r="Q461" i="13" s="1"/>
  <c r="V462" i="13"/>
  <c r="V461" i="13" s="1"/>
  <c r="G464" i="13"/>
  <c r="M464" i="13" s="1"/>
  <c r="I464" i="13"/>
  <c r="K464" i="13"/>
  <c r="O464" i="13"/>
  <c r="Q464" i="13"/>
  <c r="V464" i="13"/>
  <c r="G466" i="13"/>
  <c r="M466" i="13" s="1"/>
  <c r="I466" i="13"/>
  <c r="K466" i="13"/>
  <c r="O466" i="13"/>
  <c r="Q466" i="13"/>
  <c r="V466" i="13"/>
  <c r="G469" i="13"/>
  <c r="I469" i="13"/>
  <c r="I468" i="13" s="1"/>
  <c r="K469" i="13"/>
  <c r="K468" i="13" s="1"/>
  <c r="O469" i="13"/>
  <c r="O468" i="13" s="1"/>
  <c r="Q469" i="13"/>
  <c r="V469" i="13"/>
  <c r="V468" i="13" s="1"/>
  <c r="G470" i="13"/>
  <c r="M470" i="13" s="1"/>
  <c r="I470" i="13"/>
  <c r="K470" i="13"/>
  <c r="O470" i="13"/>
  <c r="Q470" i="13"/>
  <c r="Q468" i="13" s="1"/>
  <c r="V470" i="13"/>
  <c r="G471" i="13"/>
  <c r="M471" i="13" s="1"/>
  <c r="I471" i="13"/>
  <c r="K471" i="13"/>
  <c r="O471" i="13"/>
  <c r="Q471" i="13"/>
  <c r="V471" i="13"/>
  <c r="G472" i="13"/>
  <c r="M472" i="13" s="1"/>
  <c r="I472" i="13"/>
  <c r="K472" i="13"/>
  <c r="O472" i="13"/>
  <c r="Q472" i="13"/>
  <c r="V472" i="13"/>
  <c r="G473" i="13"/>
  <c r="M473" i="13" s="1"/>
  <c r="I473" i="13"/>
  <c r="K473" i="13"/>
  <c r="O473" i="13"/>
  <c r="Q473" i="13"/>
  <c r="V473" i="13"/>
  <c r="G474" i="13"/>
  <c r="M474" i="13" s="1"/>
  <c r="I474" i="13"/>
  <c r="K474" i="13"/>
  <c r="O474" i="13"/>
  <c r="Q474" i="13"/>
  <c r="V474" i="13"/>
  <c r="G479" i="13"/>
  <c r="M479" i="13" s="1"/>
  <c r="I479" i="13"/>
  <c r="K479" i="13"/>
  <c r="O479" i="13"/>
  <c r="Q479" i="13"/>
  <c r="V479" i="13"/>
  <c r="G484" i="13"/>
  <c r="M484" i="13" s="1"/>
  <c r="I484" i="13"/>
  <c r="K484" i="13"/>
  <c r="O484" i="13"/>
  <c r="Q484" i="13"/>
  <c r="V484" i="13"/>
  <c r="G492" i="13"/>
  <c r="M492" i="13" s="1"/>
  <c r="I492" i="13"/>
  <c r="K492" i="13"/>
  <c r="O492" i="13"/>
  <c r="Q492" i="13"/>
  <c r="V492" i="13"/>
  <c r="Q494" i="13"/>
  <c r="G495" i="13"/>
  <c r="M495" i="13" s="1"/>
  <c r="I495" i="13"/>
  <c r="K495" i="13"/>
  <c r="K494" i="13" s="1"/>
  <c r="O495" i="13"/>
  <c r="O494" i="13" s="1"/>
  <c r="Q495" i="13"/>
  <c r="V495" i="13"/>
  <c r="G497" i="13"/>
  <c r="M497" i="13" s="1"/>
  <c r="I497" i="13"/>
  <c r="I494" i="13" s="1"/>
  <c r="K497" i="13"/>
  <c r="O497" i="13"/>
  <c r="Q497" i="13"/>
  <c r="V497" i="13"/>
  <c r="G500" i="13"/>
  <c r="I500" i="13"/>
  <c r="K500" i="13"/>
  <c r="O500" i="13"/>
  <c r="Q500" i="13"/>
  <c r="V500" i="13"/>
  <c r="V494" i="13" s="1"/>
  <c r="G502" i="13"/>
  <c r="M502" i="13" s="1"/>
  <c r="I502" i="13"/>
  <c r="K502" i="13"/>
  <c r="O502" i="13"/>
  <c r="Q502" i="13"/>
  <c r="V502" i="13"/>
  <c r="G504" i="13"/>
  <c r="M504" i="13" s="1"/>
  <c r="I504" i="13"/>
  <c r="K504" i="13"/>
  <c r="O504" i="13"/>
  <c r="Q504" i="13"/>
  <c r="V504" i="13"/>
  <c r="G506" i="13"/>
  <c r="I93" i="1" s="1"/>
  <c r="I506" i="13"/>
  <c r="Q506" i="13"/>
  <c r="V506" i="13"/>
  <c r="G507" i="13"/>
  <c r="M507" i="13" s="1"/>
  <c r="M506" i="13" s="1"/>
  <c r="I507" i="13"/>
  <c r="K507" i="13"/>
  <c r="K506" i="13" s="1"/>
  <c r="O507" i="13"/>
  <c r="O506" i="13" s="1"/>
  <c r="Q507" i="13"/>
  <c r="V507" i="13"/>
  <c r="G509" i="13"/>
  <c r="G508" i="13" s="1"/>
  <c r="I94" i="1" s="1"/>
  <c r="I509" i="13"/>
  <c r="I508" i="13" s="1"/>
  <c r="K509" i="13"/>
  <c r="K508" i="13" s="1"/>
  <c r="O509" i="13"/>
  <c r="Q509" i="13"/>
  <c r="V509" i="13"/>
  <c r="V508" i="13" s="1"/>
  <c r="G523" i="13"/>
  <c r="M523" i="13" s="1"/>
  <c r="I523" i="13"/>
  <c r="K523" i="13"/>
  <c r="O523" i="13"/>
  <c r="Q523" i="13"/>
  <c r="Q508" i="13" s="1"/>
  <c r="V523" i="13"/>
  <c r="G525" i="13"/>
  <c r="M525" i="13" s="1"/>
  <c r="I525" i="13"/>
  <c r="K525" i="13"/>
  <c r="O525" i="13"/>
  <c r="O508" i="13" s="1"/>
  <c r="Q525" i="13"/>
  <c r="V525" i="13"/>
  <c r="G538" i="13"/>
  <c r="M538" i="13" s="1"/>
  <c r="I538" i="13"/>
  <c r="K538" i="13"/>
  <c r="O538" i="13"/>
  <c r="Q538" i="13"/>
  <c r="V538" i="13"/>
  <c r="G541" i="13"/>
  <c r="M541" i="13" s="1"/>
  <c r="I541" i="13"/>
  <c r="I540" i="13" s="1"/>
  <c r="K541" i="13"/>
  <c r="K540" i="13" s="1"/>
  <c r="O541" i="13"/>
  <c r="Q541" i="13"/>
  <c r="V541" i="13"/>
  <c r="G544" i="13"/>
  <c r="M544" i="13" s="1"/>
  <c r="I544" i="13"/>
  <c r="K544" i="13"/>
  <c r="O544" i="13"/>
  <c r="Q544" i="13"/>
  <c r="V544" i="13"/>
  <c r="V540" i="13" s="1"/>
  <c r="G547" i="13"/>
  <c r="M547" i="13" s="1"/>
  <c r="I547" i="13"/>
  <c r="K547" i="13"/>
  <c r="O547" i="13"/>
  <c r="Q547" i="13"/>
  <c r="Q540" i="13" s="1"/>
  <c r="V547" i="13"/>
  <c r="G548" i="13"/>
  <c r="M548" i="13" s="1"/>
  <c r="I548" i="13"/>
  <c r="K548" i="13"/>
  <c r="O548" i="13"/>
  <c r="Q548" i="13"/>
  <c r="V548" i="13"/>
  <c r="G550" i="13"/>
  <c r="I550" i="13"/>
  <c r="K550" i="13"/>
  <c r="M550" i="13"/>
  <c r="O550" i="13"/>
  <c r="Q550" i="13"/>
  <c r="V550" i="13"/>
  <c r="G552" i="13"/>
  <c r="I552" i="13"/>
  <c r="K552" i="13"/>
  <c r="M552" i="13"/>
  <c r="O552" i="13"/>
  <c r="O540" i="13" s="1"/>
  <c r="Q552" i="13"/>
  <c r="V552" i="13"/>
  <c r="G554" i="13"/>
  <c r="I554" i="13"/>
  <c r="K554" i="13"/>
  <c r="M554" i="13"/>
  <c r="O554" i="13"/>
  <c r="Q554" i="13"/>
  <c r="V554" i="13"/>
  <c r="G556" i="13"/>
  <c r="M556" i="13" s="1"/>
  <c r="I556" i="13"/>
  <c r="K556" i="13"/>
  <c r="O556" i="13"/>
  <c r="Q556" i="13"/>
  <c r="V556" i="13"/>
  <c r="G559" i="13"/>
  <c r="M559" i="13" s="1"/>
  <c r="I559" i="13"/>
  <c r="K559" i="13"/>
  <c r="O559" i="13"/>
  <c r="O558" i="13" s="1"/>
  <c r="Q559" i="13"/>
  <c r="Q558" i="13" s="1"/>
  <c r="V559" i="13"/>
  <c r="V558" i="13" s="1"/>
  <c r="G572" i="13"/>
  <c r="M572" i="13" s="1"/>
  <c r="I572" i="13"/>
  <c r="K572" i="13"/>
  <c r="O572" i="13"/>
  <c r="Q572" i="13"/>
  <c r="V572" i="13"/>
  <c r="G578" i="13"/>
  <c r="I578" i="13"/>
  <c r="K578" i="13"/>
  <c r="K558" i="13" s="1"/>
  <c r="M578" i="13"/>
  <c r="O578" i="13"/>
  <c r="Q578" i="13"/>
  <c r="V578" i="13"/>
  <c r="G590" i="13"/>
  <c r="M590" i="13" s="1"/>
  <c r="I590" i="13"/>
  <c r="K590" i="13"/>
  <c r="O590" i="13"/>
  <c r="Q590" i="13"/>
  <c r="V590" i="13"/>
  <c r="G592" i="13"/>
  <c r="M592" i="13" s="1"/>
  <c r="I592" i="13"/>
  <c r="K592" i="13"/>
  <c r="O592" i="13"/>
  <c r="Q592" i="13"/>
  <c r="V592" i="13"/>
  <c r="G594" i="13"/>
  <c r="M594" i="13" s="1"/>
  <c r="I594" i="13"/>
  <c r="I558" i="13" s="1"/>
  <c r="K594" i="13"/>
  <c r="O594" i="13"/>
  <c r="Q594" i="13"/>
  <c r="V594" i="13"/>
  <c r="G609" i="13"/>
  <c r="M609" i="13" s="1"/>
  <c r="I609" i="13"/>
  <c r="K609" i="13"/>
  <c r="O609" i="13"/>
  <c r="Q609" i="13"/>
  <c r="V609" i="13"/>
  <c r="G613" i="13"/>
  <c r="I613" i="13"/>
  <c r="K613" i="13"/>
  <c r="M613" i="13"/>
  <c r="O613" i="13"/>
  <c r="Q613" i="13"/>
  <c r="V613" i="13"/>
  <c r="G616" i="13"/>
  <c r="M616" i="13" s="1"/>
  <c r="I616" i="13"/>
  <c r="K616" i="13"/>
  <c r="O616" i="13"/>
  <c r="Q616" i="13"/>
  <c r="V616" i="13"/>
  <c r="G619" i="13"/>
  <c r="M619" i="13" s="1"/>
  <c r="I619" i="13"/>
  <c r="K619" i="13"/>
  <c r="O619" i="13"/>
  <c r="Q619" i="13"/>
  <c r="V619" i="13"/>
  <c r="G625" i="13"/>
  <c r="M625" i="13" s="1"/>
  <c r="I625" i="13"/>
  <c r="K625" i="13"/>
  <c r="O625" i="13"/>
  <c r="Q625" i="13"/>
  <c r="V625" i="13"/>
  <c r="G627" i="13"/>
  <c r="M627" i="13" s="1"/>
  <c r="I627" i="13"/>
  <c r="K627" i="13"/>
  <c r="O627" i="13"/>
  <c r="Q627" i="13"/>
  <c r="V627" i="13"/>
  <c r="G629" i="13"/>
  <c r="M629" i="13" s="1"/>
  <c r="I629" i="13"/>
  <c r="K629" i="13"/>
  <c r="O629" i="13"/>
  <c r="Q629" i="13"/>
  <c r="V629" i="13"/>
  <c r="G631" i="13"/>
  <c r="M631" i="13" s="1"/>
  <c r="I631" i="13"/>
  <c r="K631" i="13"/>
  <c r="O631" i="13"/>
  <c r="Q631" i="13"/>
  <c r="V631" i="13"/>
  <c r="G633" i="13"/>
  <c r="I633" i="13"/>
  <c r="K633" i="13"/>
  <c r="M633" i="13"/>
  <c r="O633" i="13"/>
  <c r="Q633" i="13"/>
  <c r="V633" i="13"/>
  <c r="G635" i="13"/>
  <c r="I635" i="13"/>
  <c r="K635" i="13"/>
  <c r="M635" i="13"/>
  <c r="O635" i="13"/>
  <c r="Q635" i="13"/>
  <c r="V635" i="13"/>
  <c r="G637" i="13"/>
  <c r="M637" i="13" s="1"/>
  <c r="I637" i="13"/>
  <c r="K637" i="13"/>
  <c r="O637" i="13"/>
  <c r="Q637" i="13"/>
  <c r="V637" i="13"/>
  <c r="G647" i="13"/>
  <c r="M647" i="13" s="1"/>
  <c r="I647" i="13"/>
  <c r="K647" i="13"/>
  <c r="O647" i="13"/>
  <c r="Q647" i="13"/>
  <c r="V647" i="13"/>
  <c r="G654" i="13"/>
  <c r="M654" i="13" s="1"/>
  <c r="I654" i="13"/>
  <c r="K654" i="13"/>
  <c r="O654" i="13"/>
  <c r="Q654" i="13"/>
  <c r="V654" i="13"/>
  <c r="G664" i="13"/>
  <c r="I664" i="13"/>
  <c r="K664" i="13"/>
  <c r="M664" i="13"/>
  <c r="O664" i="13"/>
  <c r="Q664" i="13"/>
  <c r="V664" i="13"/>
  <c r="G676" i="13"/>
  <c r="M676" i="13" s="1"/>
  <c r="I676" i="13"/>
  <c r="K676" i="13"/>
  <c r="O676" i="13"/>
  <c r="Q676" i="13"/>
  <c r="V676" i="13"/>
  <c r="G682" i="13"/>
  <c r="M682" i="13" s="1"/>
  <c r="I682" i="13"/>
  <c r="K682" i="13"/>
  <c r="O682" i="13"/>
  <c r="Q682" i="13"/>
  <c r="V682" i="13"/>
  <c r="G692" i="13"/>
  <c r="M692" i="13" s="1"/>
  <c r="I692" i="13"/>
  <c r="K692" i="13"/>
  <c r="O692" i="13"/>
  <c r="Q692" i="13"/>
  <c r="V692" i="13"/>
  <c r="G696" i="13"/>
  <c r="M696" i="13" s="1"/>
  <c r="I696" i="13"/>
  <c r="K696" i="13"/>
  <c r="O696" i="13"/>
  <c r="Q696" i="13"/>
  <c r="V696" i="13"/>
  <c r="G699" i="13"/>
  <c r="M699" i="13" s="1"/>
  <c r="I699" i="13"/>
  <c r="K699" i="13"/>
  <c r="O699" i="13"/>
  <c r="Q699" i="13"/>
  <c r="V699" i="13"/>
  <c r="G701" i="13"/>
  <c r="I701" i="13"/>
  <c r="K701" i="13"/>
  <c r="M701" i="13"/>
  <c r="O701" i="13"/>
  <c r="Q701" i="13"/>
  <c r="V701" i="13"/>
  <c r="G703" i="13"/>
  <c r="M703" i="13" s="1"/>
  <c r="I703" i="13"/>
  <c r="K703" i="13"/>
  <c r="O703" i="13"/>
  <c r="Q703" i="13"/>
  <c r="V703" i="13"/>
  <c r="G710" i="13"/>
  <c r="M710" i="13" s="1"/>
  <c r="I710" i="13"/>
  <c r="K710" i="13"/>
  <c r="O710" i="13"/>
  <c r="Q710" i="13"/>
  <c r="V710" i="13"/>
  <c r="G715" i="13"/>
  <c r="M715" i="13" s="1"/>
  <c r="I715" i="13"/>
  <c r="K715" i="13"/>
  <c r="O715" i="13"/>
  <c r="Q715" i="13"/>
  <c r="V715" i="13"/>
  <c r="I716" i="13"/>
  <c r="G717" i="13"/>
  <c r="M717" i="13" s="1"/>
  <c r="I717" i="13"/>
  <c r="K717" i="13"/>
  <c r="K716" i="13" s="1"/>
  <c r="O717" i="13"/>
  <c r="O716" i="13" s="1"/>
  <c r="Q717" i="13"/>
  <c r="Q716" i="13" s="1"/>
  <c r="V717" i="13"/>
  <c r="V716" i="13" s="1"/>
  <c r="G718" i="13"/>
  <c r="M718" i="13" s="1"/>
  <c r="I718" i="13"/>
  <c r="K718" i="13"/>
  <c r="O718" i="13"/>
  <c r="Q718" i="13"/>
  <c r="V718" i="13"/>
  <c r="G720" i="13"/>
  <c r="M720" i="13" s="1"/>
  <c r="I720" i="13"/>
  <c r="K720" i="13"/>
  <c r="O720" i="13"/>
  <c r="Q720" i="13"/>
  <c r="V720" i="13"/>
  <c r="Q726" i="13"/>
  <c r="G727" i="13"/>
  <c r="G726" i="13" s="1"/>
  <c r="I98" i="1" s="1"/>
  <c r="I727" i="13"/>
  <c r="I726" i="13" s="1"/>
  <c r="K727" i="13"/>
  <c r="K726" i="13" s="1"/>
  <c r="O727" i="13"/>
  <c r="O726" i="13" s="1"/>
  <c r="Q727" i="13"/>
  <c r="V727" i="13"/>
  <c r="V726" i="13" s="1"/>
  <c r="I737" i="13"/>
  <c r="G738" i="13"/>
  <c r="M738" i="13" s="1"/>
  <c r="I738" i="13"/>
  <c r="K738" i="13"/>
  <c r="K737" i="13" s="1"/>
  <c r="O738" i="13"/>
  <c r="O737" i="13" s="1"/>
  <c r="Q738" i="13"/>
  <c r="Q737" i="13" s="1"/>
  <c r="V738" i="13"/>
  <c r="V737" i="13" s="1"/>
  <c r="G740" i="13"/>
  <c r="I740" i="13"/>
  <c r="K740" i="13"/>
  <c r="M740" i="13"/>
  <c r="O740" i="13"/>
  <c r="Q740" i="13"/>
  <c r="V740" i="13"/>
  <c r="G742" i="13"/>
  <c r="M742" i="13" s="1"/>
  <c r="I742" i="13"/>
  <c r="I741" i="13" s="1"/>
  <c r="K742" i="13"/>
  <c r="K741" i="13" s="1"/>
  <c r="O742" i="13"/>
  <c r="Q742" i="13"/>
  <c r="Q741" i="13" s="1"/>
  <c r="V742" i="13"/>
  <c r="G744" i="13"/>
  <c r="M744" i="13" s="1"/>
  <c r="I744" i="13"/>
  <c r="K744" i="13"/>
  <c r="O744" i="13"/>
  <c r="Q744" i="13"/>
  <c r="V744" i="13"/>
  <c r="V741" i="13" s="1"/>
  <c r="G746" i="13"/>
  <c r="M746" i="13" s="1"/>
  <c r="I746" i="13"/>
  <c r="K746" i="13"/>
  <c r="O746" i="13"/>
  <c r="Q746" i="13"/>
  <c r="V746" i="13"/>
  <c r="G748" i="13"/>
  <c r="M748" i="13" s="1"/>
  <c r="I748" i="13"/>
  <c r="K748" i="13"/>
  <c r="O748" i="13"/>
  <c r="Q748" i="13"/>
  <c r="V748" i="13"/>
  <c r="G750" i="13"/>
  <c r="M750" i="13" s="1"/>
  <c r="I750" i="13"/>
  <c r="K750" i="13"/>
  <c r="O750" i="13"/>
  <c r="Q750" i="13"/>
  <c r="V750" i="13"/>
  <c r="G752" i="13"/>
  <c r="M752" i="13" s="1"/>
  <c r="I752" i="13"/>
  <c r="K752" i="13"/>
  <c r="O752" i="13"/>
  <c r="O741" i="13" s="1"/>
  <c r="Q752" i="13"/>
  <c r="V752" i="13"/>
  <c r="G754" i="13"/>
  <c r="M754" i="13" s="1"/>
  <c r="I754" i="13"/>
  <c r="K754" i="13"/>
  <c r="O754" i="13"/>
  <c r="Q754" i="13"/>
  <c r="V754" i="13"/>
  <c r="G756" i="13"/>
  <c r="M756" i="13" s="1"/>
  <c r="I756" i="13"/>
  <c r="K756" i="13"/>
  <c r="O756" i="13"/>
  <c r="Q756" i="13"/>
  <c r="V756" i="13"/>
  <c r="G758" i="13"/>
  <c r="M758" i="13" s="1"/>
  <c r="I758" i="13"/>
  <c r="K758" i="13"/>
  <c r="O758" i="13"/>
  <c r="Q758" i="13"/>
  <c r="V758" i="13"/>
  <c r="G760" i="13"/>
  <c r="M760" i="13" s="1"/>
  <c r="I760" i="13"/>
  <c r="K760" i="13"/>
  <c r="O760" i="13"/>
  <c r="Q760" i="13"/>
  <c r="V760" i="13"/>
  <c r="G765" i="13"/>
  <c r="I765" i="13"/>
  <c r="K765" i="13"/>
  <c r="K764" i="13" s="1"/>
  <c r="O765" i="13"/>
  <c r="O764" i="13" s="1"/>
  <c r="Q765" i="13"/>
  <c r="V765" i="13"/>
  <c r="V764" i="13" s="1"/>
  <c r="G768" i="13"/>
  <c r="M768" i="13" s="1"/>
  <c r="I768" i="13"/>
  <c r="I764" i="13" s="1"/>
  <c r="K768" i="13"/>
  <c r="O768" i="13"/>
  <c r="Q768" i="13"/>
  <c r="V768" i="13"/>
  <c r="G770" i="13"/>
  <c r="M770" i="13" s="1"/>
  <c r="I770" i="13"/>
  <c r="K770" i="13"/>
  <c r="O770" i="13"/>
  <c r="Q770" i="13"/>
  <c r="V770" i="13"/>
  <c r="G772" i="13"/>
  <c r="M772" i="13" s="1"/>
  <c r="I772" i="13"/>
  <c r="K772" i="13"/>
  <c r="O772" i="13"/>
  <c r="Q772" i="13"/>
  <c r="V772" i="13"/>
  <c r="G775" i="13"/>
  <c r="M775" i="13" s="1"/>
  <c r="I775" i="13"/>
  <c r="K775" i="13"/>
  <c r="O775" i="13"/>
  <c r="Q775" i="13"/>
  <c r="V775" i="13"/>
  <c r="G777" i="13"/>
  <c r="M777" i="13" s="1"/>
  <c r="I777" i="13"/>
  <c r="K777" i="13"/>
  <c r="O777" i="13"/>
  <c r="Q777" i="13"/>
  <c r="Q764" i="13" s="1"/>
  <c r="V777" i="13"/>
  <c r="G779" i="13"/>
  <c r="I779" i="13"/>
  <c r="K779" i="13"/>
  <c r="M779" i="13"/>
  <c r="O779" i="13"/>
  <c r="Q779" i="13"/>
  <c r="V779" i="13"/>
  <c r="G781" i="13"/>
  <c r="M781" i="13" s="1"/>
  <c r="I781" i="13"/>
  <c r="K781" i="13"/>
  <c r="O781" i="13"/>
  <c r="Q781" i="13"/>
  <c r="V781" i="13"/>
  <c r="G783" i="13"/>
  <c r="M783" i="13" s="1"/>
  <c r="I783" i="13"/>
  <c r="K783" i="13"/>
  <c r="O783" i="13"/>
  <c r="Q783" i="13"/>
  <c r="V783" i="13"/>
  <c r="G786" i="13"/>
  <c r="M786" i="13" s="1"/>
  <c r="I786" i="13"/>
  <c r="K786" i="13"/>
  <c r="K785" i="13" s="1"/>
  <c r="O786" i="13"/>
  <c r="O785" i="13" s="1"/>
  <c r="Q786" i="13"/>
  <c r="Q785" i="13" s="1"/>
  <c r="V786" i="13"/>
  <c r="V785" i="13" s="1"/>
  <c r="G788" i="13"/>
  <c r="M788" i="13" s="1"/>
  <c r="I788" i="13"/>
  <c r="K788" i="13"/>
  <c r="O788" i="13"/>
  <c r="Q788" i="13"/>
  <c r="V788" i="13"/>
  <c r="G790" i="13"/>
  <c r="I790" i="13"/>
  <c r="K790" i="13"/>
  <c r="M790" i="13"/>
  <c r="O790" i="13"/>
  <c r="Q790" i="13"/>
  <c r="V790" i="13"/>
  <c r="G792" i="13"/>
  <c r="I792" i="13"/>
  <c r="K792" i="13"/>
  <c r="M792" i="13"/>
  <c r="O792" i="13"/>
  <c r="Q792" i="13"/>
  <c r="V792" i="13"/>
  <c r="G794" i="13"/>
  <c r="M794" i="13" s="1"/>
  <c r="I794" i="13"/>
  <c r="K794" i="13"/>
  <c r="O794" i="13"/>
  <c r="Q794" i="13"/>
  <c r="V794" i="13"/>
  <c r="G801" i="13"/>
  <c r="M801" i="13" s="1"/>
  <c r="I801" i="13"/>
  <c r="I785" i="13" s="1"/>
  <c r="K801" i="13"/>
  <c r="O801" i="13"/>
  <c r="Q801" i="13"/>
  <c r="V801" i="13"/>
  <c r="G811" i="13"/>
  <c r="M811" i="13" s="1"/>
  <c r="I811" i="13"/>
  <c r="K811" i="13"/>
  <c r="O811" i="13"/>
  <c r="Q811" i="13"/>
  <c r="V811" i="13"/>
  <c r="G816" i="13"/>
  <c r="M816" i="13" s="1"/>
  <c r="I816" i="13"/>
  <c r="K816" i="13"/>
  <c r="O816" i="13"/>
  <c r="Q816" i="13"/>
  <c r="V816" i="13"/>
  <c r="G824" i="13"/>
  <c r="M824" i="13" s="1"/>
  <c r="I824" i="13"/>
  <c r="K824" i="13"/>
  <c r="O824" i="13"/>
  <c r="Q824" i="13"/>
  <c r="V824" i="13"/>
  <c r="G829" i="13"/>
  <c r="M829" i="13" s="1"/>
  <c r="I829" i="13"/>
  <c r="K829" i="13"/>
  <c r="O829" i="13"/>
  <c r="Q829" i="13"/>
  <c r="V829" i="13"/>
  <c r="G834" i="13"/>
  <c r="M834" i="13" s="1"/>
  <c r="I834" i="13"/>
  <c r="K834" i="13"/>
  <c r="O834" i="13"/>
  <c r="Q834" i="13"/>
  <c r="V834" i="13"/>
  <c r="G839" i="13"/>
  <c r="M839" i="13" s="1"/>
  <c r="I839" i="13"/>
  <c r="K839" i="13"/>
  <c r="O839" i="13"/>
  <c r="Q839" i="13"/>
  <c r="V839" i="13"/>
  <c r="G846" i="13"/>
  <c r="M846" i="13" s="1"/>
  <c r="I846" i="13"/>
  <c r="K846" i="13"/>
  <c r="O846" i="13"/>
  <c r="Q846" i="13"/>
  <c r="V846" i="13"/>
  <c r="Q847" i="13"/>
  <c r="G848" i="13"/>
  <c r="G847" i="13" s="1"/>
  <c r="I108" i="1" s="1"/>
  <c r="I848" i="13"/>
  <c r="K848" i="13"/>
  <c r="K847" i="13" s="1"/>
  <c r="O848" i="13"/>
  <c r="O847" i="13" s="1"/>
  <c r="Q848" i="13"/>
  <c r="V848" i="13"/>
  <c r="V847" i="13" s="1"/>
  <c r="G852" i="13"/>
  <c r="I852" i="13"/>
  <c r="I847" i="13" s="1"/>
  <c r="K852" i="13"/>
  <c r="M852" i="13"/>
  <c r="O852" i="13"/>
  <c r="Q852" i="13"/>
  <c r="V852" i="13"/>
  <c r="G854" i="13"/>
  <c r="M854" i="13" s="1"/>
  <c r="I854" i="13"/>
  <c r="K854" i="13"/>
  <c r="O854" i="13"/>
  <c r="Q854" i="13"/>
  <c r="V854" i="13"/>
  <c r="G857" i="13"/>
  <c r="M857" i="13" s="1"/>
  <c r="I857" i="13"/>
  <c r="K857" i="13"/>
  <c r="O857" i="13"/>
  <c r="Q857" i="13"/>
  <c r="V857" i="13"/>
  <c r="G859" i="13"/>
  <c r="M859" i="13" s="1"/>
  <c r="I859" i="13"/>
  <c r="K859" i="13"/>
  <c r="O859" i="13"/>
  <c r="Q859" i="13"/>
  <c r="V859" i="13"/>
  <c r="G861" i="13"/>
  <c r="I861" i="13"/>
  <c r="K861" i="13"/>
  <c r="K860" i="13" s="1"/>
  <c r="O861" i="13"/>
  <c r="O860" i="13" s="1"/>
  <c r="Q861" i="13"/>
  <c r="V861" i="13"/>
  <c r="V860" i="13" s="1"/>
  <c r="G872" i="13"/>
  <c r="I872" i="13"/>
  <c r="I860" i="13" s="1"/>
  <c r="K872" i="13"/>
  <c r="M872" i="13"/>
  <c r="O872" i="13"/>
  <c r="Q872" i="13"/>
  <c r="V872" i="13"/>
  <c r="G883" i="13"/>
  <c r="M883" i="13" s="1"/>
  <c r="I883" i="13"/>
  <c r="K883" i="13"/>
  <c r="O883" i="13"/>
  <c r="Q883" i="13"/>
  <c r="V883" i="13"/>
  <c r="G887" i="13"/>
  <c r="M887" i="13" s="1"/>
  <c r="I887" i="13"/>
  <c r="K887" i="13"/>
  <c r="O887" i="13"/>
  <c r="Q887" i="13"/>
  <c r="V887" i="13"/>
  <c r="G895" i="13"/>
  <c r="M895" i="13" s="1"/>
  <c r="I895" i="13"/>
  <c r="K895" i="13"/>
  <c r="O895" i="13"/>
  <c r="Q895" i="13"/>
  <c r="V895" i="13"/>
  <c r="G906" i="13"/>
  <c r="M906" i="13" s="1"/>
  <c r="I906" i="13"/>
  <c r="K906" i="13"/>
  <c r="O906" i="13"/>
  <c r="Q906" i="13"/>
  <c r="Q860" i="13" s="1"/>
  <c r="V906" i="13"/>
  <c r="G910" i="13"/>
  <c r="M910" i="13" s="1"/>
  <c r="I910" i="13"/>
  <c r="K910" i="13"/>
  <c r="O910" i="13"/>
  <c r="Q910" i="13"/>
  <c r="V910" i="13"/>
  <c r="G917" i="13"/>
  <c r="M917" i="13" s="1"/>
  <c r="I917" i="13"/>
  <c r="K917" i="13"/>
  <c r="O917" i="13"/>
  <c r="Q917" i="13"/>
  <c r="V917" i="13"/>
  <c r="G919" i="13"/>
  <c r="I919" i="13"/>
  <c r="I918" i="13" s="1"/>
  <c r="K919" i="13"/>
  <c r="O919" i="13"/>
  <c r="Q919" i="13"/>
  <c r="Q918" i="13" s="1"/>
  <c r="V919" i="13"/>
  <c r="V918" i="13" s="1"/>
  <c r="G928" i="13"/>
  <c r="M928" i="13" s="1"/>
  <c r="I928" i="13"/>
  <c r="K928" i="13"/>
  <c r="O928" i="13"/>
  <c r="O918" i="13" s="1"/>
  <c r="Q928" i="13"/>
  <c r="V928" i="13"/>
  <c r="G932" i="13"/>
  <c r="M932" i="13" s="1"/>
  <c r="I932" i="13"/>
  <c r="K932" i="13"/>
  <c r="O932" i="13"/>
  <c r="Q932" i="13"/>
  <c r="V932" i="13"/>
  <c r="G934" i="13"/>
  <c r="M934" i="13" s="1"/>
  <c r="I934" i="13"/>
  <c r="K934" i="13"/>
  <c r="O934" i="13"/>
  <c r="Q934" i="13"/>
  <c r="V934" i="13"/>
  <c r="G936" i="13"/>
  <c r="I936" i="13"/>
  <c r="K936" i="13"/>
  <c r="M936" i="13"/>
  <c r="O936" i="13"/>
  <c r="Q936" i="13"/>
  <c r="V936" i="13"/>
  <c r="G938" i="13"/>
  <c r="M938" i="13" s="1"/>
  <c r="I938" i="13"/>
  <c r="K938" i="13"/>
  <c r="K918" i="13" s="1"/>
  <c r="O938" i="13"/>
  <c r="Q938" i="13"/>
  <c r="V938" i="13"/>
  <c r="G940" i="13"/>
  <c r="M940" i="13" s="1"/>
  <c r="I940" i="13"/>
  <c r="K940" i="13"/>
  <c r="O940" i="13"/>
  <c r="Q940" i="13"/>
  <c r="V940" i="13"/>
  <c r="G942" i="13"/>
  <c r="M942" i="13" s="1"/>
  <c r="I942" i="13"/>
  <c r="K942" i="13"/>
  <c r="O942" i="13"/>
  <c r="Q942" i="13"/>
  <c r="V942" i="13"/>
  <c r="G947" i="13"/>
  <c r="M947" i="13" s="1"/>
  <c r="I947" i="13"/>
  <c r="K947" i="13"/>
  <c r="O947" i="13"/>
  <c r="Q947" i="13"/>
  <c r="V947" i="13"/>
  <c r="O948" i="13"/>
  <c r="G949" i="13"/>
  <c r="M949" i="13" s="1"/>
  <c r="I949" i="13"/>
  <c r="I948" i="13" s="1"/>
  <c r="K949" i="13"/>
  <c r="K948" i="13" s="1"/>
  <c r="O949" i="13"/>
  <c r="Q949" i="13"/>
  <c r="Q948" i="13" s="1"/>
  <c r="V949" i="13"/>
  <c r="G957" i="13"/>
  <c r="M957" i="13" s="1"/>
  <c r="I957" i="13"/>
  <c r="K957" i="13"/>
  <c r="O957" i="13"/>
  <c r="Q957" i="13"/>
  <c r="V957" i="13"/>
  <c r="G963" i="13"/>
  <c r="I963" i="13"/>
  <c r="K963" i="13"/>
  <c r="O963" i="13"/>
  <c r="Q963" i="13"/>
  <c r="V963" i="13"/>
  <c r="V948" i="13" s="1"/>
  <c r="G971" i="13"/>
  <c r="M971" i="13" s="1"/>
  <c r="I971" i="13"/>
  <c r="K971" i="13"/>
  <c r="O971" i="13"/>
  <c r="Q971" i="13"/>
  <c r="V971" i="13"/>
  <c r="G982" i="13"/>
  <c r="I982" i="13"/>
  <c r="K982" i="13"/>
  <c r="M982" i="13"/>
  <c r="O982" i="13"/>
  <c r="Q982" i="13"/>
  <c r="V982" i="13"/>
  <c r="G983" i="13"/>
  <c r="I112" i="1" s="1"/>
  <c r="O983" i="13"/>
  <c r="V983" i="13"/>
  <c r="G984" i="13"/>
  <c r="M984" i="13" s="1"/>
  <c r="M983" i="13" s="1"/>
  <c r="I984" i="13"/>
  <c r="I983" i="13" s="1"/>
  <c r="K984" i="13"/>
  <c r="K983" i="13" s="1"/>
  <c r="O984" i="13"/>
  <c r="Q984" i="13"/>
  <c r="Q983" i="13" s="1"/>
  <c r="V984" i="13"/>
  <c r="K986" i="13"/>
  <c r="G987" i="13"/>
  <c r="G986" i="13" s="1"/>
  <c r="I113" i="1" s="1"/>
  <c r="I987" i="13"/>
  <c r="I986" i="13" s="1"/>
  <c r="K987" i="13"/>
  <c r="O987" i="13"/>
  <c r="Q987" i="13"/>
  <c r="Q986" i="13" s="1"/>
  <c r="V987" i="13"/>
  <c r="V986" i="13" s="1"/>
  <c r="G1019" i="13"/>
  <c r="M1019" i="13" s="1"/>
  <c r="I1019" i="13"/>
  <c r="K1019" i="13"/>
  <c r="O1019" i="13"/>
  <c r="Q1019" i="13"/>
  <c r="V1019" i="13"/>
  <c r="G1051" i="13"/>
  <c r="M1051" i="13" s="1"/>
  <c r="I1051" i="13"/>
  <c r="K1051" i="13"/>
  <c r="O1051" i="13"/>
  <c r="O986" i="13" s="1"/>
  <c r="Q1051" i="13"/>
  <c r="V1051" i="13"/>
  <c r="G1083" i="13"/>
  <c r="I1083" i="13"/>
  <c r="K1083" i="13"/>
  <c r="M1083" i="13"/>
  <c r="O1083" i="13"/>
  <c r="Q1083" i="13"/>
  <c r="V1083" i="13"/>
  <c r="AE1098" i="13"/>
  <c r="F42" i="1" s="1"/>
  <c r="G8" i="12"/>
  <c r="I115" i="1" s="1"/>
  <c r="I19" i="1" s="1"/>
  <c r="V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G10" i="12"/>
  <c r="M10" i="12" s="1"/>
  <c r="I10" i="12"/>
  <c r="K10" i="12"/>
  <c r="O10" i="12"/>
  <c r="O8" i="12" s="1"/>
  <c r="Q10" i="12"/>
  <c r="V10" i="12"/>
  <c r="G12" i="12"/>
  <c r="M12" i="12" s="1"/>
  <c r="I12" i="12"/>
  <c r="K12" i="12"/>
  <c r="K11" i="12" s="1"/>
  <c r="O12" i="12"/>
  <c r="O11" i="12" s="1"/>
  <c r="Q12" i="12"/>
  <c r="Q11" i="12" s="1"/>
  <c r="V12" i="12"/>
  <c r="V11" i="12" s="1"/>
  <c r="G13" i="12"/>
  <c r="M13" i="12" s="1"/>
  <c r="I13" i="12"/>
  <c r="I11" i="12" s="1"/>
  <c r="K13" i="12"/>
  <c r="O13" i="12"/>
  <c r="Q13" i="12"/>
  <c r="V13" i="12"/>
  <c r="G14" i="12"/>
  <c r="M14" i="12" s="1"/>
  <c r="I14" i="12"/>
  <c r="K14" i="12"/>
  <c r="O14" i="12"/>
  <c r="Q14" i="12"/>
  <c r="V14" i="12"/>
  <c r="AE16" i="12"/>
  <c r="F41" i="1" s="1"/>
  <c r="I18" i="1"/>
  <c r="J28" i="1"/>
  <c r="J26" i="1"/>
  <c r="G38" i="1"/>
  <c r="F38" i="1"/>
  <c r="J23" i="1"/>
  <c r="J24" i="1"/>
  <c r="J25" i="1"/>
  <c r="J27" i="1"/>
  <c r="E24" i="1"/>
  <c r="E26" i="1"/>
  <c r="G28" i="18" l="1"/>
  <c r="I101" i="1" s="1"/>
  <c r="I87" i="1"/>
  <c r="G22" i="17"/>
  <c r="I72" i="1" s="1"/>
  <c r="G8" i="17"/>
  <c r="G55" i="16"/>
  <c r="I88" i="1" s="1"/>
  <c r="M51" i="16"/>
  <c r="G51" i="16"/>
  <c r="I70" i="1" s="1"/>
  <c r="AF61" i="16"/>
  <c r="G45" i="1" s="1"/>
  <c r="H45" i="1" s="1"/>
  <c r="I45" i="1" s="1"/>
  <c r="I73" i="1"/>
  <c r="G61" i="15"/>
  <c r="I71" i="1" s="1"/>
  <c r="G50" i="15"/>
  <c r="I69" i="1" s="1"/>
  <c r="G30" i="14"/>
  <c r="I114" i="1" s="1"/>
  <c r="M24" i="14"/>
  <c r="G8" i="14"/>
  <c r="G948" i="13"/>
  <c r="I111" i="1" s="1"/>
  <c r="G918" i="13"/>
  <c r="I110" i="1" s="1"/>
  <c r="G860" i="13"/>
  <c r="I109" i="1" s="1"/>
  <c r="M861" i="13"/>
  <c r="M860" i="13" s="1"/>
  <c r="M848" i="13"/>
  <c r="M847" i="13" s="1"/>
  <c r="G764" i="13"/>
  <c r="I106" i="1" s="1"/>
  <c r="M765" i="13"/>
  <c r="M737" i="13"/>
  <c r="M716" i="13"/>
  <c r="G494" i="13"/>
  <c r="I91" i="1" s="1"/>
  <c r="G468" i="13"/>
  <c r="I90" i="1" s="1"/>
  <c r="M461" i="13"/>
  <c r="G442" i="13"/>
  <c r="I86" i="1" s="1"/>
  <c r="M406" i="13"/>
  <c r="M395" i="13"/>
  <c r="M362" i="13"/>
  <c r="M337" i="13"/>
  <c r="G337" i="13"/>
  <c r="I80" i="1" s="1"/>
  <c r="M227" i="13"/>
  <c r="AF1098" i="13"/>
  <c r="G42" i="1" s="1"/>
  <c r="H42" i="1" s="1"/>
  <c r="I42" i="1" s="1"/>
  <c r="G8" i="13"/>
  <c r="I74" i="1" s="1"/>
  <c r="M11" i="12"/>
  <c r="G11" i="12"/>
  <c r="I116" i="1" s="1"/>
  <c r="I20" i="1" s="1"/>
  <c r="F39" i="1"/>
  <c r="F40" i="1"/>
  <c r="M15" i="18"/>
  <c r="M147" i="18"/>
  <c r="M58" i="18"/>
  <c r="M50" i="18"/>
  <c r="M29" i="18"/>
  <c r="M28" i="18" s="1"/>
  <c r="M12" i="18"/>
  <c r="M8" i="18" s="1"/>
  <c r="G147" i="18"/>
  <c r="I105" i="1" s="1"/>
  <c r="G58" i="18"/>
  <c r="I104" i="1" s="1"/>
  <c r="G15" i="18"/>
  <c r="AF241" i="18"/>
  <c r="G47" i="1" s="1"/>
  <c r="H47" i="1" s="1"/>
  <c r="I47" i="1" s="1"/>
  <c r="G50" i="18"/>
  <c r="I103" i="1" s="1"/>
  <c r="M28" i="17"/>
  <c r="M22" i="17" s="1"/>
  <c r="AF36" i="17"/>
  <c r="G46" i="1" s="1"/>
  <c r="H46" i="1" s="1"/>
  <c r="I46" i="1" s="1"/>
  <c r="M9" i="17"/>
  <c r="M8" i="17" s="1"/>
  <c r="M24" i="16"/>
  <c r="M12" i="16"/>
  <c r="M55" i="16"/>
  <c r="G24" i="16"/>
  <c r="I67" i="1" s="1"/>
  <c r="G12" i="16"/>
  <c r="I66" i="1" s="1"/>
  <c r="M9" i="16"/>
  <c r="M8" i="16" s="1"/>
  <c r="M39" i="15"/>
  <c r="M8" i="15"/>
  <c r="M64" i="15"/>
  <c r="M61" i="15" s="1"/>
  <c r="M51" i="15"/>
  <c r="M50" i="15" s="1"/>
  <c r="M33" i="15"/>
  <c r="M28" i="15" s="1"/>
  <c r="AF72" i="15"/>
  <c r="G44" i="1" s="1"/>
  <c r="H44" i="1" s="1"/>
  <c r="I44" i="1" s="1"/>
  <c r="G39" i="15"/>
  <c r="I68" i="1" s="1"/>
  <c r="G8" i="15"/>
  <c r="M22" i="14"/>
  <c r="M21" i="14" s="1"/>
  <c r="M31" i="14"/>
  <c r="M30" i="14" s="1"/>
  <c r="M9" i="14"/>
  <c r="M8" i="14" s="1"/>
  <c r="AF41" i="14"/>
  <c r="G43" i="1" s="1"/>
  <c r="H43" i="1" s="1"/>
  <c r="I43" i="1" s="1"/>
  <c r="M741" i="13"/>
  <c r="M558" i="13"/>
  <c r="M540" i="13"/>
  <c r="M374" i="13"/>
  <c r="M764" i="13"/>
  <c r="M116" i="13"/>
  <c r="M262" i="13"/>
  <c r="M210" i="13"/>
  <c r="M785" i="13"/>
  <c r="M987" i="13"/>
  <c r="M986" i="13" s="1"/>
  <c r="M963" i="13"/>
  <c r="M948" i="13" s="1"/>
  <c r="M919" i="13"/>
  <c r="M918" i="13" s="1"/>
  <c r="G741" i="13"/>
  <c r="I100" i="1" s="1"/>
  <c r="G540" i="13"/>
  <c r="I95" i="1" s="1"/>
  <c r="G406" i="13"/>
  <c r="I85" i="1" s="1"/>
  <c r="G374" i="13"/>
  <c r="I83" i="1" s="1"/>
  <c r="G362" i="13"/>
  <c r="I82" i="1" s="1"/>
  <c r="M345" i="13"/>
  <c r="M344" i="13" s="1"/>
  <c r="G116" i="13"/>
  <c r="I75" i="1" s="1"/>
  <c r="M727" i="13"/>
  <c r="M726" i="13" s="1"/>
  <c r="M509" i="13"/>
  <c r="M508" i="13" s="1"/>
  <c r="M500" i="13"/>
  <c r="M494" i="13" s="1"/>
  <c r="M469" i="13"/>
  <c r="M468" i="13" s="1"/>
  <c r="M443" i="13"/>
  <c r="M442" i="13" s="1"/>
  <c r="M200" i="13"/>
  <c r="M199" i="13" s="1"/>
  <c r="M9" i="13"/>
  <c r="M8" i="13" s="1"/>
  <c r="G262" i="13"/>
  <c r="I79" i="1" s="1"/>
  <c r="G785" i="13"/>
  <c r="I107" i="1" s="1"/>
  <c r="G737" i="13"/>
  <c r="G716" i="13"/>
  <c r="I97" i="1" s="1"/>
  <c r="G558" i="13"/>
  <c r="I96" i="1" s="1"/>
  <c r="G461" i="13"/>
  <c r="I89" i="1" s="1"/>
  <c r="G395" i="13"/>
  <c r="I84" i="1" s="1"/>
  <c r="G227" i="13"/>
  <c r="I78" i="1" s="1"/>
  <c r="AF16" i="12"/>
  <c r="G241" i="18" l="1"/>
  <c r="I99" i="1"/>
  <c r="G36" i="17"/>
  <c r="G61" i="16"/>
  <c r="I64" i="1"/>
  <c r="G72" i="15"/>
  <c r="I92" i="1"/>
  <c r="G41" i="14"/>
  <c r="I17" i="1"/>
  <c r="I16" i="1"/>
  <c r="G1098" i="13"/>
  <c r="G16" i="12"/>
  <c r="F48" i="1"/>
  <c r="G41" i="1"/>
  <c r="H41" i="1" s="1"/>
  <c r="I41" i="1" s="1"/>
  <c r="G40" i="1"/>
  <c r="H40" i="1" s="1"/>
  <c r="I40" i="1" s="1"/>
  <c r="G39" i="1"/>
  <c r="G48" i="1" s="1"/>
  <c r="G25" i="1" s="1"/>
  <c r="A25" i="1" s="1"/>
  <c r="I117" i="1" l="1"/>
  <c r="J114" i="1" s="1"/>
  <c r="I21" i="1"/>
  <c r="G26" i="1"/>
  <c r="A26" i="1"/>
  <c r="H39" i="1"/>
  <c r="G23" i="1"/>
  <c r="A23" i="1" s="1"/>
  <c r="G28" i="1"/>
  <c r="J116" i="1" l="1"/>
  <c r="J82" i="1"/>
  <c r="J85" i="1"/>
  <c r="J87" i="1"/>
  <c r="J69" i="1"/>
  <c r="J105" i="1"/>
  <c r="J104" i="1"/>
  <c r="J103" i="1"/>
  <c r="J64" i="1"/>
  <c r="J95" i="1"/>
  <c r="J86" i="1"/>
  <c r="J94" i="1"/>
  <c r="J77" i="1"/>
  <c r="J65" i="1"/>
  <c r="J90" i="1"/>
  <c r="J84" i="1"/>
  <c r="J102" i="1"/>
  <c r="J68" i="1"/>
  <c r="J78" i="1"/>
  <c r="J115" i="1"/>
  <c r="J93" i="1"/>
  <c r="J80" i="1"/>
  <c r="J97" i="1"/>
  <c r="J88" i="1"/>
  <c r="J83" i="1"/>
  <c r="J107" i="1"/>
  <c r="J110" i="1"/>
  <c r="J89" i="1"/>
  <c r="J100" i="1"/>
  <c r="J70" i="1"/>
  <c r="J72" i="1"/>
  <c r="J75" i="1"/>
  <c r="J109" i="1"/>
  <c r="J73" i="1"/>
  <c r="J106" i="1"/>
  <c r="J67" i="1"/>
  <c r="J101" i="1"/>
  <c r="J76" i="1"/>
  <c r="J91" i="1"/>
  <c r="J74" i="1"/>
  <c r="J99" i="1"/>
  <c r="J71" i="1"/>
  <c r="J79" i="1"/>
  <c r="J108" i="1"/>
  <c r="J92" i="1"/>
  <c r="J96" i="1"/>
  <c r="J66" i="1"/>
  <c r="J81" i="1"/>
  <c r="J98" i="1"/>
  <c r="J111" i="1"/>
  <c r="J113" i="1"/>
  <c r="J112" i="1"/>
  <c r="G24" i="1"/>
  <c r="A27" i="1" s="1"/>
  <c r="A24" i="1"/>
  <c r="I39" i="1"/>
  <c r="I48" i="1" s="1"/>
  <c r="H48" i="1"/>
  <c r="J117" i="1" l="1"/>
  <c r="G29" i="1"/>
  <c r="G27" i="1" s="1"/>
  <c r="A29" i="1"/>
  <c r="J42" i="1"/>
  <c r="J46" i="1"/>
  <c r="J40" i="1"/>
  <c r="J45" i="1"/>
  <c r="J41" i="1"/>
  <c r="J39" i="1"/>
  <c r="J48" i="1" s="1"/>
  <c r="J44" i="1"/>
  <c r="J47" i="1"/>
  <c r="J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4E29A199-F4FB-4B36-A69C-7FA7398622A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469D47-3833-4671-96B6-71877E318F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43260F9A-DD81-4411-A5E5-F4723CA276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CE28C42-289D-4D0E-BB77-EA65B952911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D4B26691-01D9-4B7C-AA9A-5BA8F43D34C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91D6BA-4A8B-447D-9140-CF31157CB3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A036EAD4-F0AC-4C2B-BD0B-0954D51C44C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EBEBF59-B9D9-407B-B22F-553E8716E56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1203175D-D1BF-4064-B625-BE3F7B5612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206AABC-D47E-492E-9154-7E3AA4EAB2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817BE6EC-12B0-4DF8-9955-A9697A4741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E0DA34-ABD3-467E-BB5F-430C0A37B36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16A78B64-5361-45F3-B083-C0B876DC9D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5EC079-6FEE-4F51-A453-EF04A7F20D0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<sst xmlns="http://schemas.openxmlformats.org/spreadsheetml/2006/main" count="6560" uniqueCount="1550">
  <si>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</si>
  <si>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</si>
  <si>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</si>
  <si>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</si>
  <si>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</si>
  <si>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</si>
  <si>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</si>
  <si>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</si>
  <si>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</si>
  <si>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</si>
  <si>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</si>
  <si>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</si>
  <si>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</si>
  <si>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</si>
  <si>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</si>
  <si>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</si>
  <si>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</si>
  <si>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</si>
  <si>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</si>
  <si>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</si>
  <si>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</si>
  <si>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</si>
  <si>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</si>
  <si>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</si>
  <si>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</si>
  <si>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</si>
  <si>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</si>
  <si>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</si>
  <si>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</si>
  <si>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</si>
  <si>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</si>
  <si>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</si>
  <si>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</si>
  <si>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</si>
  <si>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</si>
  <si>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</si>
  <si>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</si>
  <si>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</si>
  <si>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</si>
  <si>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</si>
  <si>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</si>
  <si>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</si>
  <si>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</si>
  <si>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2023-980</t>
  </si>
  <si>
    <t>Tělocvična ZŠ a MŠ Chlebovice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</si>
  <si>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</si>
  <si>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</si>
  <si>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</si>
  <si>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</si>
  <si>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</si>
  <si>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</si>
  <si>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Stavba</t>
  </si>
  <si>
    <t>01</t>
  </si>
  <si>
    <t>SO</t>
  </si>
  <si>
    <t>00</t>
  </si>
  <si>
    <t>VRN</t>
  </si>
  <si>
    <t>Tělocvična</t>
  </si>
  <si>
    <t>02</t>
  </si>
  <si>
    <t>Bourací práce</t>
  </si>
  <si>
    <t>03</t>
  </si>
  <si>
    <t>Elektro - slaboproud</t>
  </si>
  <si>
    <t>04</t>
  </si>
  <si>
    <t>Elektroinstalace - silnoproud</t>
  </si>
  <si>
    <t>05</t>
  </si>
  <si>
    <t>Jímací a uzemňovací soustava</t>
  </si>
  <si>
    <t>06</t>
  </si>
  <si>
    <t>Vodo, topo, VZT</t>
  </si>
  <si>
    <t>Celkem za stavbu</t>
  </si>
  <si>
    <t>CZK</t>
  </si>
  <si>
    <t>#POPS</t>
  </si>
  <si>
    <t>Popis stavby: 2023-980 - Tělocvična ZŠ a MŠ Chlebovice</t>
  </si>
  <si>
    <t>#POPO</t>
  </si>
  <si>
    <t>Popis objektu: 01 - SO</t>
  </si>
  <si>
    <t>#POPR</t>
  </si>
  <si>
    <t>Popis rozpočtu: 00 - VRN</t>
  </si>
  <si>
    <t>Popis rozpočtu: 01 - Tělocvična</t>
  </si>
  <si>
    <t>Popis rozpočtu: 02 - Bourací práce</t>
  </si>
  <si>
    <t>Popis rozpočtu: 03 - Elektro - slaboproud</t>
  </si>
  <si>
    <t>Popis rozpočtu: 04 - Elektroinstalace - silnoproud</t>
  </si>
  <si>
    <t>Popis rozpočtu: 05 - Jímací a uzemňovací soustava</t>
  </si>
  <si>
    <t>Popis rozpočtu: 06 - Vodo, topo, VZT</t>
  </si>
  <si>
    <t>Rekapitulace dílů</t>
  </si>
  <si>
    <t>Typ dílu</t>
  </si>
  <si>
    <t>_1</t>
  </si>
  <si>
    <t>Univerzální strukturovaná kabeláž kat. 5E bezhalogenová</t>
  </si>
  <si>
    <t>_2</t>
  </si>
  <si>
    <t>Domácí rozhlas –bude splňovat EN54, ČSN 50849, a EN54</t>
  </si>
  <si>
    <t>Svítidla</t>
  </si>
  <si>
    <t>_3</t>
  </si>
  <si>
    <t>Elektromontážní materiál</t>
  </si>
  <si>
    <t>Signalizace z WC pro postižené</t>
  </si>
  <si>
    <t>_4</t>
  </si>
  <si>
    <t>Podružné hodiny jednotného času, školní zvonek</t>
  </si>
  <si>
    <t>Stavební práce</t>
  </si>
  <si>
    <t>_5</t>
  </si>
  <si>
    <t>HDMI kabeláž pro učebnu</t>
  </si>
  <si>
    <t>_7</t>
  </si>
  <si>
    <t>Hromosvod</t>
  </si>
  <si>
    <t>0</t>
  </si>
  <si>
    <t>Nepřiřazený díl</t>
  </si>
  <si>
    <t>1</t>
  </si>
  <si>
    <t>Zemní práce</t>
  </si>
  <si>
    <t>2</t>
  </si>
  <si>
    <t>Základy a zvláštní zakládání</t>
  </si>
  <si>
    <t>22</t>
  </si>
  <si>
    <t>Piloty</t>
  </si>
  <si>
    <t>3</t>
  </si>
  <si>
    <t>Svislé a kompletní konstrukce</t>
  </si>
  <si>
    <t>342</t>
  </si>
  <si>
    <t>Stěny a příčky montované lehké</t>
  </si>
  <si>
    <t>38</t>
  </si>
  <si>
    <t>Kompletní konstrukce</t>
  </si>
  <si>
    <t>4</t>
  </si>
  <si>
    <t>Vodorovné konstrukce</t>
  </si>
  <si>
    <t>416</t>
  </si>
  <si>
    <t>Podhledy a mezistropy montované lehké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</si>
  <si>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</si>
  <si>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</si>
  <si>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</si>
  <si>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</si>
  <si>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</si>
  <si>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</si>
  <si>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</si>
  <si>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</si>
  <si>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</si>
  <si>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</si>
  <si>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</si>
  <si>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</si>
  <si>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900</t>
  </si>
  <si>
    <t>HZS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</si>
  <si>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</si>
  <si>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</si>
  <si>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</si>
  <si>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</si>
  <si>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</si>
  <si>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</si>
  <si>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</si>
  <si>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</si>
  <si>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</si>
  <si>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</si>
  <si>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</si>
  <si>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</si>
  <si>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</si>
  <si>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</si>
  <si>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</si>
  <si>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</si>
  <si>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716</t>
  </si>
  <si>
    <t>Protipožární ucpávky</t>
  </si>
  <si>
    <t>717</t>
  </si>
  <si>
    <t>Venkovní fasáda haly</t>
  </si>
  <si>
    <t>721</t>
  </si>
  <si>
    <t>Vnitřní kanalizace</t>
  </si>
  <si>
    <t>7215</t>
  </si>
  <si>
    <t>Sportovní vybavení</t>
  </si>
  <si>
    <t>722</t>
  </si>
  <si>
    <t>Vnitřní vodovod</t>
  </si>
  <si>
    <t>723</t>
  </si>
  <si>
    <t>Vnitřní plynovod</t>
  </si>
  <si>
    <t>725</t>
  </si>
  <si>
    <t>Zařizovací předměty</t>
  </si>
  <si>
    <t>730</t>
  </si>
  <si>
    <t>Ústřední vytápění</t>
  </si>
  <si>
    <t>737</t>
  </si>
  <si>
    <t>Vzduchotechnika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</si>
  <si>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</si>
  <si>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</si>
  <si>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</si>
  <si>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</si>
  <si>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</si>
  <si>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</si>
  <si>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</si>
  <si>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</si>
  <si>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</si>
  <si>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</si>
  <si>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</si>
  <si>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</si>
  <si>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</si>
  <si>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</si>
  <si>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</si>
  <si>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</si>
  <si>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</si>
  <si>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</si>
  <si>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</si>
  <si>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</si>
  <si>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</si>
  <si>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</si>
  <si>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</si>
  <si>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</si>
  <si>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</si>
  <si>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</si>
  <si>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</si>
  <si>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</si>
  <si>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</si>
  <si>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</si>
  <si>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</si>
  <si>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</si>
  <si>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</si>
  <si>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</si>
  <si>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</si>
  <si>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</si>
  <si>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</si>
  <si>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</si>
  <si>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</si>
  <si>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</si>
  <si>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</si>
  <si>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</si>
  <si>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</si>
  <si>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</si>
  <si>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</si>
  <si>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</si>
  <si>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</si>
  <si>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</si>
  <si>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</si>
  <si>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</si>
  <si>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</si>
  <si>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</si>
  <si>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23/ II</t>
  </si>
  <si>
    <t>Indiv</t>
  </si>
  <si>
    <t>Běžná</t>
  </si>
  <si>
    <t>POL99_8</t>
  </si>
  <si>
    <t>0051210RR01</t>
  </si>
  <si>
    <t>Zařízení staveniště</t>
  </si>
  <si>
    <t>Vlastní</t>
  </si>
  <si>
    <t>0052310RR02</t>
  </si>
  <si>
    <t>Hutnící zkoušky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</si>
  <si>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</si>
  <si>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</si>
  <si>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</si>
  <si>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</si>
  <si>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SUM</t>
  </si>
  <si>
    <t>Poznámky uchazeče k zadání</t>
  </si>
  <si>
    <t>POPUZIV</t>
  </si>
  <si>
    <t>END</t>
  </si>
  <si>
    <t>121101103</t>
  </si>
  <si>
    <t>Sejmutí ornice s přemístěním přes 100 do 250 m</t>
  </si>
  <si>
    <t>m3</t>
  </si>
  <si>
    <t>Práce</t>
  </si>
  <si>
    <t>POL1_</t>
  </si>
  <si>
    <t>Zpevněné plochy : 75,8906*0,15</t>
  </si>
  <si>
    <t>VV</t>
  </si>
  <si>
    <t>533*0,15</t>
  </si>
  <si>
    <t>Vstupní hala : 119,96*0,15</t>
  </si>
  <si>
    <t>122201101</t>
  </si>
  <si>
    <t>Odkopávky nezapažené v hor. 3 do 100 m3</t>
  </si>
  <si>
    <t>Zpevněné plochy : 75,8906*0,10</t>
  </si>
  <si>
    <t>533*0,10</t>
  </si>
  <si>
    <t>Vstupní hala : 119,96*0,10</t>
  </si>
  <si>
    <t>131201111</t>
  </si>
  <si>
    <t>Hloubení nezapaž. jam hor.3 do 100 m3, STROJNĚ</t>
  </si>
  <si>
    <t>Patky tělocvičny : (2,8*2,5*1,35)*14</t>
  </si>
  <si>
    <t>Patky venkovní schodiště u tělocvičny : (1,5*1,5*1)*3</t>
  </si>
  <si>
    <t>Patka u ZŠ : (1,5*1,5*1)</t>
  </si>
  <si>
    <t>Patka schodiště vsup do krčku : (1,4*0,8*0,4)</t>
  </si>
  <si>
    <t>132101211</t>
  </si>
  <si>
    <t>Hloubení rýh š.do 200 cm hor.2 do 100 m3,STROJNĚ</t>
  </si>
  <si>
    <t>Základové pasy pod vstupní halou : (16,9*1*1)*2</t>
  </si>
  <si>
    <t>(3,23*1*1)*4</t>
  </si>
  <si>
    <t>(1,554*0,6*1)</t>
  </si>
  <si>
    <t>174101101</t>
  </si>
  <si>
    <t>Zásyp jam, rýh, šachet se zhutněním</t>
  </si>
  <si>
    <t xml:space="preserve">Patky tělocvičny : </t>
  </si>
  <si>
    <t>A : -((1,6*1*1,2)*7)</t>
  </si>
  <si>
    <t>B : -((1,3*1*1,2)*4)</t>
  </si>
  <si>
    <t>C : -((1,15*1*1,2)*3)</t>
  </si>
  <si>
    <t>A : -((1,8*1,2*0,15)*7)</t>
  </si>
  <si>
    <t>B : -((1,5*1,2*0,15)*4)</t>
  </si>
  <si>
    <t>C : -((1,35*1,2*0,15)*3)</t>
  </si>
  <si>
    <t>162701105</t>
  </si>
  <si>
    <t>Vodorovné přemístění výkopku z hor.1-4 do 10000 m</t>
  </si>
  <si>
    <t>Zpevněné plochy : 75,8906*0,25</t>
  </si>
  <si>
    <t>533*0,25</t>
  </si>
  <si>
    <t>Vstupní hala : 119,96*0,25</t>
  </si>
  <si>
    <t>A : ((1,6*1*1,2)*7)</t>
  </si>
  <si>
    <t>B : ((1,3*1*1,2)*4)</t>
  </si>
  <si>
    <t>C : ((1,15*1*1,2)*3)</t>
  </si>
  <si>
    <t>A : ((1,8*1,2*0,15)*7)</t>
  </si>
  <si>
    <t>B : ((1,5*1,2*0,15)*4)</t>
  </si>
  <si>
    <t>C : ((1,35*1,2*0,15)*3)</t>
  </si>
  <si>
    <t xml:space="preserve">Piloty tělocvičny : </t>
  </si>
  <si>
    <t>A : (3,14*0,45*0,45*9)*8</t>
  </si>
  <si>
    <t>B : (3,14*0,45*0,45*8)*5</t>
  </si>
  <si>
    <t>C : (3,14*0,45*0,45*10)*1</t>
  </si>
  <si>
    <t>167101102</t>
  </si>
  <si>
    <t>Nakládání výkopku z hor.1-4 v množství nad 100 m3</t>
  </si>
  <si>
    <t>199000005</t>
  </si>
  <si>
    <t>Poplatek za skládku zeminy 1- 4</t>
  </si>
  <si>
    <t>t</t>
  </si>
  <si>
    <t>Začátek provozního součtu</t>
  </si>
  <si>
    <t xml:space="preserve">  Zpevněné plochy : 75,8906*0,25</t>
  </si>
  <si>
    <t xml:space="preserve">  533*0,25</t>
  </si>
  <si>
    <t xml:space="preserve">  Vstupní hala : 119,96*0,25</t>
  </si>
  <si>
    <t xml:space="preserve">  Patky tělocvičny : </t>
  </si>
  <si>
    <t xml:space="preserve">  A : ((1,6*1*1,2)*7)</t>
  </si>
  <si>
    <t xml:space="preserve">  B : ((1,3*1*1,2)*4)</t>
  </si>
  <si>
    <t xml:space="preserve">  C : ((1,15*1*1,2)*3)</t>
  </si>
  <si>
    <t xml:space="preserve">  A : ((1,8*1,2*0,15)*7)</t>
  </si>
  <si>
    <t xml:space="preserve">  B : ((1,5*1,2*0,15)*4)</t>
  </si>
  <si>
    <t xml:space="preserve">  C : ((1,35*1,2*0,15)*3)</t>
  </si>
  <si>
    <t xml:space="preserve">  Patky venkovní schodiště u tělocvičny : (1,5*1,5*1)*3</t>
  </si>
  <si>
    <t xml:space="preserve">  Patka u ZŠ : (1,5*1,5*1)</t>
  </si>
  <si>
    <t xml:space="preserve">  Patka schodiště vsup do krčku : (1,4*0,8*0,4)</t>
  </si>
  <si>
    <t xml:space="preserve">  Základové pasy pod vstupní halou : (16,9*1*1)*2</t>
  </si>
  <si>
    <t xml:space="preserve">  (3,23*1*1)*4</t>
  </si>
  <si>
    <t xml:space="preserve">  (1,554*0,6*1)</t>
  </si>
  <si>
    <t xml:space="preserve">  Piloty tělocvičny : </t>
  </si>
  <si>
    <t xml:space="preserve">  A : (3,14*0,45*0,45*9)*8</t>
  </si>
  <si>
    <t xml:space="preserve">  B : (3,14*0,45*0,45*8)*5</t>
  </si>
  <si>
    <t xml:space="preserve">  C : (3,14*0,45*0,45*10)*1</t>
  </si>
  <si>
    <t>Konec provozního součtu</t>
  </si>
  <si>
    <t>344,78375*1,8</t>
  </si>
  <si>
    <t>180402111</t>
  </si>
  <si>
    <t>Založení trávníku parkového výsevem v rovině</t>
  </si>
  <si>
    <t>m2</t>
  </si>
  <si>
    <t>Zeleň : 1220</t>
  </si>
  <si>
    <t>183403153</t>
  </si>
  <si>
    <t>Obdělání půdy hrabáním, v rovině</t>
  </si>
  <si>
    <t>184802111</t>
  </si>
  <si>
    <t>Chem. odplevelení před založ. postřikem, v rovině</t>
  </si>
  <si>
    <t>25234002.A</t>
  </si>
  <si>
    <t>Postřik herbicid totální, bal. 20 l</t>
  </si>
  <si>
    <t xml:space="preserve">ks    </t>
  </si>
  <si>
    <t>SPCM</t>
  </si>
  <si>
    <t>Specifikace</t>
  </si>
  <si>
    <t>POL3_</t>
  </si>
  <si>
    <t>185803211</t>
  </si>
  <si>
    <t>Uválcování trávníku v rovině</t>
  </si>
  <si>
    <t>181101102</t>
  </si>
  <si>
    <t>Úprava pláně v zářezech v hor. 1-4, se zhutněním</t>
  </si>
  <si>
    <t>181301102</t>
  </si>
  <si>
    <t>Rozprostření ornice, rovina, tl. 10-15 cm,do 500m2</t>
  </si>
  <si>
    <t>00570RR37</t>
  </si>
  <si>
    <t>Směs travní parková á 25 kg</t>
  </si>
  <si>
    <t>kg</t>
  </si>
  <si>
    <t>Zeleň : 1220*2,5/10</t>
  </si>
  <si>
    <t>5647911RR01</t>
  </si>
  <si>
    <t>Podklad pro zpevněné plochy z kam.drceného 0-32 mm</t>
  </si>
  <si>
    <t>Vstupní hala : (119,96*0,05)-(16,9*1*0,05*2)-(3,23*1*0,05*4)-(1,554*0,6*0,05)</t>
  </si>
  <si>
    <t>5647911RR02</t>
  </si>
  <si>
    <t>Podklad pro zpevněné plochy z kam.drceného 32-63 mm</t>
  </si>
  <si>
    <t>Vstupní hala : (119,96*0,1)-(16,9*1*0,1*2)-(3,23*1*0,1*4)-(1,554*0,6*0,1)</t>
  </si>
  <si>
    <t>215901101</t>
  </si>
  <si>
    <t>Zhutnění podloží z hornin nesoudržných do 92% PS vibrační deskou</t>
  </si>
  <si>
    <t>Zpevněné plochy : 72</t>
  </si>
  <si>
    <t>533</t>
  </si>
  <si>
    <t>Vstupní hala : 119,96</t>
  </si>
  <si>
    <t>A : ((1,6*1)*7)</t>
  </si>
  <si>
    <t>B : ((1,3*1)*4)</t>
  </si>
  <si>
    <t>C : ((1,15*1)*3)</t>
  </si>
  <si>
    <t>Patky venkovní schodiště u tělocvičny : (1,5*1,5)*3</t>
  </si>
  <si>
    <t>Patka u ZŠ : (1,5*1,5)</t>
  </si>
  <si>
    <t>Patka schodiště vsup do krčku : (1,4*0,4)</t>
  </si>
  <si>
    <t>Základové pasy pod vstupní halou : (16,9*1)*2</t>
  </si>
  <si>
    <t>(3,23*1)*4</t>
  </si>
  <si>
    <t>(1,554*0,6)</t>
  </si>
  <si>
    <t>271571111</t>
  </si>
  <si>
    <t>Polštář základu ze štěrkopísku tříděného</t>
  </si>
  <si>
    <t>Patky venkovní schodiště u tělocvičny : (1,5*1,5)*3*0,1</t>
  </si>
  <si>
    <t>Patka u ZŠ : (1,5*1,5)*0,1</t>
  </si>
  <si>
    <t>Patka schodiště vsup do krčku : (1,4*0,4)*0,1</t>
  </si>
  <si>
    <t>Základové pasy pod vstupní halou : (16,9*1)*2*0,1</t>
  </si>
  <si>
    <t>(3,23*1)*4*0,1</t>
  </si>
  <si>
    <t>(1,554*0,6)*0,1</t>
  </si>
  <si>
    <t>271313511</t>
  </si>
  <si>
    <t xml:space="preserve">Beton podkladní pod základové konstrukce, prostý </t>
  </si>
  <si>
    <t>A : (1,8*1,2*0,15)*7</t>
  </si>
  <si>
    <t>B : (1,5*1,2*0,15)*4</t>
  </si>
  <si>
    <t>C : (1,35*1,2*0,15)*3</t>
  </si>
  <si>
    <t>273321311</t>
  </si>
  <si>
    <t>Železobeton základových desek C 16/20</t>
  </si>
  <si>
    <t>274321321</t>
  </si>
  <si>
    <t xml:space="preserve">Železobeton základových pasů C 20/25 </t>
  </si>
  <si>
    <t>275321321</t>
  </si>
  <si>
    <t>Železobeton základových patek C 20/25</t>
  </si>
  <si>
    <t>A : ((1,6*1*1,2)*7)-((0,4*0,55*0,9)*7)</t>
  </si>
  <si>
    <t>B : ((1,3*1*1,2)*4)-((0,4*0,55*0,9)*4)</t>
  </si>
  <si>
    <t>C : ((1,15*1*1,2)*3)-((0,4*0,55*0,9)*3)</t>
  </si>
  <si>
    <t>273351215</t>
  </si>
  <si>
    <t>Bednění stěn základových desek - zřízení bednicí materiál prkna</t>
  </si>
  <si>
    <t>Vstupní hala : (7,235+7,775)*0,2</t>
  </si>
  <si>
    <t>273351216</t>
  </si>
  <si>
    <t>Bednění stěn základových desek - odstranění</t>
  </si>
  <si>
    <t>274351215</t>
  </si>
  <si>
    <t>Bednění stěn základových pasů - zřízení</t>
  </si>
  <si>
    <t>základové pasy : (16,9*1)*2+(5,23*1)*2+(3,23*1)*6</t>
  </si>
  <si>
    <t>(4,3*1)*2+(2,306*1)*2+(6,294*1)*2</t>
  </si>
  <si>
    <t>(1,654+0,6+1,564)*1</t>
  </si>
  <si>
    <t>274351216</t>
  </si>
  <si>
    <t>Bednění stěn základových pasů - odstranění</t>
  </si>
  <si>
    <t>275351215</t>
  </si>
  <si>
    <t>Bednění stěn základových patek - zřízení</t>
  </si>
  <si>
    <t>A : ((1,6*1,2*2)+(1*1,2*2))*7</t>
  </si>
  <si>
    <t>B : ((1,3*1,2*2)+(1*1,2*2))*4</t>
  </si>
  <si>
    <t>C : ((1,15*1,2*2)+(1*1,2*2))*3</t>
  </si>
  <si>
    <t>275351216</t>
  </si>
  <si>
    <t>Bednění stěn základových patek - odstranění</t>
  </si>
  <si>
    <t>273361921</t>
  </si>
  <si>
    <t xml:space="preserve">Výztuž základových desek ze svařovaných sítí KY 80, drát d 8,0 mm, oko 150 x 150 mm </t>
  </si>
  <si>
    <t>Vstupní hala : 119,96*2*5,364/1000*1,15</t>
  </si>
  <si>
    <t>274361821</t>
  </si>
  <si>
    <t>Výztuž základových pasů z betonářské oceli  B500B (10 505)</t>
  </si>
  <si>
    <t xml:space="preserve">Základové pasy pod vstupní halou : </t>
  </si>
  <si>
    <t>viz tabulka ve výkresu vyztužení založení 2 : 2251,5/1000</t>
  </si>
  <si>
    <t>275361821</t>
  </si>
  <si>
    <t>Výztuž základových patek z betonářské oceli B500B (10 505)</t>
  </si>
  <si>
    <t xml:space="preserve">Základové patky sloupů a ocel. krčku : </t>
  </si>
  <si>
    <t>viz tabulka výkres výztuže založení 2 : (331,1+1698,4)/1000</t>
  </si>
  <si>
    <t xml:space="preserve">Základové patky uníkového schodiště : </t>
  </si>
  <si>
    <t>viz tabulka výkres únikového schodiště : 1092,5/1000</t>
  </si>
  <si>
    <t>224361116</t>
  </si>
  <si>
    <t>Výztuž pilot betonovaných do země z oceli B500B</t>
  </si>
  <si>
    <t xml:space="preserve">Výztuže pilot : </t>
  </si>
  <si>
    <t>viz výkresy pilot A1 : 392,3*8/1000</t>
  </si>
  <si>
    <t xml:space="preserve">                          A2 : 355,4*3/1000</t>
  </si>
  <si>
    <t xml:space="preserve">                          A3 : 257,8*2/1000</t>
  </si>
  <si>
    <t xml:space="preserve">                          A4 : 308,7*1/1000</t>
  </si>
  <si>
    <t>264312212</t>
  </si>
  <si>
    <t>Vrty nezapažené do 1250 mm hl.nad 5 m hor.3</t>
  </si>
  <si>
    <t>m</t>
  </si>
  <si>
    <t>A : 9*8</t>
  </si>
  <si>
    <t>B : 8*5</t>
  </si>
  <si>
    <t>C : 10</t>
  </si>
  <si>
    <t>224380110</t>
  </si>
  <si>
    <t>Zříizení výplně hlavice pilot VÚIS z bet.železov.</t>
  </si>
  <si>
    <t>310271520</t>
  </si>
  <si>
    <t>Zazdívka otvorů do 1 m2, pórobet.tvárnice, tl.20cm</t>
  </si>
  <si>
    <t>1. np okna stávající budovy : 0,6*1,35*0,62</t>
  </si>
  <si>
    <t>0,6*1,3*0,62</t>
  </si>
  <si>
    <t>2. np okna stávající budovy : 0,9*1,1*0,62</t>
  </si>
  <si>
    <t>0,5*1,3*0,62*2</t>
  </si>
  <si>
    <t>342255028</t>
  </si>
  <si>
    <t>Příčky z desek Ytong tl. 150 mm desky Klasik, 599 x 249 x 150 mm</t>
  </si>
  <si>
    <t>1.np : (0,815+1,3+0,54)*3,45</t>
  </si>
  <si>
    <t>(0,895+1,075)*3,45</t>
  </si>
  <si>
    <t>2.np : (0,595*4,1)</t>
  </si>
  <si>
    <t>311271175</t>
  </si>
  <si>
    <t>Zdivo z tvárnic Ytong hladkých tl. 200 mm tvárnice Klasik P 2 - 500, 599 x 249 x 200 mm</t>
  </si>
  <si>
    <t>1.np : (1,045*3,45)</t>
  </si>
  <si>
    <t>2.np m.č. 1212 : (12,8*4,135)-(1,7*2,5*2)</t>
  </si>
  <si>
    <t>310271537</t>
  </si>
  <si>
    <t>Zazdívka otvorů do 1m2, pórobet.tvárnice,tl.37,5cm</t>
  </si>
  <si>
    <t>1.np : (0,6*1,3*0,61)*2</t>
  </si>
  <si>
    <t>2.np : (0,5*1,3*0,61)*2</t>
  </si>
  <si>
    <t>(0,9*1,1*0,61)</t>
  </si>
  <si>
    <t>342090711</t>
  </si>
  <si>
    <t>Otvor v SDK, pro dveře 2kř do 100 kg, UA 50,1xopl.</t>
  </si>
  <si>
    <t>kus</t>
  </si>
  <si>
    <t>Dveře  m.č. 1205 : 1</t>
  </si>
  <si>
    <t xml:space="preserve">            m.č. 1211 : 1</t>
  </si>
  <si>
    <t>342090211</t>
  </si>
  <si>
    <t>Otvor v SDK, pro dveře 1kř do 50 kg, UA 50, 1xopl.</t>
  </si>
  <si>
    <t>Dveře  800/2100 : 8</t>
  </si>
  <si>
    <t xml:space="preserve">            900/2100 : 3</t>
  </si>
  <si>
    <t>347013114</t>
  </si>
  <si>
    <t>Předstěna SDK,tl.55mm,1xoc.kce CD,1xRFI 12,5mm,izo</t>
  </si>
  <si>
    <t>m.č. 1203 : 3,305*3,465</t>
  </si>
  <si>
    <t>m.č. 1207 : (2,775*3,4)+(4,95*3,4)+(2,725*3,4)-(2,5*1,2)</t>
  </si>
  <si>
    <t>m.č. 1208 : (3,4*3,4)</t>
  </si>
  <si>
    <t>m.č. 1210 : (3,725*3,4)-(2,5*1,2)</t>
  </si>
  <si>
    <t>m.č. 1211 : (2,95*3,4)+(4,95*3,4)+(4,8*3,4)-(2,5*1,2)-(4,5*1,2*2)</t>
  </si>
  <si>
    <t>m.č. 1212 : (4,95*5,35)+(4,95*4,745)-(4,5*2)-(4,5*3)</t>
  </si>
  <si>
    <t>(4,8*5,35*2)+(4,8*4,745*2)-(4,5*2*2)-(4,5*3*2)</t>
  </si>
  <si>
    <t>(4,725*5,35)+(4,725*4,745)-(4,5*2)-(4,5*3)</t>
  </si>
  <si>
    <t>(4,005*5,0475)</t>
  </si>
  <si>
    <t>(4,002*5,0475)</t>
  </si>
  <si>
    <t>(3,975*5,0475)</t>
  </si>
  <si>
    <t>(13,5*2,5025)</t>
  </si>
  <si>
    <t>342013124</t>
  </si>
  <si>
    <t>Příčka SDK tl.100mm,ocel.kce,2x oplášť.,RFI 12,5mm</t>
  </si>
  <si>
    <t>m.č. 1208 : (3,4*4)-(0,855*3,2)</t>
  </si>
  <si>
    <t>(2,8*4)-(0,8*2)</t>
  </si>
  <si>
    <t>m.č. 1209 : (3,025*4)-(0,85*3,2)</t>
  </si>
  <si>
    <t>342013324</t>
  </si>
  <si>
    <t>Příčka SDKtl.150 mm,ocel.kce,2x oplášť.,RFI 12,5mm</t>
  </si>
  <si>
    <t>m.č. 1205 : (10,265*4)-(0,8*2*3)-(0,9*2)</t>
  </si>
  <si>
    <t>m.č. 1206 : (1,9+2,225+1,9)*4</t>
  </si>
  <si>
    <t>m.č. 1207 : (6,525*4)-(0,8*2)</t>
  </si>
  <si>
    <t>m.č. 1208,1209 : (3,4*4)</t>
  </si>
  <si>
    <t>m.č. 1210 : (6,525*4)-(0,8*2)</t>
  </si>
  <si>
    <t>m.č. 1211 : (10,975*4)-(0,8*2)</t>
  </si>
  <si>
    <t>m.č. 1213 : (1,9+1,6+1,9)*4</t>
  </si>
  <si>
    <t>342013322</t>
  </si>
  <si>
    <t>Příčka SDK tl.150 mm,ocel.kce,2x oplášť.,RF 12,5mm</t>
  </si>
  <si>
    <t>m.č. 1203 : (4,5+8,845)*3,465-(4*1,2)-(1,3*1,2*2)-(2,8*1,2)-(1*2)</t>
  </si>
  <si>
    <t>R3802024</t>
  </si>
  <si>
    <t>Prefabrikované konstrukce kompletní dodávka a montáž</t>
  </si>
  <si>
    <t>soubor</t>
  </si>
  <si>
    <t>POL1_1</t>
  </si>
  <si>
    <t xml:space="preserve">  Sloupy : 22</t>
  </si>
  <si>
    <t xml:space="preserve">  Vazníky : 7</t>
  </si>
  <si>
    <t xml:space="preserve">  Ztužidla : 12</t>
  </si>
  <si>
    <t xml:space="preserve">  Průvlaky : 15</t>
  </si>
  <si>
    <t>R3802027</t>
  </si>
  <si>
    <t>D + M Doplňková ocelová konstrukce betonového skeletu</t>
  </si>
  <si>
    <t xml:space="preserve">t     </t>
  </si>
  <si>
    <t>Hala     jakl 100/100/4 mm vodorovné : ((4,95*17)*12,09)/1000</t>
  </si>
  <si>
    <t>((4,8*25)*12,09)/1000</t>
  </si>
  <si>
    <t>((4,725*10)*12,09)/1000</t>
  </si>
  <si>
    <t>((4,02*7)*12,09)/1000</t>
  </si>
  <si>
    <t>((4,005*5)*12,09)/1000</t>
  </si>
  <si>
    <t>((3,975*7)*12,09)/1000</t>
  </si>
  <si>
    <t>((3,4*9)*12,09)/1000</t>
  </si>
  <si>
    <t>((2,9*9)*12,09)/1000</t>
  </si>
  <si>
    <t>((2,825*7)*12,09)/1000</t>
  </si>
  <si>
    <t>((2,805*1)*12,09)/1000</t>
  </si>
  <si>
    <t>((3,5*7)*12,09)/1000</t>
  </si>
  <si>
    <t>((5*5)*12,09)/1000</t>
  </si>
  <si>
    <t>((2,475*7)*12,09)/1000</t>
  </si>
  <si>
    <t xml:space="preserve">               jakl 100/100/4 mm svislé : ((3,14*1)*12,09)/1000</t>
  </si>
  <si>
    <t>((6*3)*12,09)/1000</t>
  </si>
  <si>
    <t>((2,1*1)*12,09)/1000</t>
  </si>
  <si>
    <t xml:space="preserve">               jakl 140/140/4 mm svislé : ((2*8)*16,295)/1000</t>
  </si>
  <si>
    <t>((1,2*10)*16,295)/1000</t>
  </si>
  <si>
    <t>((3*8)*16,295)/1000</t>
  </si>
  <si>
    <t>((1,5*2)*16,295)/1000</t>
  </si>
  <si>
    <t xml:space="preserve">               jakl 140/140/4 mm vodorovné : ((4,95*6)*16,295)/1000</t>
  </si>
  <si>
    <t>((4,8*10)*16,295)/1000</t>
  </si>
  <si>
    <t>((4,725*4)*16,295)/1000</t>
  </si>
  <si>
    <t>((4*2)*16,295)/1000</t>
  </si>
  <si>
    <t>((2,825*4)*16,295)/1000</t>
  </si>
  <si>
    <t>((2,475*2)*16,295)/1000</t>
  </si>
  <si>
    <t xml:space="preserve">               profil L 120/120/8 mm vodorovné : ((4,5*20)*14,7)/1000</t>
  </si>
  <si>
    <t>((4*2)*14,7)/1000</t>
  </si>
  <si>
    <t>((2,5*6)*14,7)/1000</t>
  </si>
  <si>
    <t xml:space="preserve">               profil L 120/120/8 mm svislé : ((3*8)*14,7)/1000</t>
  </si>
  <si>
    <t>((2*8)*14,7)/1000</t>
  </si>
  <si>
    <t>((1,5*2)*14,7)/1000</t>
  </si>
  <si>
    <t>((1,2*10)*14,7)/1000</t>
  </si>
  <si>
    <t xml:space="preserve">               profil 80/6 mm    Z1 : ((0,795*362)*3,77)/1000</t>
  </si>
  <si>
    <t xml:space="preserve">                                         Z2 : ((0,235*362)*3,77)/1000</t>
  </si>
  <si>
    <t xml:space="preserve">                                         Z3 : ((0,145*362)*3,77)/1000</t>
  </si>
  <si>
    <t xml:space="preserve">                                         Z4 : ((1,02*362)*3,77)/1000</t>
  </si>
  <si>
    <t xml:space="preserve">                                         ZP : ((0,225*362)*3,77)/1000</t>
  </si>
  <si>
    <t>R3802029</t>
  </si>
  <si>
    <t>D + M Ocelová konstrukce spojovacího objektu, vnitřního i únikového schodiště</t>
  </si>
  <si>
    <t xml:space="preserve">Dle výkazu materiálu statiky : </t>
  </si>
  <si>
    <t xml:space="preserve">  HEA 260 : (8,281*68,2)+(7,945*68,2)+(6,674*2*68,2)+(4,988*68,2)</t>
  </si>
  <si>
    <t xml:space="preserve">  HEA 240 : (7,945*2*60,3)</t>
  </si>
  <si>
    <t xml:space="preserve">  HEA 220 : (7,925*50,5)+(4,397*50,5)</t>
  </si>
  <si>
    <t xml:space="preserve">  HEA 300 : (5,136*88,3)</t>
  </si>
  <si>
    <t xml:space="preserve">  HEA 200 : (4,695*42,3)+(3,85*5*42,3)</t>
  </si>
  <si>
    <t xml:space="preserve">  HEA 180 : (4,725*2*35,5)</t>
  </si>
  <si>
    <t xml:space="preserve">  HEA 140 : (4,036*24,7)+(3,977*24,7)</t>
  </si>
  <si>
    <t xml:space="preserve">  HEB 360 : (8,531*142)+(8,286*142)+(8,246*142)</t>
  </si>
  <si>
    <t xml:space="preserve">  HEB 300 : (6,255*117)+(6,25*117)+(5,92*117)+(3,045*2*117)</t>
  </si>
  <si>
    <t xml:space="preserve">  HEB 280 : (7,915*103)+(7,909*103)</t>
  </si>
  <si>
    <t xml:space="preserve">  IPE 270 : (5,128*2*36,1)</t>
  </si>
  <si>
    <t xml:space="preserve">  IPE 240 : (5,535*30,7)+(4,98*30,7)+(4,95*30,7)</t>
  </si>
  <si>
    <t xml:space="preserve">  IPE 220 : (4,715*26,2)+(4,552*8*26,2)+(4,027*8*26,2)</t>
  </si>
  <si>
    <t xml:space="preserve">  IPE 200 : (5,598*7*22,4)+(5,39*2*22,4)+(5,314*4*22,4)+(3,43*22,4)</t>
  </si>
  <si>
    <t xml:space="preserve">  IPE 180 : (4,974*4*18,8)+(3,85*2*18,8)</t>
  </si>
  <si>
    <t xml:space="preserve">  IPE 160 : (1,332*8*15,8)+(1,112*8*15,8)+(0,475*5*15,8)+(0,293*2*15,8)</t>
  </si>
  <si>
    <t xml:space="preserve">  Schodiště vnitřní a únikové vč. kotevních patek : 10891,97</t>
  </si>
  <si>
    <t>30199,8013/1000</t>
  </si>
  <si>
    <t>411133904</t>
  </si>
  <si>
    <t>Montáž str.panelů z př.bet.Spiroll, H do 18 m, 7 t</t>
  </si>
  <si>
    <t>Panely Spiroll : 26</t>
  </si>
  <si>
    <t>59346873</t>
  </si>
  <si>
    <t>Panel stropní SPIROLL H 400 mm PPD../436, rozměr 1000 x 1190 x 400 mm, počet lan 13/12,5 mm+3/9,3 mm</t>
  </si>
  <si>
    <t>POL3_0</t>
  </si>
  <si>
    <t>Panely Spiroll : 13,6*26</t>
  </si>
  <si>
    <t>R 39030159</t>
  </si>
  <si>
    <t>D + M Železobetonové schodiště s podestou, vč. zábradlí</t>
  </si>
  <si>
    <t>kompl</t>
  </si>
  <si>
    <t>411354171</t>
  </si>
  <si>
    <t>Podpěrná konstr. stropů do 5 kPa - zřízení</t>
  </si>
  <si>
    <t>m.č. 1201 : 20,52</t>
  </si>
  <si>
    <t>m.č. 1203 : 39,27</t>
  </si>
  <si>
    <t>411354172</t>
  </si>
  <si>
    <t>Podpěrná konstr. stropů do 5 kPa - odstranění</t>
  </si>
  <si>
    <t>416021124</t>
  </si>
  <si>
    <t>Podhledy SDK, kovová.kce CD. 1x deska RFI 12,5 mm</t>
  </si>
  <si>
    <t>m.č. 1201,1202 : 78,47+20,52</t>
  </si>
  <si>
    <t>m.č. 1205 : 21,67</t>
  </si>
  <si>
    <t>m.č. 1206 : 3,89</t>
  </si>
  <si>
    <t>m.č. 1207 : 24,27</t>
  </si>
  <si>
    <t>m.č. 1208 : 14,06</t>
  </si>
  <si>
    <t>m.č. 1209 : 12,85</t>
  </si>
  <si>
    <t>m.č. 1210 : 24,12</t>
  </si>
  <si>
    <t>m.č. 1211 : 37,61</t>
  </si>
  <si>
    <t>m.č. 1212 : 288,86</t>
  </si>
  <si>
    <t>m.č. 1213 : 2,8</t>
  </si>
  <si>
    <t>hala podhled : 0,735*17,445</t>
  </si>
  <si>
    <t>416093131</t>
  </si>
  <si>
    <t>Čelo podhledu SDK, v.do 800 mm, 1xCD, 1xRB 12,5 mm</t>
  </si>
  <si>
    <t>m.č. 1201 : (1,215+4,7+3,75+5)*0,55</t>
  </si>
  <si>
    <t>714211RR12</t>
  </si>
  <si>
    <t>D + M akustického podhledu z minerálních panelů,zavěšený, vč. dodávky panelu</t>
  </si>
  <si>
    <t>564851111</t>
  </si>
  <si>
    <t>Podklad ze štěrkodrti po zhutnění tloušťky 15 cm štěrkodrť frakce 0-32 mm</t>
  </si>
  <si>
    <t>5648011RRT01</t>
  </si>
  <si>
    <t>Podklad ze štěrkodrti po zhutnění tloušťky 4 cm štěrkodrť frakce 4-8 mm</t>
  </si>
  <si>
    <t>5648901RR03</t>
  </si>
  <si>
    <t>D + M Praný kačírek, fr. 4/8 mm</t>
  </si>
  <si>
    <t>Zpevněné plochy : 72*0,06*1,8</t>
  </si>
  <si>
    <t>596215021</t>
  </si>
  <si>
    <t>Kladení zámkové dlažby tl. 6 cm do drtě tl. 4 cm</t>
  </si>
  <si>
    <t>Zpevněné plochy : 533</t>
  </si>
  <si>
    <t>592451RR7</t>
  </si>
  <si>
    <t>Dlažba skladebná 200 x 100 x 60 mm přírodní</t>
  </si>
  <si>
    <t>Zpevněné plochy : 533*1,05</t>
  </si>
  <si>
    <t>612481211</t>
  </si>
  <si>
    <t>Montáž výztužné sítě(perlinky)do stěrky-vnit.stěny včetně výztužné sítě a stěrkového tmelu Baumit</t>
  </si>
  <si>
    <t>1. np okna stávající budovy : 0,6*1,35*2</t>
  </si>
  <si>
    <t>0,6*1,3*2</t>
  </si>
  <si>
    <t>2. np okna stávající budovy : 0,9*1,1*2</t>
  </si>
  <si>
    <t>0,5*1,3*2*2</t>
  </si>
  <si>
    <t>1.np : (0,815+1,3+0,54)*3,45*2</t>
  </si>
  <si>
    <t>(0,895+1,075)*3,45*2</t>
  </si>
  <si>
    <t>2.np : (0,595*4,1)*2</t>
  </si>
  <si>
    <t>1.np : (1,045*3,45)*2</t>
  </si>
  <si>
    <t>2.np m.č. 1212 : ((12,8*4,135)-(1,7*2,5*2))*2</t>
  </si>
  <si>
    <t>612471411</t>
  </si>
  <si>
    <t>Úprava vnitřních stěn aktivovaným štukem s použitím suché maltové směsi</t>
  </si>
  <si>
    <t>622481211</t>
  </si>
  <si>
    <t>Montáž výztužné sítě(perlinky)do stěrky-vněj.stěny včetně výztužné sítě a stěrkového tmelu Weber</t>
  </si>
  <si>
    <t>podhled m.č. 1203 : 39,27</t>
  </si>
  <si>
    <t>podhled haly : (0,735*29,9)-(0,55*0,4*7)</t>
  </si>
  <si>
    <t>(0,545*13,9*2)</t>
  </si>
  <si>
    <t>(0,735*11,555)-(0,55*0,4*4)</t>
  </si>
  <si>
    <t>621412313</t>
  </si>
  <si>
    <t>Nátěr podhledů vnějších silikonový</t>
  </si>
  <si>
    <t>632441015</t>
  </si>
  <si>
    <t>Potěr anhydritový, plocha do 100 m2, tl. 50 mm samonivelační potěr MFC Anhydrit 030</t>
  </si>
  <si>
    <t>6324417RTR31</t>
  </si>
  <si>
    <t>Potěr anhydritový, plocha do 100 m2, tl. 70 mm samonivelační potěr MFC Anhydrit 030</t>
  </si>
  <si>
    <t>m.č. 1101 : 119,96</t>
  </si>
  <si>
    <t>6324417RTR32</t>
  </si>
  <si>
    <t>Potěr anhydritový, plocha do 100 m2, tl. 90 mm samonivelační potěr MFC Anhydrit 030</t>
  </si>
  <si>
    <t>632441491</t>
  </si>
  <si>
    <t>Broušení anhydritových potěrů - odstranění šlemu</t>
  </si>
  <si>
    <t>631312611</t>
  </si>
  <si>
    <t>Mazanina betonová tl. 5 - 8 cm C 16/20 z betonu prostého</t>
  </si>
  <si>
    <t>m.č. 1201 : 20,52*0,08</t>
  </si>
  <si>
    <t>m.č. 1203 : 39,27*0,08</t>
  </si>
  <si>
    <t>631361921</t>
  </si>
  <si>
    <t>Výztuž mazanin svařovanou sítí KY 80, drát d 8,0 mm, oko 150 x 150 mm</t>
  </si>
  <si>
    <t xml:space="preserve">  m.č. 1201 : 20,52</t>
  </si>
  <si>
    <t xml:space="preserve">  m.č. 1203 : 39,27</t>
  </si>
  <si>
    <t>59,79*5,364/1000*1,15</t>
  </si>
  <si>
    <t>767995103R0001</t>
  </si>
  <si>
    <t>D + M skleněných markýz</t>
  </si>
  <si>
    <t xml:space="preserve">m2    </t>
  </si>
  <si>
    <t>Vstupní hala   severní fasáda : 1,54*1,1</t>
  </si>
  <si>
    <t xml:space="preserve">                       jižní fasáda : 1,5*2,4</t>
  </si>
  <si>
    <t>767611251R022</t>
  </si>
  <si>
    <t>D + M Dveřní sestavy</t>
  </si>
  <si>
    <t>Dveře  D1 : 2,45*2,45</t>
  </si>
  <si>
    <t xml:space="preserve">            D2 : 1*2,1</t>
  </si>
  <si>
    <t>767611251R001</t>
  </si>
  <si>
    <t>D + M oken,do ocelových konstrukcí</t>
  </si>
  <si>
    <t>Hala    východní : (4,5*3*4)+(4,5*1,2*2)</t>
  </si>
  <si>
    <t xml:space="preserve">           západní : (4,5*2*4)</t>
  </si>
  <si>
    <t xml:space="preserve">           jižní : (2,5*1,2*3)</t>
  </si>
  <si>
    <t>m.č. 1203 : (4*1,5)+(1,3*1,5*2)+(2,8*1,5)</t>
  </si>
  <si>
    <t>767611251R0021</t>
  </si>
  <si>
    <t>D + M Prosklenná fasáda</t>
  </si>
  <si>
    <t>Vstupní hala   severní fasáda : (4,26*8,555)-(1*2,1)</t>
  </si>
  <si>
    <t xml:space="preserve">                       jižní fasáda : (4,85*8,555)-(2,45*2,45)</t>
  </si>
  <si>
    <t>767611251R13</t>
  </si>
  <si>
    <t>D + M Střešní světlík, neotvíravý, 5000x1200 mm</t>
  </si>
  <si>
    <t>vstup střecha : 1+1</t>
  </si>
  <si>
    <t>767611251R14</t>
  </si>
  <si>
    <t>D + M Schodišťová plošina pro hendikepované</t>
  </si>
  <si>
    <t>767611251R15</t>
  </si>
  <si>
    <t>D + M Krytina nad nouzovým schodištěm</t>
  </si>
  <si>
    <t>916561111</t>
  </si>
  <si>
    <t>Osazení záhon.obrubníků do lože z C 12/15 s opěrou</t>
  </si>
  <si>
    <t>Zpevněné plochy : 7,305+5,33+24,075+13,865+38,205+33,035+21,15+23,665+31,834+45,35+30,78+27,03</t>
  </si>
  <si>
    <t>59217335</t>
  </si>
  <si>
    <t>Obrubník zahradní ABO 10-20 v. 250 x 50 x 1000 mm šedý</t>
  </si>
  <si>
    <t>Zpevněné plochy : (7,305+5,33+24,075+13,865+38,205+33,035+21,15+23,665+31,834+45,35+30,78+27,03)*1,05</t>
  </si>
  <si>
    <t>918101111</t>
  </si>
  <si>
    <t>Lože pod obrubníky nebo obruby dlažeb z C 12/15</t>
  </si>
  <si>
    <t>Zpevněné plochy : (7,305+5,33+24,075+13,865+38,205+33,035+21,15+23,665+31,834+45,35+30,78+27,03)*0,15*0,3</t>
  </si>
  <si>
    <t>946941102</t>
  </si>
  <si>
    <t>Montáž pojízdných Alu věží, 2,5 x 1,45 m pracovní výška 10,2 m</t>
  </si>
  <si>
    <t>sada</t>
  </si>
  <si>
    <t>946941802</t>
  </si>
  <si>
    <t>Demontáž pojízdných Alu věží BOSS, 2,5 x 1,45 m pracovní výška 10,3 m</t>
  </si>
  <si>
    <t>946941192</t>
  </si>
  <si>
    <t>Nájemné pojízdných Alu věží, 2,5 x 1,45 m pracovní výška 10,2 m</t>
  </si>
  <si>
    <t>den</t>
  </si>
  <si>
    <t>946941501</t>
  </si>
  <si>
    <t>Návoz a odvoz pojízného lešení</t>
  </si>
  <si>
    <t>941955004</t>
  </si>
  <si>
    <t>Lešení lehké pomocné, výška podlahy do 3,5 m</t>
  </si>
  <si>
    <t>941941032</t>
  </si>
  <si>
    <t>Montáž lešení leh.řad.s podlahami,š.do 1 m, H 30 m lešení rámové pronajaté</t>
  </si>
  <si>
    <t>Pohled jižní : (10,5*15)+(10,5*5)+(3,5*14,5)</t>
  </si>
  <si>
    <t>Pohled severní : (13*15)+(10*14,5)</t>
  </si>
  <si>
    <t>Pohled východní : (12,5*22)+(10,5*13)</t>
  </si>
  <si>
    <t>Pohled západní : (13*22)+(10,5*13)</t>
  </si>
  <si>
    <t>941941832</t>
  </si>
  <si>
    <t>Demontáž lešení leh.řad.s podlahami,š.1 m, H 30 m lešení rámové pronajaté</t>
  </si>
  <si>
    <t>941941111</t>
  </si>
  <si>
    <t>Pronájem lešení za den</t>
  </si>
  <si>
    <t xml:space="preserve">  Pohled jižní : (10,5*15)+(10,5*5)+(3,5*14,5)</t>
  </si>
  <si>
    <t xml:space="preserve">  Pohled severní : (13*15)+(10*14,5)</t>
  </si>
  <si>
    <t xml:space="preserve">  Pohled východní : (12,5*22)+(10,5*13)</t>
  </si>
  <si>
    <t xml:space="preserve">  Pohled západní : (13*22)+(10,5*13)</t>
  </si>
  <si>
    <t>1434,75*60</t>
  </si>
  <si>
    <t>941941502</t>
  </si>
  <si>
    <t xml:space="preserve">Doprava lešení pronaj-dovoz a odvoz sady do 250m2 </t>
  </si>
  <si>
    <t>km</t>
  </si>
  <si>
    <t>6*50</t>
  </si>
  <si>
    <t>95398110RR05</t>
  </si>
  <si>
    <t>Chemické kotvy do betonu, hl. 200 mm, M 16, ampule</t>
  </si>
  <si>
    <t>Viz výkres kotvení ocelového krčku - kotvení E : 4</t>
  </si>
  <si>
    <t>95398110RR04</t>
  </si>
  <si>
    <t>Chemické kotvy do betonu, hl. 300 mm, M 24, ampule</t>
  </si>
  <si>
    <t>Viz výkres kotvení ocelového krčku - kotvení C,D,F a G : 4+4+4+4</t>
  </si>
  <si>
    <t>Viz výkres únikového schodiště 6 patek : 4+4+4+4+4+4</t>
  </si>
  <si>
    <t>95398110RR03</t>
  </si>
  <si>
    <t>Chemické kotvy do betonu, hl. 400 mm, M 24, ampule</t>
  </si>
  <si>
    <t>Viz výkres kotvení ocelového krčku - kotvení A a H : 4+4</t>
  </si>
  <si>
    <t>95398110RR02</t>
  </si>
  <si>
    <t>Chemické kotvy do betonu, hl. 600 mm, M 30, ampule</t>
  </si>
  <si>
    <t>Viz výkres kotvení ocelového krčku - kotvení I : 4</t>
  </si>
  <si>
    <t>95398110RR01</t>
  </si>
  <si>
    <t>Chemické kotvy do betonu, hl. 500 mm, M 33, ampule</t>
  </si>
  <si>
    <t>Viz výkres kotvení ocelového krčku - kotvení B : 4</t>
  </si>
  <si>
    <t>998011002</t>
  </si>
  <si>
    <t>Přesun hmot pro budovy zděné výšky do 12 m</t>
  </si>
  <si>
    <t>Přesun hmot</t>
  </si>
  <si>
    <t>POL7_</t>
  </si>
  <si>
    <t>711141559</t>
  </si>
  <si>
    <t>Provedení izolace proti vlhkosti na ploše vodorovné, asfaltovými pásy přitavením 1 vrstva - včetně dodávky izolačního pásu</t>
  </si>
  <si>
    <t xml:space="preserve">  m.č. 1205 : 21,67</t>
  </si>
  <si>
    <t xml:space="preserve">  m.č. 1206 : 3,89</t>
  </si>
  <si>
    <t xml:space="preserve">  m.č. 1207 : 24,27</t>
  </si>
  <si>
    <t xml:space="preserve">  m.č. 1208 : 14,06</t>
  </si>
  <si>
    <t xml:space="preserve">  m.č. 1209 : 12,85</t>
  </si>
  <si>
    <t xml:space="preserve">  m.č. 1210 : 24,12</t>
  </si>
  <si>
    <t xml:space="preserve">  m.č. 1211 : 37,61</t>
  </si>
  <si>
    <t xml:space="preserve">  m.č. 1212 : 288,86</t>
  </si>
  <si>
    <t xml:space="preserve">  m.č. 1213 : 2,8</t>
  </si>
  <si>
    <t xml:space="preserve">  stávající objekt : (31,4+12,74)*2*1</t>
  </si>
  <si>
    <t>518,41*1,25</t>
  </si>
  <si>
    <t>Provedení izolace proti vlhkosti na ploše vodorovné, asfaltovými pásy přitavením 1 vrstva - včetně dod. izol. pásu s hliníkovou vložkou</t>
  </si>
  <si>
    <t>m.č. 1101 : 119,96*1,25</t>
  </si>
  <si>
    <t>711191172</t>
  </si>
  <si>
    <t>Provedení izolace proti vlhkosti na ploše vodorovné, ochrannou textilií včetně dodávky textílie 200 g/m2</t>
  </si>
  <si>
    <t>430,13*1,25</t>
  </si>
  <si>
    <t>711171559</t>
  </si>
  <si>
    <t>Provedení izolace proti vlhkosti na ploše vodorovné, fólií, volně včetně fólie PVC, tl. 2,0 mm</t>
  </si>
  <si>
    <t>m.č. 1212 : 288,86*1,25</t>
  </si>
  <si>
    <t>712373121</t>
  </si>
  <si>
    <t>Provedení povlakové krytiny střech do 10°, fólií kotvená do profil. plechu nebo bednění, 6 kotev/m2 pro tloušťku tepelné izolace do 250 mm, včetně dodávky fólie tl. 1,5 mm</t>
  </si>
  <si>
    <t>S8 + S9 : (31,9*13,9)*1,15</t>
  </si>
  <si>
    <t>S10 : ((4,85*16,245)+(4,65*9,195)-(5*1,2*2))*1,35</t>
  </si>
  <si>
    <t>712391172</t>
  </si>
  <si>
    <t>Provedení povlakové krytiny střech do 10°, ochranná textilií 1 vrstva - včetně dodávky textilie FILTEK V</t>
  </si>
  <si>
    <t>998712102</t>
  </si>
  <si>
    <t>Přesun hmot pro povlakové krytiny, výšky do 12 m</t>
  </si>
  <si>
    <t>7123780RR3</t>
  </si>
  <si>
    <t>Povlaková krytina střech do 10°, fólie, perforovaný odvětrávací profil, rš 85 mm</t>
  </si>
  <si>
    <t>dle výpisu prvků - klmpířské prvky : 116,6</t>
  </si>
  <si>
    <t>7123780RR2</t>
  </si>
  <si>
    <t>Povlaková krytina střech do 10°, fólie, ukončovací lišta, rš 75 mm</t>
  </si>
  <si>
    <t>dle výpisu prvků - klmpířské prvky : 20,1</t>
  </si>
  <si>
    <t>7123780RR1</t>
  </si>
  <si>
    <t>Povlaková krytina střech do 10°, fólie, koutový L profil, rš 150 mm</t>
  </si>
  <si>
    <t>dle výpisu prvků - klmpířské prvky : 64,2</t>
  </si>
  <si>
    <t>712378004</t>
  </si>
  <si>
    <t>Povlaková krytina střech do 10°, fólie, závětrná lišta, rš 250 mm</t>
  </si>
  <si>
    <t>dle výpisu prvků - klmpířské prvky : 74,5</t>
  </si>
  <si>
    <t>7123780RR4</t>
  </si>
  <si>
    <t>Povlaková krytina střech do 10°, fólie, atiková okapnice, rš 780 mm</t>
  </si>
  <si>
    <t>dle výpisu prvků - klmpířské prvky : 17,9</t>
  </si>
  <si>
    <t>713121111</t>
  </si>
  <si>
    <t>Montáž tepelné izolace podlah na sucho, jednovrstvá</t>
  </si>
  <si>
    <t>63151442</t>
  </si>
  <si>
    <t>Deska z minerální plsti T-N tl. 30 mm</t>
  </si>
  <si>
    <t>59,79*1,05</t>
  </si>
  <si>
    <t>63151443</t>
  </si>
  <si>
    <t>Deska z minerální plsti T-N tl. 40 mm</t>
  </si>
  <si>
    <t>141,27*1,05</t>
  </si>
  <si>
    <t>63151421</t>
  </si>
  <si>
    <t>Deska z minerální plsti AKU tl. 60 mm</t>
  </si>
  <si>
    <t>m.č. 1212 : 288,86*1,05</t>
  </si>
  <si>
    <t>28375857</t>
  </si>
  <si>
    <t>Deska polystyrenová 150 tl. 120 mm s grafitem</t>
  </si>
  <si>
    <t>m.č. 1101 : 119,96*1,05</t>
  </si>
  <si>
    <t>713191100</t>
  </si>
  <si>
    <t>Položení separační fólie včetně dodávky PE fólie</t>
  </si>
  <si>
    <t xml:space="preserve">  m.č. 1101 : 119,96</t>
  </si>
  <si>
    <t>321,02*1,1</t>
  </si>
  <si>
    <t>713131144R001</t>
  </si>
  <si>
    <t>D + M Výplň trapézových plechů, klíny izolace</t>
  </si>
  <si>
    <t xml:space="preserve">m3    </t>
  </si>
  <si>
    <t>S8 + S9 : (0,3+0,255)/2*0,206*13,9*86</t>
  </si>
  <si>
    <t>S10 : (0,236+0,14)/2*0,1*4,85*61</t>
  </si>
  <si>
    <t>(0,236+0,14)/2*0,1*4,65*34</t>
  </si>
  <si>
    <t>713141221</t>
  </si>
  <si>
    <t>Montáž parozábrany, ploché střechy, přelepení spojů</t>
  </si>
  <si>
    <t>S10 : ((4,85*16,245)+(4,65*9,195)-(5*1,2*2))*1,15</t>
  </si>
  <si>
    <t>713141151</t>
  </si>
  <si>
    <t>Montáž tepelné izolace střech, kladená na sucho, 1 vrstva</t>
  </si>
  <si>
    <t>S8 + S9 : (31,9*13,9)*2</t>
  </si>
  <si>
    <t>S10 : ((4,85*16,245)+(4,65*9,195)-(5*1,2*2))*2</t>
  </si>
  <si>
    <t>63141432</t>
  </si>
  <si>
    <t>Deska podlahová z kamenné vlny PTN tl. 30 mm</t>
  </si>
  <si>
    <t xml:space="preserve">  S8 + S9 : (31,9*13,9)*2</t>
  </si>
  <si>
    <t xml:space="preserve">  S10 : ((4,85*16,245)+(4,65*9,195)-(5*1,2*2))*2</t>
  </si>
  <si>
    <t>1105,91*1,03</t>
  </si>
  <si>
    <t>713141313</t>
  </si>
  <si>
    <t>Montáž tepelné izolace střech do tl. 200 mm, 1 vrstva, na kotvy</t>
  </si>
  <si>
    <t>S8 + S9 : (31,9*13,9)</t>
  </si>
  <si>
    <t>283763889</t>
  </si>
  <si>
    <t>Deska polystyrénová  EPS F 100 tl. 200 x 500 x 1000 mm</t>
  </si>
  <si>
    <t>S8 + S9 : (31,9*13,9)*1,05</t>
  </si>
  <si>
    <t>713141312</t>
  </si>
  <si>
    <t>Montáž tepelné izolace střech do tl. 160 mm, 1 vrstva, na kotvy</t>
  </si>
  <si>
    <t>S10 : ((4,85*16,245)+(4,65*9,195)-(5*1,2*2))</t>
  </si>
  <si>
    <t>283763888</t>
  </si>
  <si>
    <t>Deska polystyrénová  EPS F 100 tl. 160 x 500 x 1000 mm</t>
  </si>
  <si>
    <t>S10 : ((4,85*16,245)+(4,65*9,195)-(5*1,2*2))*1,05</t>
  </si>
  <si>
    <t>713141326</t>
  </si>
  <si>
    <t>Montáž tepelné izolace střech do tl. 250 mm, 2 vrstvy, na kotvy</t>
  </si>
  <si>
    <t>28375971</t>
  </si>
  <si>
    <t xml:space="preserve">Deska spádová EPS 100 </t>
  </si>
  <si>
    <t>S10 : ((4,85*16,245)+(4,65*9,195)-(5*1,2*2))*0,2275</t>
  </si>
  <si>
    <t>713135112</t>
  </si>
  <si>
    <t>Montáž difúzní fólie na stěny, s přelepením spojů včetně dodávky fólie DELTA FASSADE S</t>
  </si>
  <si>
    <t xml:space="preserve">  Hala - S11, S12, S13, S14 : (6,6075*14,5)+(3,325*14,5)-(2,5*1,2*3)+(4,9*3*0,15)</t>
  </si>
  <si>
    <t xml:space="preserve">  (9,33*14,5)-(1,2)+(5*0,15)</t>
  </si>
  <si>
    <t xml:space="preserve">  (8,965*21,95)+(6,95*10,55)-(4,5*3*4)-(4,5*1,2*2)+(10,5*4*0,3)+(6,9*2*0,15)</t>
  </si>
  <si>
    <t xml:space="preserve">  (9,695*21,95)+(6,265*10,55)-(4,5*2*4)-(1,875*3,16)+(8,5*4*0,15)-(15,5*4,9)</t>
  </si>
  <si>
    <t xml:space="preserve">  Krček - S15 : (7,755*3,06)+(13,075*5,6)-(4,26*8,555)-(4*1,5)+(9,145*1)</t>
  </si>
  <si>
    <t xml:space="preserve">  (7,385*3,06)+(4,83*6,2)-(4,83*8,855)</t>
  </si>
  <si>
    <t>731,58695*1,1</t>
  </si>
  <si>
    <t>713131163</t>
  </si>
  <si>
    <t>Montáž izolace stěn, na tmel a hmoždinky, 8 ks/m2, beton včetně dodávky lepidla ; bez dodávky hmoždinek</t>
  </si>
  <si>
    <t>Hala - S11, S12, S13, S14 : (6,6075*14,5)+(3,325*14,5)-(2,5*1,2*3)+(4,9*3*0,15)</t>
  </si>
  <si>
    <t>(9,33*14,5)-(1,2)+(5*0,15)</t>
  </si>
  <si>
    <t>(8,965*21,95)+(6,95*10,55)-(4,5*3*4)-(4,5*1,2*2)+(10,5*4*0,3)+(6,9*2*0,15)</t>
  </si>
  <si>
    <t>(9,695*21,95)+(6,265*10,55)-(4,5*2*4)-(1,875*3,16)+(8,5*4*0,15)-(15,5*4,9)</t>
  </si>
  <si>
    <t>Krček - S15 : (7,755*3,06)+(13,075*5,6)-(4,26*8,555)-(4*1,5)+(9,145*1)</t>
  </si>
  <si>
    <t>(7,385*3,06)+(4,83*6,2)-(4,83*8,855)</t>
  </si>
  <si>
    <t>311732589</t>
  </si>
  <si>
    <t>Hmoždina talířová 10 x 260 mm</t>
  </si>
  <si>
    <t>731,58695*8</t>
  </si>
  <si>
    <t>631550012</t>
  </si>
  <si>
    <t>Deska fasádní izolační tl. 200 x 600 x 1000 mm dvouvrstvá</t>
  </si>
  <si>
    <t xml:space="preserve">  podhled m.č. 1203 : 39,27</t>
  </si>
  <si>
    <t xml:space="preserve">  podhled haly : (0,735*29,9)-(0,55*0,4*7)</t>
  </si>
  <si>
    <t xml:space="preserve">  (0,545*13,9*2)</t>
  </si>
  <si>
    <t xml:space="preserve">  (0,735*11,555)-(0,55*0,4*4)</t>
  </si>
  <si>
    <t>740,63192*1,05</t>
  </si>
  <si>
    <t>631550009</t>
  </si>
  <si>
    <t>Deska fasádní izolační tl. 150 x 600 x 1000 mm dvouvrstvá</t>
  </si>
  <si>
    <t>73,42545*1,05</t>
  </si>
  <si>
    <t>713134211</t>
  </si>
  <si>
    <t>Montáž parozábrany na stěny s přelepením spojů parotěsná zábrana</t>
  </si>
  <si>
    <t>713131130</t>
  </si>
  <si>
    <t>Montáž tepelné izolace stěn vložením do nosné rámové konstrukce</t>
  </si>
  <si>
    <t>m.č. 1212 : (4,95*2,3*2)+(4,8*2,3*4)+(4,725*2,3*2)</t>
  </si>
  <si>
    <t>(4,005*2,3)+(4,002*2,3)+(3,975*2,3)</t>
  </si>
  <si>
    <t>(13,5*2,3)-(1*2)-(1,6*2,4*2)</t>
  </si>
  <si>
    <t>713131131</t>
  </si>
  <si>
    <t>Montáž tepelné izolace stěn lepením</t>
  </si>
  <si>
    <t>základy krčku : 2*7,545</t>
  </si>
  <si>
    <t>základy krčku dilatace od stávajících budov : 2*16,545</t>
  </si>
  <si>
    <t>283758908</t>
  </si>
  <si>
    <t>Deska izolační polystyrenová PERIMETER tl. 160 mm</t>
  </si>
  <si>
    <t>základy krčku : 2*7,545*1,05</t>
  </si>
  <si>
    <t>283759201</t>
  </si>
  <si>
    <t>Deska fasádní polystyrenová EPS 70 F  tl. 30 mm</t>
  </si>
  <si>
    <t>základy krčku dilatace od stávajících budov : 2*16,545*1,05</t>
  </si>
  <si>
    <t>63140572</t>
  </si>
  <si>
    <t>Deska izolační minerální tl. 60 x 610 x 1000 mm</t>
  </si>
  <si>
    <t xml:space="preserve">  m.č. 1212 : (4,95*2,3*2)+(4,8*2,3*4)+(4,725*2,3*2)</t>
  </si>
  <si>
    <t xml:space="preserve">  (4,005*2,3)+(4,002*2,3)+(3,975*2,3)</t>
  </si>
  <si>
    <t xml:space="preserve">  (13,5*2,3)-(1*2)-(1,6*2,4*2)</t>
  </si>
  <si>
    <t>137,5936*1,05</t>
  </si>
  <si>
    <t>713111127</t>
  </si>
  <si>
    <t>Montáž tepelné izolace stropů rovných spodem, na tmel a hmoždinky</t>
  </si>
  <si>
    <t>998713102</t>
  </si>
  <si>
    <t>Přesun hmot pro izolace tepelné, výšky do 12 m</t>
  </si>
  <si>
    <t>71611200120001</t>
  </si>
  <si>
    <t>D + M Protipožární ucpávky elektrorozvodů, vzt, zti</t>
  </si>
  <si>
    <t>716112001204</t>
  </si>
  <si>
    <t>D + M Hydrantové skříně</t>
  </si>
  <si>
    <t>m.č. 1101 : 1</t>
  </si>
  <si>
    <t>716112001203</t>
  </si>
  <si>
    <t>D + M Hasící přístroje práškové</t>
  </si>
  <si>
    <t>N 1.4/ N2 - ČCHÚC : 2</t>
  </si>
  <si>
    <t>N 2.1 - alternativní učebna ZŠ : 1</t>
  </si>
  <si>
    <t>N 2.2 - tělocvična a herna/nářaďovna : 3</t>
  </si>
  <si>
    <t>N 2.3 - NÚC : 1</t>
  </si>
  <si>
    <t>N 2.4 - soc. zázemí a šatny : 2</t>
  </si>
  <si>
    <t>347211RR14</t>
  </si>
  <si>
    <t>D + M Cementovláknité formátové desky na ocel./hlinikový jednosměrný rošt, tl. 14 mm</t>
  </si>
  <si>
    <t xml:space="preserve">  (9,695*21,95)+(6,265*10,55)-(4,5*2*4)-(1,875*3,16)+(8,5*4*0,15)</t>
  </si>
  <si>
    <t>807,53695*1,05</t>
  </si>
  <si>
    <t>721231113</t>
  </si>
  <si>
    <t>Vtok střešní TW v povlakové krytině, zateplená střecha, výška izolace 220 mm průměr 75 - 125 mm</t>
  </si>
  <si>
    <t>S 10 : 1+1</t>
  </si>
  <si>
    <t>998721102</t>
  </si>
  <si>
    <t>Přesun hmot pro vnitřní kanalizaci, výšky do 12 m</t>
  </si>
  <si>
    <t>653421RR0</t>
  </si>
  <si>
    <t>D + M Dřevěné lavičky s polstrováním 1175x470 mm, překližka tl. 18 mm</t>
  </si>
  <si>
    <t>viz výkres prvky interiéru 23 : 8+8</t>
  </si>
  <si>
    <t>653421RR1</t>
  </si>
  <si>
    <t>D + M Branky na házenou/fotbal, 3x2 m, vč. sítě</t>
  </si>
  <si>
    <t>m.č. 1212 : 1+1</t>
  </si>
  <si>
    <t>653421RR2</t>
  </si>
  <si>
    <t>D + M Basketbalová sklopná deska, vyložení 2,5m, vč.desky, obroučky a síťky</t>
  </si>
  <si>
    <t>viz výkres prvky interiéru 31 : 1+1</t>
  </si>
  <si>
    <t>653421RR3</t>
  </si>
  <si>
    <t>D + M Volejbalové sloupky vnitřní, vč. sítě</t>
  </si>
  <si>
    <t>viz výkres prvky interiéru 32 : 1</t>
  </si>
  <si>
    <t>653421RR4</t>
  </si>
  <si>
    <t>D + M Závěsná konstrukce pro šplh vč. tyčí a kotvení</t>
  </si>
  <si>
    <t>viz výkres prvky interiéru 33 : 1</t>
  </si>
  <si>
    <t>653421RR5</t>
  </si>
  <si>
    <t>D + M Gymnastické kruhy sklopné</t>
  </si>
  <si>
    <t>viz výkres prvky interiéru 34 : 1</t>
  </si>
  <si>
    <t>653421RR6</t>
  </si>
  <si>
    <t>D + M Žebřiny 3000x900 mm, vč. kotvení</t>
  </si>
  <si>
    <t>viz výkres prvky interiéru 35 : 4</t>
  </si>
  <si>
    <t>653421RR7</t>
  </si>
  <si>
    <t>D + M Doskoková žíněnka 200x150x12 cm</t>
  </si>
  <si>
    <t>viz výkres prvky interiéru 38 : 1</t>
  </si>
  <si>
    <t>653421RR8</t>
  </si>
  <si>
    <t>D + M Žíněnka klasik - prostná, v=5,3cm, délka 16 m</t>
  </si>
  <si>
    <t>viz výkres prvky interiéru 39 : 1+1</t>
  </si>
  <si>
    <t>653421RR9</t>
  </si>
  <si>
    <t>D + M Ochranna sloupů, v= 2,3 m</t>
  </si>
  <si>
    <t xml:space="preserve">viz výkres prvky interiéru 43 : </t>
  </si>
  <si>
    <t>dvoustranná ochrana : 2</t>
  </si>
  <si>
    <t>třístranná ochrana : 8</t>
  </si>
  <si>
    <t>764353292</t>
  </si>
  <si>
    <t>Montáž žlabů nadřímsových Pz čtyřhranných v lůžku</t>
  </si>
  <si>
    <t>dle výpisu prvků - klmpířské prvky : 33,9</t>
  </si>
  <si>
    <t>2,3</t>
  </si>
  <si>
    <t>556452RR1</t>
  </si>
  <si>
    <t>Čtyřhranný žlab poplastovaný, rš 330 mm</t>
  </si>
  <si>
    <t xml:space="preserve">m     </t>
  </si>
  <si>
    <t>556452RR3</t>
  </si>
  <si>
    <t>Čtyřhranný žlab poplastovaný, rš 250 mm</t>
  </si>
  <si>
    <t>dle výpisu prvků - klmpířské prvky : 2,3</t>
  </si>
  <si>
    <t>764451204</t>
  </si>
  <si>
    <t>Odpadní trouby z Pz plechu, čtvercové o str. 150mm</t>
  </si>
  <si>
    <t>dle výpisu prvků - klmpířské prvky : 47</t>
  </si>
  <si>
    <t>21</t>
  </si>
  <si>
    <t>556452RR2</t>
  </si>
  <si>
    <t>Čtyřhranný svod poplastovaný DN 150</t>
  </si>
  <si>
    <t>556453RR4</t>
  </si>
  <si>
    <t>Čtyřhranný svod poplastovaný DN 100</t>
  </si>
  <si>
    <t>dle výpisu prvků - klmpířské prvky : 21</t>
  </si>
  <si>
    <t>764410291</t>
  </si>
  <si>
    <t>Montáž oplechování parapetů Pz</t>
  </si>
  <si>
    <t>dle výpisu prvků - klmpířské prvky : (4,5*10)+(2,5*3)+(4*1)</t>
  </si>
  <si>
    <t>553420408</t>
  </si>
  <si>
    <t>Parapet vnější Al eloxovaný tažený š. 195 mm</t>
  </si>
  <si>
    <t>764430210</t>
  </si>
  <si>
    <t>Oplechování zdí z Pz plechu, rš 250 mm</t>
  </si>
  <si>
    <t>dle výpisu prvků - klmpířské prvky : (3*8)+(1,2*10)+(1,5*2)+(2*8)</t>
  </si>
  <si>
    <t>766711001003</t>
  </si>
  <si>
    <t>D + M Dveře vnitřní , 1600 x 2400 mm, do ocel.zárubně, vč. panikového otvírání</t>
  </si>
  <si>
    <t>766711021RT1001</t>
  </si>
  <si>
    <t>D + M Dveře vnitřní , 800 x 1970 mm, do ocelové zárubně</t>
  </si>
  <si>
    <t>m.č. 1205,1207,1208,1209,1210,1213 : 1+1+2+2+1+1</t>
  </si>
  <si>
    <t>766711001R0001</t>
  </si>
  <si>
    <t>D + M Dveře vnitřní , 900 x 1970 mm, do ocelové zárubně</t>
  </si>
  <si>
    <t>m.č. 1203,1206 : 2+1</t>
  </si>
  <si>
    <t>7667110210035</t>
  </si>
  <si>
    <t>D + M Dveře prosklené s bočními světlíky a nadsvětlíkem, 1875x3160 mm</t>
  </si>
  <si>
    <t>m.č.1201 : 1</t>
  </si>
  <si>
    <t>766416123</t>
  </si>
  <si>
    <t>Obložení stěn nad 5 m2 panely MD, pl. nad 1,5 m2</t>
  </si>
  <si>
    <t>Hala - S11, S12, S13, S14 : (6,6075*14,5)+(3,325*14,5)-(2,5*1,2*3)+(4,9*3*0,3)</t>
  </si>
  <si>
    <t>(9,33*14,5)-(1,2)+(5*0,3)</t>
  </si>
  <si>
    <t>(8,965*21,95)+(6,95*10,55)-(4,5*3*4)-(4,5*1,2*2)+(10,5*4*0,3)+(6,9*2*0,3)</t>
  </si>
  <si>
    <t>(9,695*21,95)+(6,265*10,55)-(4,5*2*4)-(1,875*3,16)+(8,5*4*0,3)</t>
  </si>
  <si>
    <t>60726012.A</t>
  </si>
  <si>
    <t>Deska dřevoštěpková OSB 3 nebroušená 4PD, tl. 15 mm</t>
  </si>
  <si>
    <t xml:space="preserve">  Hala - S11, S12, S13, S14 : (6,6075*14,5)+(3,325*14,5)-(2,5*1,2*3)+(4,9*3*0,3)</t>
  </si>
  <si>
    <t xml:space="preserve">  (9,33*14,5)-(1,2)+(5*0,3)</t>
  </si>
  <si>
    <t xml:space="preserve">  (8,965*21,95)+(6,95*10,55)-(4,5*3*4)-(4,5*1,2*2)+(10,5*4*0,3)+(6,9*2*0,3)</t>
  </si>
  <si>
    <t xml:space="preserve">  (9,695*21,95)+(6,265*10,55)-(4,5*2*4)-(1,875*3,16)+(8,5*4*0,3)</t>
  </si>
  <si>
    <t>817,66195*1,05</t>
  </si>
  <si>
    <t>766422223</t>
  </si>
  <si>
    <t>Obložení podhledů jednod. panely MD pl. nad 1,5 m2</t>
  </si>
  <si>
    <t>606216187</t>
  </si>
  <si>
    <t>Překližka truhlářská BK/SM tl. 18 mm j. BB/CP</t>
  </si>
  <si>
    <t>82,47043*1,03</t>
  </si>
  <si>
    <t>766417111</t>
  </si>
  <si>
    <t>Podkladový rošt pod obložení stěn</t>
  </si>
  <si>
    <t xml:space="preserve">hala vnitřní obkladový rošt : </t>
  </si>
  <si>
    <t>vertikální : (8*11*2,3)+((27+27)*2,3)</t>
  </si>
  <si>
    <t>horizontální : (7*8*5)+(7*3*4)+(7*13,5)</t>
  </si>
  <si>
    <t>hala fasádní podhled : (29,9*2)+(13,9*4)+(11,555*2)</t>
  </si>
  <si>
    <t>60517103</t>
  </si>
  <si>
    <t>Lať surová SM jakost I-II tl. 30 - 40 mm, š. 50 - 60 mm, 4,00 - 6,00 m</t>
  </si>
  <si>
    <t>vertikální : ((8*11*2,3)+((27+27)*2,3))*0,04*0,06</t>
  </si>
  <si>
    <t>horizontální : ((7*8*5)+(7*3*4)+(7*13,5))*0,04*0,04</t>
  </si>
  <si>
    <t>hala fasádní podhled : ((29,9*2)+(13,9*4)+(11,555*2))*0,06*0,06</t>
  </si>
  <si>
    <t>762911121</t>
  </si>
  <si>
    <t>Impregnace řeziva tlakovakuová Bochemit QB</t>
  </si>
  <si>
    <t>766425RR011</t>
  </si>
  <si>
    <t>D + M Akustický panel, v=2300 mm</t>
  </si>
  <si>
    <t>137,5936*1,2</t>
  </si>
  <si>
    <t>998766101</t>
  </si>
  <si>
    <t>Přesun hmot pro truhlářské konstr., výšky do 6 m</t>
  </si>
  <si>
    <t>767392112</t>
  </si>
  <si>
    <t>Montáž krytiny střech, tvar. plechem, šroubováním</t>
  </si>
  <si>
    <t>Hala - střecha : 32,5*14,5</t>
  </si>
  <si>
    <t>15484351R1</t>
  </si>
  <si>
    <t>Profil trapézový  TR 206/375/1,13 mm, dl. 6000 mm</t>
  </si>
  <si>
    <t>15484351R.2</t>
  </si>
  <si>
    <t>Profil trapézový  TR 100/275/0,88 mm, dl. 6000 mm</t>
  </si>
  <si>
    <t>767832100R00001</t>
  </si>
  <si>
    <t>D + M Požárních žebříků</t>
  </si>
  <si>
    <t>fasáda severní, jižní a západní : 1+1+1</t>
  </si>
  <si>
    <t>998767102</t>
  </si>
  <si>
    <t>Přesun hmot pro zámečnické konstr., výšky do 12 m</t>
  </si>
  <si>
    <t>771101101</t>
  </si>
  <si>
    <t>Vysávání podlah prům.vysavačem pro pokládku dlažby</t>
  </si>
  <si>
    <t>771101210</t>
  </si>
  <si>
    <t>Penetrace podkladu pod dlažby penetrační nátěr Primer G</t>
  </si>
  <si>
    <t>711212001</t>
  </si>
  <si>
    <t>Nátěr hydroizolační, vč. dodávky HI hmoty</t>
  </si>
  <si>
    <t>771575109</t>
  </si>
  <si>
    <t>Montáž podlah keram.,hladké, tmel, 30x30 cm</t>
  </si>
  <si>
    <t>5976421RR1</t>
  </si>
  <si>
    <t xml:space="preserve">Dlažba 300 x 300 x 9 mm </t>
  </si>
  <si>
    <t>103,66*1,1</t>
  </si>
  <si>
    <t>771575118</t>
  </si>
  <si>
    <t>Montáž podlah keram.,hladké, tmel, 60x60 cm</t>
  </si>
  <si>
    <t>597610RR3</t>
  </si>
  <si>
    <t xml:space="preserve">Dlaždice  600 x 600 x 10 mm </t>
  </si>
  <si>
    <t>179,75*1,1</t>
  </si>
  <si>
    <t>998771102</t>
  </si>
  <si>
    <t>Přesun hmot pro podlahy z dlaždic, výšky do 12 m</t>
  </si>
  <si>
    <t>R 77500303</t>
  </si>
  <si>
    <t>D + M Sportovní podlaha palubová na pružném podkladním roštu</t>
  </si>
  <si>
    <t>POL1_7</t>
  </si>
  <si>
    <t>Skladba podlahy v tělocvičně</t>
  </si>
  <si>
    <t>POP</t>
  </si>
  <si>
    <t/>
  </si>
  <si>
    <t>- Sportovní palubová podlaha ............................. tl. 9 mm</t>
  </si>
  <si>
    <t>- Multiplex prkno 70x2500 mm(rozteč 308,4 mm) ...... tl. 18 mm</t>
  </si>
  <si>
    <t>- Multiplex prkno 70x2500 mm(rozteč 500  mm) ........ tl. 18 mm</t>
  </si>
  <si>
    <t>- Podkladní špalík 100x90 mm ............................. tl. 90 mm</t>
  </si>
  <si>
    <t>- Gumová podložka 75x75 mm ............................ tl. 10 mm</t>
  </si>
  <si>
    <t>Hala : 288,86</t>
  </si>
  <si>
    <t>R77500304</t>
  </si>
  <si>
    <t>D + M Lajnování hřišť</t>
  </si>
  <si>
    <t>hřiště volejbal : (13,5*2)+(6,75*5)+3</t>
  </si>
  <si>
    <t>hřiště házená : (19,5*2)+(11,75*3)+23</t>
  </si>
  <si>
    <t>hřiště basketbal : (19,5*2)+(10,5*2)+(7,85*2)+(11,5*2)+42</t>
  </si>
  <si>
    <t>775101101</t>
  </si>
  <si>
    <t>Vysávání podlah prům.vysavačem,podlahy vlys,parket</t>
  </si>
  <si>
    <t>775542000</t>
  </si>
  <si>
    <t>Položení podložky pod lamelové podlahy</t>
  </si>
  <si>
    <t>775542021</t>
  </si>
  <si>
    <t>Podložka Mirelon 2 mm pod lamelové podlahy</t>
  </si>
  <si>
    <t>775542011</t>
  </si>
  <si>
    <t>Fólie PE pod lamelové podlahy</t>
  </si>
  <si>
    <t>775541400</t>
  </si>
  <si>
    <t>Položení podlah lamelových se zámkovým spojem</t>
  </si>
  <si>
    <t>61151111</t>
  </si>
  <si>
    <t>Parkety lamela 10 mm, matný lak</t>
  </si>
  <si>
    <t>37,61*1,03</t>
  </si>
  <si>
    <t>998775102</t>
  </si>
  <si>
    <t>Přesun hmot pro podlahy vlysové, výšky do 12 m</t>
  </si>
  <si>
    <t>781101210</t>
  </si>
  <si>
    <t>Penetrace podkladu pod obklady</t>
  </si>
  <si>
    <t>m.č. 1208 : (1,915+3,4)*2*2-(0,85*2)</t>
  </si>
  <si>
    <t>(2,35+3,4)*2*2-(0,85*2)-(0,8*2*2)</t>
  </si>
  <si>
    <t>(1,8+0,9)*2*2-(0,8*2)</t>
  </si>
  <si>
    <t>m.č. 1209 : (1,91+3,025)*2*2-(0,85*2)</t>
  </si>
  <si>
    <t>(2,2+3,4)*2*2-(0,85*2)-(0,8*2*2)</t>
  </si>
  <si>
    <t>m.č. 1213 : (1,75+1,6)*2*2-(0,9*2)</t>
  </si>
  <si>
    <t xml:space="preserve">  m.č. 1208 : (1,915+3,4)*2*2-(0,85*2)</t>
  </si>
  <si>
    <t xml:space="preserve">  m.č. 1209 : (1,91+3,025)*2*2-(0,85*2)</t>
  </si>
  <si>
    <t>37,6*2</t>
  </si>
  <si>
    <t>781475116</t>
  </si>
  <si>
    <t>Obklad vnitřní stěn keramický, do tmele, 30 x 30 cm</t>
  </si>
  <si>
    <t>5978137RR2</t>
  </si>
  <si>
    <t xml:space="preserve">Obkládačka 250 x 330 mm </t>
  </si>
  <si>
    <t xml:space="preserve">  (2,35+3,4)*2*2-(0,85*2)-(0,8*2*2)</t>
  </si>
  <si>
    <t xml:space="preserve">  (1,8+0,9)*2*2-(0,8*2)</t>
  </si>
  <si>
    <t xml:space="preserve">  (2,2+3,4)*2*2-(0,85*2)-(0,8*2*2)</t>
  </si>
  <si>
    <t xml:space="preserve">  m.č. 1213 : (1,75+1,6)*2*2-(0,9*2)</t>
  </si>
  <si>
    <t>103,2*1,1</t>
  </si>
  <si>
    <t>998781102</t>
  </si>
  <si>
    <t>Přesun hmot pro obklady keramické, výšky do 12 m</t>
  </si>
  <si>
    <t>7837810RR11</t>
  </si>
  <si>
    <t xml:space="preserve">Nátěr ocelových konstrukcí protipožární </t>
  </si>
  <si>
    <t>Dle výkazu materiálu statiky : 650,9</t>
  </si>
  <si>
    <t>784011111</t>
  </si>
  <si>
    <t>Oprášení/ometení podkladu</t>
  </si>
  <si>
    <t xml:space="preserve">Stěny : </t>
  </si>
  <si>
    <t>m.č. 1101,1201,1202 : ((0,815+1,3+0,54)*3,45)+(0,595*3,45)+(0,595*4,1)+(1,045*3,45)</t>
  </si>
  <si>
    <t>(16,255*7,4)-(0,9*2,1)-(2,06*1,45)-(1,59*2,1)-(2,8*1,5)-(1,3*1,5*2)-(0,9*2)</t>
  </si>
  <si>
    <t>m.č. 1203 : (8,845+4,49)*2*3,2-(0,9*2,1)-(4*1,5)-(1,3*1,5*2)-(2,8*1,5)</t>
  </si>
  <si>
    <t>m.č. 1205 : (9,85+2,2)*2*3,2-(0,8*2*3)-(0,9*2*2)-(1,7*2,5)-(1,875*3,1)</t>
  </si>
  <si>
    <t>m.č. 1206 : (1,75+2,225)*2*3,2-(0,9*2)</t>
  </si>
  <si>
    <t>m.č. 1207 : (8,525+3,075)*2*3,2-(0,8*2*2)-(2,5*1,2)+(0,345*2*3,2)</t>
  </si>
  <si>
    <t>m.č. 1208 : ((1,915+3,4)*2*1,14)+((2,35+3,4)*2*1,14)+((1,8+0,9)*2*1,14)</t>
  </si>
  <si>
    <t>m.č. 1209 : ((1,9+3,025)*2*1,14)+((2,2+3,4)*2*1,14)+((1,8+0,9)*2*1,14)</t>
  </si>
  <si>
    <t>m.č. 1210 : (8,525+3,3)*2*3,2-(0,8*2*2)-(2,5*1,2)</t>
  </si>
  <si>
    <t>m.č. 1211 : (10,875+3,3)*2*3,2-(0,8*2)-(1,7*2,5)-(2,5*1,2)-(4,5*1,2*2)</t>
  </si>
  <si>
    <t>(4,005*5,0475)-(1*2)</t>
  </si>
  <si>
    <t>m.č. 1213 : (1,6+1,7)*2*1,14</t>
  </si>
  <si>
    <t xml:space="preserve">Stropy : </t>
  </si>
  <si>
    <t>m.č. 1201,1202 : 78,47+20,52+((1,215+4,7+3,75+5)*0,55)</t>
  </si>
  <si>
    <t>784191201</t>
  </si>
  <si>
    <t>Penetrace podkladu hloubková Primalex 1x</t>
  </si>
  <si>
    <t>784195112</t>
  </si>
  <si>
    <t>Malba Standard, bílá, bez penetrace, 2 x</t>
  </si>
  <si>
    <t>784390010</t>
  </si>
  <si>
    <t>Příplatek k malbě, místnost výšky nad 3,8 m</t>
  </si>
  <si>
    <t>961055111</t>
  </si>
  <si>
    <t>Bourání základů železobetonových</t>
  </si>
  <si>
    <t>pasy stávající krček : (0,8*0,5*5,5)*2</t>
  </si>
  <si>
    <t>podlahy vč. základové desky : (2,5*5,5*0,45)</t>
  </si>
  <si>
    <t>(0,735*17,455*0,25)</t>
  </si>
  <si>
    <t>113106121</t>
  </si>
  <si>
    <t>Rozebrání dlažeb z betonových dlaždic na sucho</t>
  </si>
  <si>
    <t>viz výkres bourací práce : 450</t>
  </si>
  <si>
    <t>113107625</t>
  </si>
  <si>
    <t>Odstranění podkladu nad 50 m2,kam.drcené tl.25 cm</t>
  </si>
  <si>
    <t>113201111</t>
  </si>
  <si>
    <t>Vytrhání obrubníků chodníkových a parkových</t>
  </si>
  <si>
    <t>viz výkres bourací práce : 385</t>
  </si>
  <si>
    <t>966547RR1</t>
  </si>
  <si>
    <t>Demontáž spojovacího krčku, vč. odvozu a uložení skládky</t>
  </si>
  <si>
    <t>966548RR2</t>
  </si>
  <si>
    <t>Demontáž střešní krytiny nad výdejnou jídel, vč. odvozu a uložení na skládku</t>
  </si>
  <si>
    <t>712300832</t>
  </si>
  <si>
    <t>Odstranění povlakové krytiny střech do 10° , 2 vrstvy z ploch jednotlivě nad 20 m2</t>
  </si>
  <si>
    <t>viz výkres bourací práce : 31,4*12,74</t>
  </si>
  <si>
    <t>713104313</t>
  </si>
  <si>
    <t>Odstranění tepelné izolace střech plochých, lepené, z desek EPS, tl. nad 200 mm</t>
  </si>
  <si>
    <t>713103212</t>
  </si>
  <si>
    <t>Odstranění tepelné izolace stěn, kotvené, z desek EPS, tl. 100 - 200 mm</t>
  </si>
  <si>
    <t>viz výkres bourací práce : (31,4+12,74)*2*0,9</t>
  </si>
  <si>
    <t>4,95*5,54</t>
  </si>
  <si>
    <t>979082111</t>
  </si>
  <si>
    <t>Vnitrostaveništní doprava suti do 10 m</t>
  </si>
  <si>
    <t>979081111</t>
  </si>
  <si>
    <t>Odvoz suti a vybour. hmot na skládku do 1 km</t>
  </si>
  <si>
    <t>Přesun suti</t>
  </si>
  <si>
    <t>POL8_</t>
  </si>
  <si>
    <t>979081121</t>
  </si>
  <si>
    <t>Příplatek k odvozu za každý další 1 km</t>
  </si>
  <si>
    <t>427,40766*9</t>
  </si>
  <si>
    <t>979990108</t>
  </si>
  <si>
    <t>Poplatek za uložení suti - železobeton, skupina odpadu 170101</t>
  </si>
  <si>
    <t>979990146</t>
  </si>
  <si>
    <t>Poplatek za uložení lehkých izolačních materiálů - čistý polystyren, minerální a skelná vata</t>
  </si>
  <si>
    <t>viz výkres bourací práce : 400,036*0,25*15/1000</t>
  </si>
  <si>
    <t>979990121</t>
  </si>
  <si>
    <t>Poplatek za uložení suti - asfaltové pásy, skupina odpadu 170302</t>
  </si>
  <si>
    <t>viz výkres bourací práce : 400,036*5,6*2/1000</t>
  </si>
  <si>
    <t>Pol__0001</t>
  </si>
  <si>
    <t>Rack 600x400x22U nástěnný D+M</t>
  </si>
  <si>
    <t>ks</t>
  </si>
  <si>
    <t>Pol__0002</t>
  </si>
  <si>
    <t>Panel 24 port optika, vana pro vlákna v racku</t>
  </si>
  <si>
    <t>Pol__0003</t>
  </si>
  <si>
    <t>Zakončení optického vlákna, včetně pigtailu a provedení svaru D+M</t>
  </si>
  <si>
    <t>Pol__0004</t>
  </si>
  <si>
    <t>Optický kabel 8vl. SM, D+M</t>
  </si>
  <si>
    <t>Pol__0005</t>
  </si>
  <si>
    <t>UTP patch panel 24pp</t>
  </si>
  <si>
    <t>Pol__0006</t>
  </si>
  <si>
    <t>vyvazovací panel 1U 5 vyvazovacích plastových ok</t>
  </si>
  <si>
    <t>Pol__0007</t>
  </si>
  <si>
    <t>montáž patch panelu</t>
  </si>
  <si>
    <t>Pol__0008</t>
  </si>
  <si>
    <t>Kabel  kat.5E, LSZH plášť, 4 páry</t>
  </si>
  <si>
    <t>Pol__0009</t>
  </si>
  <si>
    <t>ZATAŽ KAB UTP, FTP DO LIŠT, TRUBEK, DO ŽLABU</t>
  </si>
  <si>
    <t>Pol__0010</t>
  </si>
  <si>
    <t>Dodávka - dvojzásuvka 2xRJ45</t>
  </si>
  <si>
    <t>Pol__0011</t>
  </si>
  <si>
    <t>MONT DVOJZÁSUVKY UTP, FTP 2xRJ</t>
  </si>
  <si>
    <t>Pol__0012</t>
  </si>
  <si>
    <t>MĚŘENÍ 1 KABELU VYHOT. PROTOKOLU</t>
  </si>
  <si>
    <t>Pol__0013</t>
  </si>
  <si>
    <t>UKONČENÍ - FORMA NA KABELU LAN</t>
  </si>
  <si>
    <t>Pol__0014</t>
  </si>
  <si>
    <t>Požární ucpávky certifikované ve stěně (pro všechny SLP instalace) do 100x100</t>
  </si>
  <si>
    <t>Pol__0015</t>
  </si>
  <si>
    <t>Žlab instalační, kovový, 200/50mm komplet</t>
  </si>
  <si>
    <t>Pol__0016</t>
  </si>
  <si>
    <t>Trubka instalační pod omítkou 23-36 mm</t>
  </si>
  <si>
    <t>Pol__0017</t>
  </si>
  <si>
    <t>Vodič v trubkovodu AY 2,5</t>
  </si>
  <si>
    <t>Pol__0018</t>
  </si>
  <si>
    <t>AY 2,5 B</t>
  </si>
  <si>
    <t>Pol__0019</t>
  </si>
  <si>
    <t>Drobný spotřební a montážní materiál</t>
  </si>
  <si>
    <t>Pol__0020</t>
  </si>
  <si>
    <t>Digitální ústředna evakuačního rozhlasu dle EN54-16 v kompaktním nástěnném provedení All-In-One . Pracovní výkon 400W + 200W záložní zesilovače, 4 zóny s možností rozšíření přídavnými zónovými</t>
  </si>
  <si>
    <t>moduly až na 24 zón. 4 audio kanály s digitálním zpracováním signálu, nezávislé nastavení úrovně a ekvalizace pro každý audio kanál. Interní paměť pro 16 audio zpráv o celkové kapacitě až 16 minut, možnost současné reprodukce různých zpráv do různých zón. Ovládací panel s ručním evakuačním mikrofonem a veškerými povinnými indikacemi dle EN54-16 na předním krytu. Kompletní dohledové funkce dle EN54-16 i EN60849 včetně dohledu a dobíjení interních záložních akumulátorů, certifikace dle EN54-16. Včetně baterií,</t>
  </si>
  <si>
    <t>Pol__0021</t>
  </si>
  <si>
    <t>Montáž ústředny</t>
  </si>
  <si>
    <t>Pol__0022</t>
  </si>
  <si>
    <t>Reproduktor EVAC 100V, až 6W skříňkový či podhledový včetně krytu, EN54.</t>
  </si>
  <si>
    <t>Pol__0023</t>
  </si>
  <si>
    <t>Reproduktor EVAC 100V, min. 20W, skříňkový s odolností proti úderu míčem EN54.</t>
  </si>
  <si>
    <t>Pol__0024</t>
  </si>
  <si>
    <t>Montáž reproduktoru, kordinace s ostatními součástmi podhledu</t>
  </si>
  <si>
    <t>Pol__0025</t>
  </si>
  <si>
    <t>Pro repro - kabel se zaručenou funkčností při požáru 45 minut, B2ca, S1, D0 4x1,5, D+M, včetně ohniodolných příchytek.</t>
  </si>
  <si>
    <t>Pol__0026</t>
  </si>
  <si>
    <t>Svorkovací krabice P45 min.</t>
  </si>
  <si>
    <t>Pol__0027</t>
  </si>
  <si>
    <t>Mečení srozumitelnosti a hlasitosti dle ČSN EN 50849</t>
  </si>
  <si>
    <t>Pol__0028</t>
  </si>
  <si>
    <t>Drobný spotřební a montážní materiál, propojení do stávající budovy</t>
  </si>
  <si>
    <t>Pol__0029</t>
  </si>
  <si>
    <t>SET - Distress alarm WC komplet pro jedno WC, například dodávka TYCO nebo ABB, tři dvě volací tlačítka ve WC, jedno signalizační svítidlo s akustickou signalizací  nade dveře</t>
  </si>
  <si>
    <t>Pol__0030</t>
  </si>
  <si>
    <t>SET - montáž kompletu</t>
  </si>
  <si>
    <t>Pol__0031</t>
  </si>
  <si>
    <t>Kabel 2x0,8  - JYSTY</t>
  </si>
  <si>
    <t>Pol__0032</t>
  </si>
  <si>
    <t>Kabel - montáž do trubek</t>
  </si>
  <si>
    <t>Pol__0033</t>
  </si>
  <si>
    <t>Oživení, zaškolení obsluhy</t>
  </si>
  <si>
    <t>hod</t>
  </si>
  <si>
    <t>Pol__0034</t>
  </si>
  <si>
    <t>Krabice instalační pod omítku vč. vysekání lůžka</t>
  </si>
  <si>
    <t>Pol__0035</t>
  </si>
  <si>
    <t>Pol__0036</t>
  </si>
  <si>
    <t>Pol__0037</t>
  </si>
  <si>
    <t>Pol__0038</t>
  </si>
  <si>
    <t>Pol__0039</t>
  </si>
  <si>
    <t>kabel 3x1,5 D+M pod omítkou, do žlabu</t>
  </si>
  <si>
    <t>Pol__0040</t>
  </si>
  <si>
    <t>kabel 2x1,5 D+M pod omítkou, do žlabi</t>
  </si>
  <si>
    <t>Pol__0041</t>
  </si>
  <si>
    <t>Podružné hodiny jednostranné, minutové, 25cm</t>
  </si>
  <si>
    <t>Pol__0042</t>
  </si>
  <si>
    <t>Podružné hodiny montáž</t>
  </si>
  <si>
    <t>Pol__0043</t>
  </si>
  <si>
    <t>Školní zvonek 75V elektromechanický dodávka</t>
  </si>
  <si>
    <t>Pol__0044</t>
  </si>
  <si>
    <t>Školní zvonek montáž</t>
  </si>
  <si>
    <t>Pol__0045</t>
  </si>
  <si>
    <t>Hlavní hodiny -  pro řízení podružných hodin a dvou nezávislých signálních okruhů. Jsou vhodné např. pro zvonění ve školách a mají vestavěný zdroj 75 V pro školní zvonky. Přesný čas obstarává</t>
  </si>
  <si>
    <t>samokalibrující oscilátor s přijímačem DCF, který zajišťuje absolutně přesný chod hodin a změnu letní–zimní čas. Kompletní, přizpůsobil linky stávajícím rozvodům</t>
  </si>
  <si>
    <t>Pol__0046</t>
  </si>
  <si>
    <t>Hlavní hodiny montáž, nastavení</t>
  </si>
  <si>
    <t>Pol__0047</t>
  </si>
  <si>
    <t>Drobný spotřební a montážní materiál propojení do stávající budovy</t>
  </si>
  <si>
    <t>Pol__0048</t>
  </si>
  <si>
    <t>Protahovací krabice pro d=50mm</t>
  </si>
  <si>
    <t>Pol__0049</t>
  </si>
  <si>
    <t>Trubka do SDK, do podlahy 50 mm</t>
  </si>
  <si>
    <t>Pol__0050</t>
  </si>
  <si>
    <t>Pol__0051</t>
  </si>
  <si>
    <t>Pol__0052</t>
  </si>
  <si>
    <t>Vybudování prostupu do d=50mm stavební konstrukcí</t>
  </si>
  <si>
    <t>Pol__0053</t>
  </si>
  <si>
    <t>Kabel HDMI, metráž</t>
  </si>
  <si>
    <t>bm</t>
  </si>
  <si>
    <t>Pol__0054</t>
  </si>
  <si>
    <t>HDMI zásuvka do podlahové krabice</t>
  </si>
  <si>
    <t>Pol__0055</t>
  </si>
  <si>
    <t>HDMI zásuvka do krabice na stěnu</t>
  </si>
  <si>
    <t>Pol__0056</t>
  </si>
  <si>
    <t>Doplnění jističe 3x40A a úpravy s tím spojené ve stávajícím rozvaděči RE 10000</t>
  </si>
  <si>
    <t>kpl</t>
  </si>
  <si>
    <t>R-hala 60000</t>
  </si>
  <si>
    <t>Skříňka vybavená SPD 34000</t>
  </si>
  <si>
    <t>Svítidlo typ "A" 88000</t>
  </si>
  <si>
    <t>Svítidlo typ "B1" 25000</t>
  </si>
  <si>
    <t>Svítidlo typ "B2" 15000</t>
  </si>
  <si>
    <t>Svítidlo typ "B4" 20000</t>
  </si>
  <si>
    <t>Svítidlo typ "C" 32000</t>
  </si>
  <si>
    <t>Svítidlo typ "D" 44800</t>
  </si>
  <si>
    <t>Svítidlo nouzové typ "N1" 6000</t>
  </si>
  <si>
    <t>Svítidlo nouzové typ "N2" 8000</t>
  </si>
  <si>
    <t>Svítidlo nouzové typ "N3" 8000</t>
  </si>
  <si>
    <t>Nouzový modul instalovaný do svítidel "Nx" 14000</t>
  </si>
  <si>
    <t>Svítidlo typ "V" 3000</t>
  </si>
  <si>
    <t>Trubka ohebná 25mm 2250</t>
  </si>
  <si>
    <t>Kopos KF UV 09050 1060</t>
  </si>
  <si>
    <t>KRABICE PRISTROJOVA 2625</t>
  </si>
  <si>
    <t>Krabice na povrch 1650</t>
  </si>
  <si>
    <t>Svorka WAGO 1044</t>
  </si>
  <si>
    <t>VODIC CY 4 ZELENOZLUTY 1268.8</t>
  </si>
  <si>
    <t>VODIC CY 25 ZELENOZLUTY 3327.2999999999997</t>
  </si>
  <si>
    <t>KABEL CXKE(H)-R-O 3x1.5 4680</t>
  </si>
  <si>
    <t>KABEL CXKE(H)-R-J 3x1.5 11760</t>
  </si>
  <si>
    <t>KABEL CXKE(H)-R-J 3x2.5 18870</t>
  </si>
  <si>
    <t>KABEL CXKE(H)-R-J 4x1.5 4290</t>
  </si>
  <si>
    <t>KABEL CXKE(H)-R-J 4x2.5 11660</t>
  </si>
  <si>
    <t>KABEL CXKE(H)-R-J 5x2.5 3294</t>
  </si>
  <si>
    <t>KABEL CXKE(H)-R 5x16 15300</t>
  </si>
  <si>
    <t>Žlab 150x50 vč. příslušenství 44800</t>
  </si>
  <si>
    <t>Svazkový držák/příchytka 38250</t>
  </si>
  <si>
    <t>VYP.c.1  vč. krytky 1215</t>
  </si>
  <si>
    <t>VYP.c.5 vč. krytky 300</t>
  </si>
  <si>
    <t>VYP.c.6 vč. krytky 600</t>
  </si>
  <si>
    <t>VYP.c.5 IP44 210</t>
  </si>
  <si>
    <t>Zásuvka jednonásobná 5760</t>
  </si>
  <si>
    <t>Zásuvka jednonásobná s víčkem 2460</t>
  </si>
  <si>
    <t>Rámeček jednonásobný 1600</t>
  </si>
  <si>
    <t>Pohybové čidlo 12m 360° 12500</t>
  </si>
  <si>
    <t>Pohybové čidlo do vlhkého prostředí 180° 1700</t>
  </si>
  <si>
    <t>Prokabelování soustavy UT dle schéma zapojení 12000</t>
  </si>
  <si>
    <t>Vykroužení otvorů pro rozvodky, průrazy 0</t>
  </si>
  <si>
    <t>Vyřezání/vysekání drážek 0</t>
  </si>
  <si>
    <t>Hrubé zapravení drážek 0</t>
  </si>
  <si>
    <t>Podružný materiál 10000</t>
  </si>
  <si>
    <t>Nepředvídatelné montážní práce 0</t>
  </si>
  <si>
    <t>Koordinace 0</t>
  </si>
  <si>
    <t>Výchozí revize 0</t>
  </si>
  <si>
    <t>FeZn 30x4 mm pro provaření pilot, přizemnění ostatních konstrukcí 25500</t>
  </si>
  <si>
    <t>Příložka ve tvaru "L" 8000</t>
  </si>
  <si>
    <t>C.R.M. vývody z provařené výztuže 30000</t>
  </si>
  <si>
    <t>Zemnící bod vývody z provařené výztuže 10000</t>
  </si>
  <si>
    <t>Značení vývodů - štítky nebo vyražení do kovu + číslování vývodů 800</t>
  </si>
  <si>
    <t>Signální spray pro značení provařované výztuže 500</t>
  </si>
  <si>
    <t>Drobný pomocný materiál 2000</t>
  </si>
  <si>
    <t>Podružný materiál, konstrukční ocel 7500</t>
  </si>
  <si>
    <t>Stavební přípomoce 0</t>
  </si>
  <si>
    <t>Zpracování fotodokumentace uzemnění 0</t>
  </si>
  <si>
    <t>Svařování 0</t>
  </si>
  <si>
    <t>Měření odporu zemnící soustavy 0</t>
  </si>
  <si>
    <t>Vypracování protokolů výchozích revizí pro kontrolní měření potenciálu, zpracování meření a zkoušek 0</t>
  </si>
  <si>
    <t>Vodič AlMGSi 8 8400</t>
  </si>
  <si>
    <t>Vodič AlMGSi 8/11 PVC 1350</t>
  </si>
  <si>
    <t>Dilatační spoj 1250</t>
  </si>
  <si>
    <t>Spoj na navazující konstrukce ocelové - dle potřeby (svár nebo svorka) 9000</t>
  </si>
  <si>
    <t>Podpěry 25000</t>
  </si>
  <si>
    <t>Svorky vodič-vodič, vodič-plech, vodič konstrukce (svorky připojovací, svorky křížové, svorky připojovací, svorky spojovací, apod.) 6500</t>
  </si>
  <si>
    <t>Jímací tyč do L 3000mm včetně příslušenství, podstavců apod. 19500</t>
  </si>
  <si>
    <t>Značení svodu - štítky nebo vyražení do kovu + číslování vývodů 3500</t>
  </si>
  <si>
    <t>Zkušební svorky 16000</t>
  </si>
  <si>
    <t>Měření elektrického odporu svislého sloupu 0</t>
  </si>
  <si>
    <t>Drobný a pomocný materiál 4500</t>
  </si>
  <si>
    <t>Revize včetně vypracování protokolu 0</t>
  </si>
  <si>
    <t>D+M</t>
  </si>
  <si>
    <t>Šachta, D 315 mm, dl.šach.roury 3,0 m, sběrná, dno PP  D 160 mm, poklop litina do roury 1,5 t</t>
  </si>
  <si>
    <t>POL1_0</t>
  </si>
  <si>
    <t>Vsakovací nádrž, ZASTAVĚNÁ PLOCHA 64m2, 16x4x0,4</t>
  </si>
  <si>
    <t>R-položka</t>
  </si>
  <si>
    <t>POL12_1</t>
  </si>
  <si>
    <t>Vyhloubení jámy s urovnáním dna do předepsaného profilu a spádu, s případným nutným přemístěním ve výkopišti. Svislé přemístění výkopku. Uložení části výkopku na přilehlém terénu na vzdálenost do 3 m od okraje jámy Odvoz přebytku zeminy do 6 km se složením, bez rozhrnutí. Lože ze štěrkodrtě frakce do 63 mm tl. 100 mm. Montáž vsakovacích plastových bloků. Rozprostření geotextilie. Osazení filtrační šachty. Zpětný zásyp vykopanou zemonou s uložením výkopku po vrstvách, se zhutněním. Dodávka vsakovacích bloků, odvětrávací hlavice, geotextilie a filtrační šachty. Bez poplatku za skládku.</t>
  </si>
  <si>
    <t>Kanalizace z trub PVC hrdlových do DN 160 mm, hloubka 2,0 m, dešťové, splaškové</t>
  </si>
  <si>
    <t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pískem, pro jakoukoliv míru zhutnění, zásyp rýhy sypaninou z jakékoliv horniny, s uložením výkopku ve vrstvách, se zhutněním.</t>
  </si>
  <si>
    <t>841230112</t>
  </si>
  <si>
    <t>Plynovod z trub PE, D 40 mm, hl. 1,2 m, D 40 x 3,7 návin, SDR11, s podsypem štěrkopískem</t>
  </si>
  <si>
    <t>Agregovaná položka</t>
  </si>
  <si>
    <t>POL2_0</t>
  </si>
  <si>
    <t>Demontáž potrubí ležatého z kameniny, do DN 200, vybourání podlahy, výkop</t>
  </si>
  <si>
    <t>Vybourání rýhy v dlažbách (kameninových, cementových, teracových, čedičových nebo keramických) tloušťky přes 10 mm, vybourání betonové mazaniny tloušťky 150 mm, ruční výkop rýhy v hornině třídy 1- 4, demontáž potrubí z kameninových trub DN 100, demontáž podlahové vpusti z kameniny (1 kus/10 m potrubí), zásyp rýhy s uložením výkopku ve vrstvách, se zhutněním a urovnání povrchu zásypu.</t>
  </si>
  <si>
    <t>Kanalizace vnitřní, PVC, do D 160 mm</t>
  </si>
  <si>
    <t>STÁVAJÍCÍ JÍMKA NA VYVÁŽENÍ</t>
  </si>
  <si>
    <t>- STÁVAJÍCÍ JÍMKA NA VYVÁŽENÍ - BUDE KOMPLETNĚ DEMONTOVÁNA A ODSTRANĚNA</t>
  </si>
  <si>
    <t>BUDE DEMONTOVÁNA A NAHRAZENA NOVOU KANALIZACÍ</t>
  </si>
  <si>
    <t>- STÁVAJÍCÍ DVORNÍ VPUSŤ DEŠŤOVÝCH VOD BUDE DEMONTOVÁNO</t>
  </si>
  <si>
    <t>Kanalizace vnitřní odpadní PP, do DN 125</t>
  </si>
  <si>
    <t>Kanalizace vnitřní připojovací, PP, do DN 75</t>
  </si>
  <si>
    <t>Souprava ventilační střešní D 110 mm, souprava větrací hlavice</t>
  </si>
  <si>
    <t>Hlavice ventilační přivětrávací, přivzdušňovací ventil D 75/110</t>
  </si>
  <si>
    <t>Vpusť podlahová se zápachovou uzávěrkou, D 110 mm</t>
  </si>
  <si>
    <t>Vodovod, potrubí polyetylenové D 20 x 2.8 SV, +izolace</t>
  </si>
  <si>
    <t>Izolace tl.13mm pro studenou vodu</t>
  </si>
  <si>
    <t>Vodovod, potrubí polyetylenové D 25x3,5 SV, +izolace</t>
  </si>
  <si>
    <t>Vodovod, potrubí polyetylenové D 32x4.4 SV, +izolace</t>
  </si>
  <si>
    <t>Vodovod, potrubí polyetylenové D 40x5.5 SV, +izolace</t>
  </si>
  <si>
    <t>Vodovod, potrubí polyetylenové D 20 x 2.8 TV, +izolace</t>
  </si>
  <si>
    <t>Izolace tl.20mm pro teplou vodu</t>
  </si>
  <si>
    <t>Vodovod, potrubí polyetylenové D 25x3.5 TV, +izolace</t>
  </si>
  <si>
    <t>Izolace tl.30mm pro teplou vodu</t>
  </si>
  <si>
    <t>Vodovod, potrubí polyetylenové D 32x4.4 TV, +izolace</t>
  </si>
  <si>
    <t>Vodovod, potrubí polyetylenové D 40x5.5 TV, +izolace</t>
  </si>
  <si>
    <t>Požární potrubí ocelové DN25</t>
  </si>
  <si>
    <t>Skříň hydrantová s výzbrojí D 25 mm + hadice, hydrantová skříň D25 nerez</t>
  </si>
  <si>
    <t>Plynovod vnitřní, potrubí ocelové do DN 40</t>
  </si>
  <si>
    <t>z trub závitových spojovaných svařováním, bezešvých ČSN 42 0250 běžných, ČSN 42 5710.0 - jakost 11 353.0, dodávka a montáž plynovodních armatur s jedním závitem (1 kus/2 m).</t>
  </si>
  <si>
    <t>Sprchová kabina, baterie, zápachová uzávěrka</t>
  </si>
  <si>
    <t>Umyvadlo, baterie, zápachová uzávěrka</t>
  </si>
  <si>
    <t>Klozet s nádržkou pro suchou výstavbu</t>
  </si>
  <si>
    <t>Umyvadlo pro ZTP, baterie,sif.,pro suchou výstavbu</t>
  </si>
  <si>
    <t>Klozet pro ZTP s nádržkou, pro suchou výstavbu</t>
  </si>
  <si>
    <t>Dvorní vpusť DN110</t>
  </si>
  <si>
    <t>Lapač střešních splavenin, kloub, zápachová klapka, koš na listí, DN 100 mm</t>
  </si>
  <si>
    <t>Plynový kondenzační kotel s modulací výkonu</t>
  </si>
  <si>
    <t>Tepelný výkon při 80/60°C - 6,4-35,0 kW</t>
  </si>
  <si>
    <t>Tepelný výkon při 40/30°C - 7,1-37,1 kW</t>
  </si>
  <si>
    <t>- integrovaná expanzní nádoba 10 l</t>
  </si>
  <si>
    <t>- integrovaný pojistný ventil s max. přetlakem 3 bary</t>
  </si>
  <si>
    <t>- oběhové čerpadlo</t>
  </si>
  <si>
    <t>Příslušenství ke kotlům</t>
  </si>
  <si>
    <t>POL12_0</t>
  </si>
  <si>
    <t>Ostatní příslušenství k instalaci ku plynovému kotli; armatury (magnetický filtr, zpětný ventil, kulové kohouty atd.); dopouštění systému; ovládací komponenty a regulace zajištěna dodavatelem kotle) a odvod kondenzátu od kotle.</t>
  </si>
  <si>
    <t>Instalace, spuštění, regulace</t>
  </si>
  <si>
    <t>Zapojení kotle a kompletní regulace systému.</t>
  </si>
  <si>
    <t>Kompletní regulace PK a jednotlivých otopných větví</t>
  </si>
  <si>
    <t>Modul pro ovládání a řízení PK</t>
  </si>
  <si>
    <t>Ekvitermní modulační regulátor včetně venkovního čidla</t>
  </si>
  <si>
    <t>Modul směšovaných/nesměšovaných otopných okruhů</t>
  </si>
  <si>
    <t>Čidla a další příslušenství</t>
  </si>
  <si>
    <t>Kompletní kabeláž</t>
  </si>
  <si>
    <t>Odkouření/přívod vzduchu ku plyn. kotlům</t>
  </si>
  <si>
    <t>Koncentrická kaskáda AXIAL DN110/160 s odbočkami ke kotlům DN80/125 + 2x zpětné klapky DN 80.</t>
  </si>
  <si>
    <t>Koncentrický komín DN110/160, účinná výška cca 6,7m.</t>
  </si>
  <si>
    <t>Přívod vzduchu z vyústění komína.</t>
  </si>
  <si>
    <t>Hydraulický vyrovnávač dynamických tlaků</t>
  </si>
  <si>
    <t>Qmax = 4,0 m3/h, pro instalaci na stěnu, dl. 600mm, průměr 108mm, připojovací průměr d - 57mm, rozteč 400mm</t>
  </si>
  <si>
    <t>Kombinovaný rozdělovač/sběrač</t>
  </si>
  <si>
    <t>Qmax = 6,0 m3/h, dl. 1650mm, včetně stavitelného stojanu 420-680mm</t>
  </si>
  <si>
    <t>Nutno ověřit rozměry před instalaci</t>
  </si>
  <si>
    <t>Nástěnná plynová kondenzační jednotka</t>
  </si>
  <si>
    <t>Rozměry jednotky: hxšxhl = 800x656x710mm</t>
  </si>
  <si>
    <t>Tepelný výkon/účinnost:</t>
  </si>
  <si>
    <t>- min. výkon 15,8kW/105,3%</t>
  </si>
  <si>
    <t>- max. výkon 29,2kW/97,3%</t>
  </si>
  <si>
    <t>Odkouření/přivod vzduchu pro plyn.kond.jednotku, od výrobce plyn.kond.jednotky</t>
  </si>
  <si>
    <t>Potrubí 2xDN80 s fasádní koncovkou přes obvodový plášť.</t>
  </si>
  <si>
    <t>Řešeno dle pokynů konkrétního dodavatele.</t>
  </si>
  <si>
    <t>Vyvažovací ventil DN10</t>
  </si>
  <si>
    <t xml:space="preserve"> kvs=1,320 m3/h</t>
  </si>
  <si>
    <t>Vyvažovací ventil DN15</t>
  </si>
  <si>
    <t xml:space="preserve"> kvs=2,560 m3/h</t>
  </si>
  <si>
    <t>Vyvažovací ventil DN25</t>
  </si>
  <si>
    <t xml:space="preserve"> kvs=6,400 m3/h</t>
  </si>
  <si>
    <t>Trojcestný směšovací ventil DN10, +servopohon</t>
  </si>
  <si>
    <t xml:space="preserve"> kvs=1,600 m3/h</t>
  </si>
  <si>
    <t>Trojcestný směšovací ventil DN25, +servopohon</t>
  </si>
  <si>
    <t xml:space="preserve"> kvs=10,000 m3/h</t>
  </si>
  <si>
    <t>Oběhové čerpadlo; 0,20m3/h při 12,0kPa, pro otopnou větev - VZT</t>
  </si>
  <si>
    <t>Oběhové čerpadlo; 1,19m3/h při 18,0kPa, pro otopnou větev - OV2</t>
  </si>
  <si>
    <t>Oběhové čerpadlo; 1,30m3/h při 31,0kPa, pro otopnou větev - OV1</t>
  </si>
  <si>
    <t>Armatury</t>
  </si>
  <si>
    <t>Kulové kohouty, vypouštěcí kohouty, zpětné klapky, filtry, automatické odvzdušňovací ventily, teploměry, manometry, měřiče tepla a další nutné armatury dle konkrétního dodavatele kotelny.</t>
  </si>
  <si>
    <t>Potrubí z měděných trubek vytápění D 15 x 1,0 mm</t>
  </si>
  <si>
    <t>Potrubí z měděných trubek vytápění D 18 x 1,0 mm</t>
  </si>
  <si>
    <t>Potrubí z měděných trubek vytápění D 22 x 1,0 mm</t>
  </si>
  <si>
    <t>Potrubí z měděných trubek vytápění D 28 x 1,0 mm</t>
  </si>
  <si>
    <t>Potrubí z měděných trubek vytápění D 35 x 1,0 mm</t>
  </si>
  <si>
    <t>Potrubí z měděných trubek vytápění D 42 x 1,0 mm</t>
  </si>
  <si>
    <t>Kotvení potrubí, závěsy potrubí</t>
  </si>
  <si>
    <t>Tepelná izolace potrubí - pouzdro z MV, d15 tl. 30 mm</t>
  </si>
  <si>
    <t>Tepelná izolace potrubí - pouzdro z MV, d18 tl. 30 mm</t>
  </si>
  <si>
    <t>Tepelná izolace potrubí - pouzdro z MV, d22 tl. 30 mm</t>
  </si>
  <si>
    <t>Tepelná izolace potrubí - pouzdro z MV, d28 tl. 50 mm</t>
  </si>
  <si>
    <t>Tepelná izolace potrubí - pouzdro z MV, d35 tl. 50 mm</t>
  </si>
  <si>
    <t>Tepelná izolace potrubí - pouzdro z MV, d42 tl. 50 mm</t>
  </si>
  <si>
    <t>4845766119R</t>
  </si>
  <si>
    <t>Těleso otopné deskové hl. 155 mm, výška 700 mm, délka 1400 mm</t>
  </si>
  <si>
    <t>Odvzdušňovací ventil v dodávce s otopným tělesem (+záslepka)</t>
  </si>
  <si>
    <t>4845766120R</t>
  </si>
  <si>
    <t>Těleso otopné deskové hl. 155 mm, výška 700 mm, délka 1600 mm</t>
  </si>
  <si>
    <t>48457476.AR</t>
  </si>
  <si>
    <t>Těleso otopné deskové hl. 66 mm, výška 600 mm, délka 2600 mm</t>
  </si>
  <si>
    <t>48457591019R</t>
  </si>
  <si>
    <t>Těleso otopné deskové hl. 100 mm, výška 700 mm, délka 1400 mm</t>
  </si>
  <si>
    <t>48457591021R</t>
  </si>
  <si>
    <t>Těleso otopné deskové hl. 100 mm, výška 700 mm, délka 1800 mm</t>
  </si>
  <si>
    <t>48457599.AR</t>
  </si>
  <si>
    <t>Těleso otopné deskové hl. 100 mm, výška 900 mm, délka 1200 mm</t>
  </si>
  <si>
    <t>48457569.AR</t>
  </si>
  <si>
    <t>Těleso otopné deskové hl. 100 mm, výška 500 mm, délka 1600 mm</t>
  </si>
  <si>
    <t>48457371.AR</t>
  </si>
  <si>
    <t>Těleso otopné deskové hl. 47 mm, výška 600 mm, délka 700 mm</t>
  </si>
  <si>
    <t>Montáž otopných deskových těles</t>
  </si>
  <si>
    <t>Šroubení regulační dvoutrub. rohové</t>
  </si>
  <si>
    <t>OT ventilová vložka DN15</t>
  </si>
  <si>
    <t>Kompletní zaregulování systému</t>
  </si>
  <si>
    <t>Kompletní regulace TČ a jednotlivých otopných větví, modul pro ovádání a řízení TČ, ekvitermní modulační regulátor včetně venkovního čidla, čidla a další příslušenství, kompletní kabeláž.</t>
  </si>
  <si>
    <t>Tlaková zkouška</t>
  </si>
  <si>
    <t>Topná zkouška</t>
  </si>
  <si>
    <t>(72 hod), protokol o uskutečnění TZ, grafy</t>
  </si>
  <si>
    <t>Zkouška těsnosti potrubí</t>
  </si>
  <si>
    <t>Proplach potrubí</t>
  </si>
  <si>
    <t>998731202</t>
  </si>
  <si>
    <t>Přesun hmot pro kotelny, výšky do 12 m</t>
  </si>
  <si>
    <t>VZT zázemí</t>
  </si>
  <si>
    <t>VZT jednotka pro větrání zázemí</t>
  </si>
  <si>
    <t>Vp/Vo=2.020/2.150m3/h</t>
  </si>
  <si>
    <t>Qt=4.3kW / 70 / 50°C</t>
  </si>
  <si>
    <t>Pi=2x2.5kW /4.0A / 400V</t>
  </si>
  <si>
    <t>max. HMOSTNOST 450kg</t>
  </si>
  <si>
    <t>deskový rekuperátor, teplovodní výměník,</t>
  </si>
  <si>
    <t>filtrace přívodu F7, odtah G4, rám</t>
  </si>
  <si>
    <t>Regulace</t>
  </si>
  <si>
    <t>+příslušenství</t>
  </si>
  <si>
    <t>VZT tělocvična</t>
  </si>
  <si>
    <t>VZT jednotka pro větrání tělocvična</t>
  </si>
  <si>
    <t>Vp/Vo=5.300/5.300m3/h</t>
  </si>
  <si>
    <t>Qt=8.8kW / 70 / 50°C</t>
  </si>
  <si>
    <t>max. HMOTNOST 700KG</t>
  </si>
  <si>
    <t>VZTmontáž</t>
  </si>
  <si>
    <t>Kompletní montáž VZT jednotek, na střechu</t>
  </si>
  <si>
    <t>Ventilátor do kruhového potrubí, napojeno na digestoř</t>
  </si>
  <si>
    <t>Vo=1500m3/h, 0,9kW/230V</t>
  </si>
  <si>
    <t>+ příslušenství</t>
  </si>
  <si>
    <t>montáž</t>
  </si>
  <si>
    <t>Kompletní montáž ventilátoru, pro digestoř</t>
  </si>
  <si>
    <t>tlumič hluku do kruhového potrubí, za ventilátor do kuchyně</t>
  </si>
  <si>
    <t>hluk za ventilátorem max. 55dB (A)</t>
  </si>
  <si>
    <t>tlumič hluku 4hr přímý 700x500, 1500, přívod tělocvična</t>
  </si>
  <si>
    <t>hluk za tlumičem max. 63dB (A)</t>
  </si>
  <si>
    <t>boční tlumící desky, vnější kryt z trapézového plechu</t>
  </si>
  <si>
    <t>třída neprodyšnosti C a třídy tlaku 2 dle EN 1507:2006</t>
  </si>
  <si>
    <t>tlumič hluku 4hr přímý 700x500, 1000, odtah tělocvična</t>
  </si>
  <si>
    <t>hluk za tlumičem max. 50dB (A)</t>
  </si>
  <si>
    <t>tlumič hluku 4hr přímý 700x500, 1500, sání tělocvična</t>
  </si>
  <si>
    <t>hluk za tlumičem max. 55dB (A)</t>
  </si>
  <si>
    <t>tlumič hluku 4hr přímý 700x500, 1000, výfuk tělocvična</t>
  </si>
  <si>
    <t>tlumič hluku 4hr přímý 700x500, 1500, přívod zázemí</t>
  </si>
  <si>
    <t>hluk za tlumičem max. 56dB (A)</t>
  </si>
  <si>
    <t>tlumič hluku 4hr přímý 500x300, 1000, odtah zázemí</t>
  </si>
  <si>
    <t>tlumič hluku 4hr přímý 500x300, 1000, sání zázemí</t>
  </si>
  <si>
    <t>tlumič hluku 4hr přímý 700x500, 1500, výfuk zázemí</t>
  </si>
  <si>
    <t>Montáž tlumičů na střeše</t>
  </si>
  <si>
    <t>zpětná klapka DN400</t>
  </si>
  <si>
    <t>Talířový ventil odvodní , MAX. průtok 150h3/h</t>
  </si>
  <si>
    <t>MAX. průtok 150h3/h 8x</t>
  </si>
  <si>
    <t>Talířový ventil odvodní , MAX. průtok 80h3/h</t>
  </si>
  <si>
    <t>Klapka kruhová regulační</t>
  </si>
  <si>
    <t>Anemostat vířivý</t>
  </si>
  <si>
    <t>Přívodní 505m3/h</t>
  </si>
  <si>
    <t>Odvodní 300m3/h</t>
  </si>
  <si>
    <t>Dýza s dalekým dosahem DN200, 408m3/h</t>
  </si>
  <si>
    <t>Mřížka čtyřhranná odvodní 700x500</t>
  </si>
  <si>
    <t>sací kus 700x500 s mřížkou proti hmyzu</t>
  </si>
  <si>
    <t>výfukový kus 700x500 s mřížkou proti hmyzu</t>
  </si>
  <si>
    <t>Hlavice výfuková DN 400</t>
  </si>
  <si>
    <t>sací kus 500x300 s mřížkou proti hmyzu</t>
  </si>
  <si>
    <t>Dveřní mřížka 500x100mm</t>
  </si>
  <si>
    <t>Montáž klapek, talířových ventilů, anemostatů, výfukových a sacích kusů a jiné</t>
  </si>
  <si>
    <t>Trouba 4hranná  do rozměru 300 x 500 mm + tvarovky, + montáž</t>
  </si>
  <si>
    <t>do vnitřního prostředí, třída těsnosti C, včetně závěsů a kotvení, spojovacího materiálu a požárních ucpávek pro dotěsnění prostupů</t>
  </si>
  <si>
    <t>vlastní</t>
  </si>
  <si>
    <t>Trouba 4hranná do rozměru 700x500 mm + tvarovky, + montáž</t>
  </si>
  <si>
    <t>Potrubí Spiro pozink, do DN 250 mm, + montáž</t>
  </si>
  <si>
    <t>včetně závěsů a kotvení spojovacího materiálu a požárních ucpávek pro dotěsnění prostupů</t>
  </si>
  <si>
    <t>Potrubí Spiro pozink, do DN 400 mm, + montáž</t>
  </si>
  <si>
    <t>Izolace čtyřhranné potrubí - protipožární + montáž, na potrubí 4hr 400x300mm</t>
  </si>
  <si>
    <t>Izolace čtyřhranné potrubí - protipožární EI 300, tl.50mm, nenavlhavý izolační materiál (kamenné vlny)</t>
  </si>
  <si>
    <t>D+M Izolace čtyřhranné - tepelná, tl.50mm + montáž, na potrubí 4hr do 700x500mm + oplechování</t>
  </si>
  <si>
    <t>Izolace čtyřhranné - tepelná, tl.50mm, nenavlhavý izolační materiál (kamenné vlny)</t>
  </si>
  <si>
    <t>Kompletní dodávka uchycovacího materiálu, (závěsy, objímky, atd.)</t>
  </si>
  <si>
    <t>998728203</t>
  </si>
  <si>
    <t>Přesun hmot pro vzduchotechniku, výšky do 24 m</t>
  </si>
  <si>
    <t>Demontáž ventilátoru v kuchyni, + potrubí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</si>
</sst>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sheetProtection algorithmName="SHA-512" hashValue="kR5P8Au+ULkn6kbbJFRk8HdAcsvTsjheQZxbtB6CVItOPRJNSFuSoloL5LfyVIioFJO1yy8eI5RNR2cjDHL4yw==" saltValue="jG5sqTakpLAnPTTHU3nGe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20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2"/>
      <c r="B2" s="76" t="s">
        <v>24</v>
      </c>
      <c r="C2" s="77"/>
      <c r="D2" s="78" t="s">
        <v>43</v>
      </c>
      <c r="E2" s="211" t="s">
        <v>44</v>
      </c>
      <c r="F2" s="212"/>
      <c r="G2" s="212"/>
      <c r="H2" s="212"/>
      <c r="I2" s="212"/>
      <c r="J2" s="213"/>
      <c r="O2" s="1"/>
    </row>
    <row r="3" spans="1:15" ht="27" hidden="1" customHeight="1" x14ac:dyDescent="0.2">
      <c r="A3" s="2"/>
      <c r="B3" s="79"/>
      <c r="C3" s="77"/>
      <c r="D3" s="80"/>
      <c r="E3" s="214"/>
      <c r="F3" s="215"/>
      <c r="G3" s="215"/>
      <c r="H3" s="215"/>
      <c r="I3" s="215"/>
      <c r="J3" s="216"/>
    </row>
    <row r="4" spans="1:15" ht="23.25" customHeight="1" x14ac:dyDescent="0.2">
      <c r="A4" s="2"/>
      <c r="B4" s="81"/>
      <c r="C4" s="82"/>
      <c r="D4" s="83"/>
      <c r="E4" s="224"/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23</v>
      </c>
      <c r="D5" s="228" t="s">
        <v>45</v>
      </c>
      <c r="E5" s="229"/>
      <c r="F5" s="229"/>
      <c r="G5" s="229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30" t="s">
        <v>46</v>
      </c>
      <c r="E6" s="231"/>
      <c r="F6" s="231"/>
      <c r="G6" s="231"/>
      <c r="H6" s="18" t="s">
        <v>36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32" t="s">
        <v>47</v>
      </c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8"/>
      <c r="E11" s="218"/>
      <c r="F11" s="218"/>
      <c r="G11" s="218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23"/>
      <c r="E12" s="223"/>
      <c r="F12" s="223"/>
      <c r="G12" s="223"/>
      <c r="H12" s="18" t="s">
        <v>36</v>
      </c>
      <c r="I12" s="88"/>
      <c r="J12" s="8"/>
    </row>
    <row r="13" spans="1:15" ht="15.75" customHeight="1" x14ac:dyDescent="0.2">
      <c r="A13" s="2"/>
      <c r="B13" s="29"/>
      <c r="C13" s="56"/>
      <c r="D13" s="86"/>
      <c r="E13" s="226"/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8"/>
      <c r="F16" s="209"/>
      <c r="G16" s="208"/>
      <c r="H16" s="209"/>
      <c r="I16" s="208">
        <f>SUMIF(F64:F116,A16,I64:I116)+SUMIF(F64:F116,"PSU",I64:I116)</f>
        <v>0</v>
      </c>
      <c r="J16" s="210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8"/>
      <c r="F17" s="209"/>
      <c r="G17" s="208"/>
      <c r="H17" s="209"/>
      <c r="I17" s="208">
        <f>SUMIF(F64:F116,A17,I64:I116)</f>
        <v>0</v>
      </c>
      <c r="J17" s="210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8"/>
      <c r="F18" s="209"/>
      <c r="G18" s="208"/>
      <c r="H18" s="209"/>
      <c r="I18" s="208">
        <f>SUMIF(F64:F116,A18,I64:I116)</f>
        <v>0</v>
      </c>
      <c r="J18" s="210"/>
    </row>
    <row r="19" spans="1:10" ht="23.25" customHeight="1" x14ac:dyDescent="0.2">
      <c r="A19" s="141" t="s">
        <v>183</v>
      </c>
      <c r="B19" s="38" t="s">
        <v>29</v>
      </c>
      <c r="C19" s="62"/>
      <c r="D19" s="63"/>
      <c r="E19" s="208"/>
      <c r="F19" s="209"/>
      <c r="G19" s="208"/>
      <c r="H19" s="209"/>
      <c r="I19" s="208">
        <f>SUMIF(F64:F116,A19,I64:I116)</f>
        <v>0</v>
      </c>
      <c r="J19" s="210"/>
    </row>
    <row r="20" spans="1:10" ht="23.25" customHeight="1" x14ac:dyDescent="0.2">
      <c r="A20" s="141" t="s">
        <v>184</v>
      </c>
      <c r="B20" s="38" t="s">
        <v>30</v>
      </c>
      <c r="C20" s="62"/>
      <c r="D20" s="63"/>
      <c r="E20" s="208"/>
      <c r="F20" s="209"/>
      <c r="G20" s="208"/>
      <c r="H20" s="209"/>
      <c r="I20" s="208">
        <f>SUMIF(F64:F116,A20,I64:I116)</f>
        <v>0</v>
      </c>
      <c r="J20" s="210"/>
    </row>
    <row r="21" spans="1:10" ht="23.25" customHeight="1" x14ac:dyDescent="0.2">
      <c r="A21" s="2"/>
      <c r="B21" s="48" t="s">
        <v>31</v>
      </c>
      <c r="C21" s="64"/>
      <c r="D21" s="65"/>
      <c r="E21" s="221"/>
      <c r="F21" s="222"/>
      <c r="G21" s="221"/>
      <c r="H21" s="222"/>
      <c r="I21" s="221">
        <f>SUM(I16:J20)</f>
        <v>0</v>
      </c>
      <c r="J21" s="23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7">
        <f>ZakladDPHSniVypocet</f>
        <v>0</v>
      </c>
      <c r="H23" s="238"/>
      <c r="I23" s="23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5">
        <f>A23</f>
        <v>0</v>
      </c>
      <c r="H24" s="236"/>
      <c r="I24" s="23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7">
        <f>ZakladDPHZaklVypocet</f>
        <v>0</v>
      </c>
      <c r="H25" s="238"/>
      <c r="I25" s="23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5">
        <f>A25</f>
        <v>0</v>
      </c>
      <c r="H26" s="206"/>
      <c r="I26" s="20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7">
        <f>CenaCelkem-(ZakladDPHSni+DPHSni+ZakladDPHZakl+DPHZakl)</f>
        <v>0</v>
      </c>
      <c r="H27" s="207"/>
      <c r="I27" s="207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40">
        <f>ZakladDPHSniVypocet+ZakladDPHZaklVypocet</f>
        <v>0</v>
      </c>
      <c r="H28" s="241"/>
      <c r="I28" s="241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40">
        <f>A27</f>
        <v>0</v>
      </c>
      <c r="H29" s="240"/>
      <c r="I29" s="240"/>
      <c r="J29" s="121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2"/>
      <c r="E34" s="243"/>
      <c r="G34" s="244"/>
      <c r="H34" s="245"/>
      <c r="I34" s="245"/>
      <c r="J34" s="25"/>
    </row>
    <row r="35" spans="1:10" ht="12.75" customHeight="1" x14ac:dyDescent="0.2">
      <c r="A35" s="2"/>
      <c r="B35" s="2"/>
      <c r="D35" s="234" t="s">
        <v>2</v>
      </c>
      <c r="E35" s="23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51</v>
      </c>
      <c r="C39" s="246"/>
      <c r="D39" s="246"/>
      <c r="E39" s="246"/>
      <c r="F39" s="101">
        <f>'01 00 Pol'!AE16+'01 01 Pol'!AE1098+'01 02 Pol'!AE41+'01 03 Pol'!AE72+'01 04 Pol'!AE61+'01 05 Pol'!AE36+'01 06 Pol'!AE241</f>
        <v>0</v>
      </c>
      <c r="G39" s="102">
        <f>'01 00 Pol'!AF16+'01 01 Pol'!AF1098+'01 02 Pol'!AF41+'01 03 Pol'!AF72+'01 04 Pol'!AF61+'01 05 Pol'!AF36+'01 06 Pol'!AF241</f>
        <v>0</v>
      </c>
      <c r="H39" s="103">
        <f t="shared" ref="H39:H47" si="1">(F39*SazbaDPH1/100)+(G39*SazbaDPH2/100)</f>
        <v>0</v>
      </c>
      <c r="I39" s="103">
        <f t="shared" ref="I39:I47" si="2">F39+G39+H39</f>
        <v>0</v>
      </c>
      <c r="J39" s="104" t="str">
        <f t="shared" ref="J39:J47" si="3">IF(CenaCelkemVypocet=0,"",I39/CenaCelkemVypocet*100)</f>
        <v/>
      </c>
    </row>
    <row r="40" spans="1:10" ht="25.5" customHeight="1" x14ac:dyDescent="0.2">
      <c r="A40" s="90">
        <v>2</v>
      </c>
      <c r="B40" s="105" t="s">
        <v>52</v>
      </c>
      <c r="C40" s="250" t="s">
        <v>53</v>
      </c>
      <c r="D40" s="250"/>
      <c r="E40" s="250"/>
      <c r="F40" s="106">
        <f>'01 00 Pol'!AE16+'01 01 Pol'!AE1098+'01 02 Pol'!AE41+'01 03 Pol'!AE72+'01 04 Pol'!AE61+'01 05 Pol'!AE36+'01 06 Pol'!AE241</f>
        <v>0</v>
      </c>
      <c r="G40" s="107">
        <f>'01 00 Pol'!AF16+'01 01 Pol'!AF1098+'01 02 Pol'!AF41+'01 03 Pol'!AF72+'01 04 Pol'!AF61+'01 05 Pol'!AF36+'01 06 Pol'!AF241</f>
        <v>0</v>
      </c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3</v>
      </c>
      <c r="B41" s="109" t="s">
        <v>54</v>
      </c>
      <c r="C41" s="246" t="s">
        <v>55</v>
      </c>
      <c r="D41" s="246"/>
      <c r="E41" s="246"/>
      <c r="F41" s="110">
        <f>'01 00 Pol'!AE16</f>
        <v>0</v>
      </c>
      <c r="G41" s="103">
        <f>'01 00 Pol'!AF16</f>
        <v>0</v>
      </c>
      <c r="H41" s="103">
        <f t="shared" si="1"/>
        <v>0</v>
      </c>
      <c r="I41" s="103">
        <f t="shared" si="2"/>
        <v>0</v>
      </c>
      <c r="J41" s="104" t="str">
        <f t="shared" si="3"/>
        <v/>
      </c>
    </row>
    <row r="42" spans="1:10" ht="25.5" customHeight="1" x14ac:dyDescent="0.2">
      <c r="A42" s="90">
        <v>3</v>
      </c>
      <c r="B42" s="109" t="s">
        <v>52</v>
      </c>
      <c r="C42" s="246" t="s">
        <v>56</v>
      </c>
      <c r="D42" s="246"/>
      <c r="E42" s="246"/>
      <c r="F42" s="110">
        <f>'01 01 Pol'!AE1098</f>
        <v>0</v>
      </c>
      <c r="G42" s="103">
        <f>'01 01 Pol'!AF1098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90">
        <v>3</v>
      </c>
      <c r="B43" s="109" t="s">
        <v>57</v>
      </c>
      <c r="C43" s="246" t="s">
        <v>58</v>
      </c>
      <c r="D43" s="246"/>
      <c r="E43" s="246"/>
      <c r="F43" s="110">
        <f>'01 02 Pol'!AE41</f>
        <v>0</v>
      </c>
      <c r="G43" s="103">
        <f>'01 02 Pol'!AF41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3</v>
      </c>
      <c r="B44" s="109" t="s">
        <v>59</v>
      </c>
      <c r="C44" s="246" t="s">
        <v>60</v>
      </c>
      <c r="D44" s="246"/>
      <c r="E44" s="246"/>
      <c r="F44" s="110">
        <f>'01 03 Pol'!AE72</f>
        <v>0</v>
      </c>
      <c r="G44" s="103">
        <f>'01 03 Pol'!AF72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>
        <v>3</v>
      </c>
      <c r="B45" s="109" t="s">
        <v>61</v>
      </c>
      <c r="C45" s="246" t="s">
        <v>62</v>
      </c>
      <c r="D45" s="246"/>
      <c r="E45" s="246"/>
      <c r="F45" s="110">
        <f>'01 04 Pol'!AE61</f>
        <v>0</v>
      </c>
      <c r="G45" s="103">
        <f>'01 04 Pol'!AF61</f>
        <v>0</v>
      </c>
      <c r="H45" s="103">
        <f t="shared" si="1"/>
        <v>0</v>
      </c>
      <c r="I45" s="103">
        <f t="shared" si="2"/>
        <v>0</v>
      </c>
      <c r="J45" s="104" t="str">
        <f t="shared" si="3"/>
        <v/>
      </c>
    </row>
    <row r="46" spans="1:10" ht="25.5" customHeight="1" x14ac:dyDescent="0.2">
      <c r="A46" s="90">
        <v>3</v>
      </c>
      <c r="B46" s="109" t="s">
        <v>63</v>
      </c>
      <c r="C46" s="246" t="s">
        <v>64</v>
      </c>
      <c r="D46" s="246"/>
      <c r="E46" s="246"/>
      <c r="F46" s="110">
        <f>'01 05 Pol'!AE36</f>
        <v>0</v>
      </c>
      <c r="G46" s="103">
        <f>'01 05 Pol'!AF36</f>
        <v>0</v>
      </c>
      <c r="H46" s="103">
        <f t="shared" si="1"/>
        <v>0</v>
      </c>
      <c r="I46" s="103">
        <f t="shared" si="2"/>
        <v>0</v>
      </c>
      <c r="J46" s="104" t="str">
        <f t="shared" si="3"/>
        <v/>
      </c>
    </row>
    <row r="47" spans="1:10" ht="25.5" customHeight="1" x14ac:dyDescent="0.2">
      <c r="A47" s="90">
        <v>3</v>
      </c>
      <c r="B47" s="109" t="s">
        <v>65</v>
      </c>
      <c r="C47" s="246" t="s">
        <v>66</v>
      </c>
      <c r="D47" s="246"/>
      <c r="E47" s="246"/>
      <c r="F47" s="110">
        <f>'01 06 Pol'!AE241</f>
        <v>0</v>
      </c>
      <c r="G47" s="103">
        <f>'01 06 Pol'!AF241</f>
        <v>0</v>
      </c>
      <c r="H47" s="103">
        <f t="shared" si="1"/>
        <v>0</v>
      </c>
      <c r="I47" s="103">
        <f t="shared" si="2"/>
        <v>0</v>
      </c>
      <c r="J47" s="104" t="str">
        <f t="shared" si="3"/>
        <v/>
      </c>
    </row>
    <row r="48" spans="1:10" ht="25.5" customHeight="1" x14ac:dyDescent="0.2">
      <c r="A48" s="90"/>
      <c r="B48" s="247" t="s">
        <v>67</v>
      </c>
      <c r="C48" s="248"/>
      <c r="D48" s="248"/>
      <c r="E48" s="249"/>
      <c r="F48" s="111">
        <f>SUMIF(A39:A47,"=1",F39:F47)</f>
        <v>0</v>
      </c>
      <c r="G48" s="112">
        <f>SUMIF(A39:A47,"=1",G39:G47)</f>
        <v>0</v>
      </c>
      <c r="H48" s="112">
        <f>SUMIF(A39:A47,"=1",H39:H47)</f>
        <v>0</v>
      </c>
      <c r="I48" s="112">
        <f>SUMIF(A39:A47,"=1",I39:I47)</f>
        <v>0</v>
      </c>
      <c r="J48" s="113">
        <f>SUMIF(A39:A47,"=1",J39:J47)</f>
        <v>0</v>
      </c>
    </row>
    <row r="50" spans="1:10" x14ac:dyDescent="0.2">
      <c r="A50" t="s">
        <v>69</v>
      </c>
      <c r="B50" t="s">
        <v>70</v>
      </c>
    </row>
    <row r="51" spans="1:10" x14ac:dyDescent="0.2">
      <c r="A51" t="s">
        <v>71</v>
      </c>
      <c r="B51" t="s">
        <v>72</v>
      </c>
    </row>
    <row r="52" spans="1:10" x14ac:dyDescent="0.2">
      <c r="A52" t="s">
        <v>73</v>
      </c>
      <c r="B52" t="s">
        <v>74</v>
      </c>
    </row>
    <row r="53" spans="1:10" x14ac:dyDescent="0.2">
      <c r="A53" t="s">
        <v>73</v>
      </c>
      <c r="B53" t="s">
        <v>75</v>
      </c>
    </row>
    <row r="54" spans="1:10" x14ac:dyDescent="0.2">
      <c r="A54" t="s">
        <v>73</v>
      </c>
      <c r="B54" t="s">
        <v>76</v>
      </c>
    </row>
    <row r="55" spans="1:10" x14ac:dyDescent="0.2">
      <c r="A55" t="s">
        <v>73</v>
      </c>
      <c r="B55" t="s">
        <v>77</v>
      </c>
    </row>
    <row r="56" spans="1:10" x14ac:dyDescent="0.2">
      <c r="A56" t="s">
        <v>73</v>
      </c>
      <c r="B56" t="s">
        <v>78</v>
      </c>
    </row>
    <row r="57" spans="1:10" x14ac:dyDescent="0.2">
      <c r="A57" t="s">
        <v>73</v>
      </c>
      <c r="B57" t="s">
        <v>79</v>
      </c>
    </row>
    <row r="58" spans="1:10" x14ac:dyDescent="0.2">
      <c r="A58" t="s">
        <v>73</v>
      </c>
      <c r="B58" t="s">
        <v>80</v>
      </c>
    </row>
    <row r="61" spans="1:10" ht="15.75" x14ac:dyDescent="0.25">
      <c r="B61" s="122" t="s">
        <v>81</v>
      </c>
    </row>
    <row r="63" spans="1:10" ht="25.5" customHeight="1" x14ac:dyDescent="0.2">
      <c r="A63" s="124"/>
      <c r="B63" s="127" t="s">
        <v>18</v>
      </c>
      <c r="C63" s="127" t="s">
        <v>6</v>
      </c>
      <c r="D63" s="128"/>
      <c r="E63" s="128"/>
      <c r="F63" s="129" t="s">
        <v>82</v>
      </c>
      <c r="G63" s="129"/>
      <c r="H63" s="129"/>
      <c r="I63" s="129" t="s">
        <v>31</v>
      </c>
      <c r="J63" s="129" t="s">
        <v>0</v>
      </c>
    </row>
    <row r="64" spans="1:10" ht="36.75" customHeight="1" x14ac:dyDescent="0.2">
      <c r="A64" s="125"/>
      <c r="B64" s="130" t="s">
        <v>83</v>
      </c>
      <c r="C64" s="251" t="s">
        <v>84</v>
      </c>
      <c r="D64" s="252"/>
      <c r="E64" s="252"/>
      <c r="F64" s="139" t="s">
        <v>26</v>
      </c>
      <c r="G64" s="131"/>
      <c r="H64" s="131"/>
      <c r="I64" s="131">
        <f>'01 03 Pol'!G8</f>
        <v>0</v>
      </c>
      <c r="J64" s="136" t="str">
        <f>IF(I117=0,"",I64/I117*100)</f>
        <v/>
      </c>
    </row>
    <row r="65" spans="1:10" ht="36.75" customHeight="1" x14ac:dyDescent="0.2">
      <c r="A65" s="125"/>
      <c r="B65" s="130" t="s">
        <v>85</v>
      </c>
      <c r="C65" s="251" t="s">
        <v>86</v>
      </c>
      <c r="D65" s="252"/>
      <c r="E65" s="252"/>
      <c r="F65" s="139" t="s">
        <v>26</v>
      </c>
      <c r="G65" s="131"/>
      <c r="H65" s="131"/>
      <c r="I65" s="131">
        <f>'01 03 Pol'!G28</f>
        <v>0</v>
      </c>
      <c r="J65" s="136" t="str">
        <f>IF(I117=0,"",I65/I117*100)</f>
        <v/>
      </c>
    </row>
    <row r="66" spans="1:10" ht="36.75" customHeight="1" x14ac:dyDescent="0.2">
      <c r="A66" s="125"/>
      <c r="B66" s="130" t="s">
        <v>85</v>
      </c>
      <c r="C66" s="251" t="s">
        <v>87</v>
      </c>
      <c r="D66" s="252"/>
      <c r="E66" s="252"/>
      <c r="F66" s="139" t="s">
        <v>26</v>
      </c>
      <c r="G66" s="131"/>
      <c r="H66" s="131"/>
      <c r="I66" s="131">
        <f>'01 04 Pol'!G12</f>
        <v>0</v>
      </c>
      <c r="J66" s="136" t="str">
        <f>IF(I117=0,"",I66/I117*100)</f>
        <v/>
      </c>
    </row>
    <row r="67" spans="1:10" ht="36.75" customHeight="1" x14ac:dyDescent="0.2">
      <c r="A67" s="125"/>
      <c r="B67" s="130" t="s">
        <v>88</v>
      </c>
      <c r="C67" s="251" t="s">
        <v>89</v>
      </c>
      <c r="D67" s="252"/>
      <c r="E67" s="252"/>
      <c r="F67" s="139" t="s">
        <v>26</v>
      </c>
      <c r="G67" s="131"/>
      <c r="H67" s="131"/>
      <c r="I67" s="131">
        <f>'01 04 Pol'!G24</f>
        <v>0</v>
      </c>
      <c r="J67" s="136" t="str">
        <f>IF(I117=0,"",I67/I117*100)</f>
        <v/>
      </c>
    </row>
    <row r="68" spans="1:10" ht="36.75" customHeight="1" x14ac:dyDescent="0.2">
      <c r="A68" s="125"/>
      <c r="B68" s="130" t="s">
        <v>88</v>
      </c>
      <c r="C68" s="251" t="s">
        <v>90</v>
      </c>
      <c r="D68" s="252"/>
      <c r="E68" s="252"/>
      <c r="F68" s="139" t="s">
        <v>26</v>
      </c>
      <c r="G68" s="131"/>
      <c r="H68" s="131"/>
      <c r="I68" s="131">
        <f>'01 03 Pol'!G39</f>
        <v>0</v>
      </c>
      <c r="J68" s="136" t="str">
        <f>IF(I117=0,"",I68/I117*100)</f>
        <v/>
      </c>
    </row>
    <row r="69" spans="1:10" ht="36.75" customHeight="1" x14ac:dyDescent="0.2">
      <c r="A69" s="125"/>
      <c r="B69" s="130" t="s">
        <v>91</v>
      </c>
      <c r="C69" s="251" t="s">
        <v>92</v>
      </c>
      <c r="D69" s="252"/>
      <c r="E69" s="252"/>
      <c r="F69" s="139" t="s">
        <v>26</v>
      </c>
      <c r="G69" s="131"/>
      <c r="H69" s="131"/>
      <c r="I69" s="131">
        <f>'01 03 Pol'!G50</f>
        <v>0</v>
      </c>
      <c r="J69" s="136" t="str">
        <f>IF(I117=0,"",I69/I117*100)</f>
        <v/>
      </c>
    </row>
    <row r="70" spans="1:10" ht="36.75" customHeight="1" x14ac:dyDescent="0.2">
      <c r="A70" s="125"/>
      <c r="B70" s="130" t="s">
        <v>91</v>
      </c>
      <c r="C70" s="251" t="s">
        <v>93</v>
      </c>
      <c r="D70" s="252"/>
      <c r="E70" s="252"/>
      <c r="F70" s="139" t="s">
        <v>26</v>
      </c>
      <c r="G70" s="131"/>
      <c r="H70" s="131"/>
      <c r="I70" s="131">
        <f>'01 04 Pol'!G51</f>
        <v>0</v>
      </c>
      <c r="J70" s="136" t="str">
        <f>IF(I117=0,"",I70/I117*100)</f>
        <v/>
      </c>
    </row>
    <row r="71" spans="1:10" ht="36.75" customHeight="1" x14ac:dyDescent="0.2">
      <c r="A71" s="125"/>
      <c r="B71" s="130" t="s">
        <v>94</v>
      </c>
      <c r="C71" s="251" t="s">
        <v>95</v>
      </c>
      <c r="D71" s="252"/>
      <c r="E71" s="252"/>
      <c r="F71" s="139" t="s">
        <v>26</v>
      </c>
      <c r="G71" s="131"/>
      <c r="H71" s="131"/>
      <c r="I71" s="131">
        <f>'01 03 Pol'!G61</f>
        <v>0</v>
      </c>
      <c r="J71" s="136" t="str">
        <f>IF(I117=0,"",I71/I117*100)</f>
        <v/>
      </c>
    </row>
    <row r="72" spans="1:10" ht="36.75" customHeight="1" x14ac:dyDescent="0.2">
      <c r="A72" s="125"/>
      <c r="B72" s="130" t="s">
        <v>96</v>
      </c>
      <c r="C72" s="251" t="s">
        <v>97</v>
      </c>
      <c r="D72" s="252"/>
      <c r="E72" s="252"/>
      <c r="F72" s="139" t="s">
        <v>26</v>
      </c>
      <c r="G72" s="131"/>
      <c r="H72" s="131"/>
      <c r="I72" s="131">
        <f>'01 05 Pol'!G22</f>
        <v>0</v>
      </c>
      <c r="J72" s="136" t="str">
        <f>IF(I117=0,"",I72/I117*100)</f>
        <v/>
      </c>
    </row>
    <row r="73" spans="1:10" ht="36.75" customHeight="1" x14ac:dyDescent="0.2">
      <c r="A73" s="125"/>
      <c r="B73" s="130" t="s">
        <v>98</v>
      </c>
      <c r="C73" s="251" t="s">
        <v>99</v>
      </c>
      <c r="D73" s="252"/>
      <c r="E73" s="252"/>
      <c r="F73" s="139" t="s">
        <v>26</v>
      </c>
      <c r="G73" s="131"/>
      <c r="H73" s="131"/>
      <c r="I73" s="131">
        <f>'01 04 Pol'!G8+'01 05 Pol'!G8</f>
        <v>0</v>
      </c>
      <c r="J73" s="136" t="str">
        <f>IF(I117=0,"",I73/I117*100)</f>
        <v/>
      </c>
    </row>
    <row r="74" spans="1:10" ht="36.75" customHeight="1" x14ac:dyDescent="0.2">
      <c r="A74" s="125"/>
      <c r="B74" s="130" t="s">
        <v>100</v>
      </c>
      <c r="C74" s="251" t="s">
        <v>101</v>
      </c>
      <c r="D74" s="252"/>
      <c r="E74" s="252"/>
      <c r="F74" s="139" t="s">
        <v>26</v>
      </c>
      <c r="G74" s="131"/>
      <c r="H74" s="131"/>
      <c r="I74" s="131">
        <f>'01 01 Pol'!G8</f>
        <v>0</v>
      </c>
      <c r="J74" s="136" t="str">
        <f>IF(I117=0,"",I74/I117*100)</f>
        <v/>
      </c>
    </row>
    <row r="75" spans="1:10" ht="36.75" customHeight="1" x14ac:dyDescent="0.2">
      <c r="A75" s="125"/>
      <c r="B75" s="130" t="s">
        <v>102</v>
      </c>
      <c r="C75" s="251" t="s">
        <v>103</v>
      </c>
      <c r="D75" s="252"/>
      <c r="E75" s="252"/>
      <c r="F75" s="139" t="s">
        <v>26</v>
      </c>
      <c r="G75" s="131"/>
      <c r="H75" s="131"/>
      <c r="I75" s="131">
        <f>'01 01 Pol'!G116</f>
        <v>0</v>
      </c>
      <c r="J75" s="136" t="str">
        <f>IF(I117=0,"",I75/I117*100)</f>
        <v/>
      </c>
    </row>
    <row r="76" spans="1:10" ht="36.75" customHeight="1" x14ac:dyDescent="0.2">
      <c r="A76" s="125"/>
      <c r="B76" s="130" t="s">
        <v>104</v>
      </c>
      <c r="C76" s="251" t="s">
        <v>105</v>
      </c>
      <c r="D76" s="252"/>
      <c r="E76" s="252"/>
      <c r="F76" s="139" t="s">
        <v>26</v>
      </c>
      <c r="G76" s="131"/>
      <c r="H76" s="131"/>
      <c r="I76" s="131">
        <f>'01 01 Pol'!G199</f>
        <v>0</v>
      </c>
      <c r="J76" s="136" t="str">
        <f>IF(I117=0,"",I76/I117*100)</f>
        <v/>
      </c>
    </row>
    <row r="77" spans="1:10" ht="36.75" customHeight="1" x14ac:dyDescent="0.2">
      <c r="A77" s="125"/>
      <c r="B77" s="130" t="s">
        <v>106</v>
      </c>
      <c r="C77" s="251" t="s">
        <v>107</v>
      </c>
      <c r="D77" s="252"/>
      <c r="E77" s="252"/>
      <c r="F77" s="139" t="s">
        <v>26</v>
      </c>
      <c r="G77" s="131"/>
      <c r="H77" s="131"/>
      <c r="I77" s="131">
        <f>'01 01 Pol'!G210</f>
        <v>0</v>
      </c>
      <c r="J77" s="136" t="str">
        <f>IF(I117=0,"",I77/I117*100)</f>
        <v/>
      </c>
    </row>
    <row r="78" spans="1:10" ht="36.75" customHeight="1" x14ac:dyDescent="0.2">
      <c r="A78" s="125"/>
      <c r="B78" s="130" t="s">
        <v>108</v>
      </c>
      <c r="C78" s="251" t="s">
        <v>109</v>
      </c>
      <c r="D78" s="252"/>
      <c r="E78" s="252"/>
      <c r="F78" s="139" t="s">
        <v>26</v>
      </c>
      <c r="G78" s="131"/>
      <c r="H78" s="131"/>
      <c r="I78" s="131">
        <f>'01 01 Pol'!G227</f>
        <v>0</v>
      </c>
      <c r="J78" s="136" t="str">
        <f>IF(I117=0,"",I78/I117*100)</f>
        <v/>
      </c>
    </row>
    <row r="79" spans="1:10" ht="36.75" customHeight="1" x14ac:dyDescent="0.2">
      <c r="A79" s="125"/>
      <c r="B79" s="130" t="s">
        <v>110</v>
      </c>
      <c r="C79" s="251" t="s">
        <v>111</v>
      </c>
      <c r="D79" s="252"/>
      <c r="E79" s="252"/>
      <c r="F79" s="139" t="s">
        <v>26</v>
      </c>
      <c r="G79" s="131"/>
      <c r="H79" s="131"/>
      <c r="I79" s="131">
        <f>'01 01 Pol'!G262</f>
        <v>0</v>
      </c>
      <c r="J79" s="136" t="str">
        <f>IF(I117=0,"",I79/I117*100)</f>
        <v/>
      </c>
    </row>
    <row r="80" spans="1:10" ht="36.75" customHeight="1" x14ac:dyDescent="0.2">
      <c r="A80" s="125"/>
      <c r="B80" s="130" t="s">
        <v>112</v>
      </c>
      <c r="C80" s="251" t="s">
        <v>113</v>
      </c>
      <c r="D80" s="252"/>
      <c r="E80" s="252"/>
      <c r="F80" s="139" t="s">
        <v>26</v>
      </c>
      <c r="G80" s="131"/>
      <c r="H80" s="131"/>
      <c r="I80" s="131">
        <f>'01 01 Pol'!G337</f>
        <v>0</v>
      </c>
      <c r="J80" s="136" t="str">
        <f>IF(I117=0,"",I80/I117*100)</f>
        <v/>
      </c>
    </row>
    <row r="81" spans="1:10" ht="36.75" customHeight="1" x14ac:dyDescent="0.2">
      <c r="A81" s="125"/>
      <c r="B81" s="130" t="s">
        <v>114</v>
      </c>
      <c r="C81" s="251" t="s">
        <v>115</v>
      </c>
      <c r="D81" s="252"/>
      <c r="E81" s="252"/>
      <c r="F81" s="139" t="s">
        <v>26</v>
      </c>
      <c r="G81" s="131"/>
      <c r="H81" s="131"/>
      <c r="I81" s="131">
        <f>'01 01 Pol'!G344</f>
        <v>0</v>
      </c>
      <c r="J81" s="136" t="str">
        <f>IF(I117=0,"",I81/I117*100)</f>
        <v/>
      </c>
    </row>
    <row r="82" spans="1:10" ht="36.75" customHeight="1" x14ac:dyDescent="0.2">
      <c r="A82" s="125"/>
      <c r="B82" s="130" t="s">
        <v>116</v>
      </c>
      <c r="C82" s="251" t="s">
        <v>117</v>
      </c>
      <c r="D82" s="252"/>
      <c r="E82" s="252"/>
      <c r="F82" s="139" t="s">
        <v>26</v>
      </c>
      <c r="G82" s="131"/>
      <c r="H82" s="131"/>
      <c r="I82" s="131">
        <f>'01 01 Pol'!G362</f>
        <v>0</v>
      </c>
      <c r="J82" s="136" t="str">
        <f>IF(I117=0,"",I82/I117*100)</f>
        <v/>
      </c>
    </row>
    <row r="83" spans="1:10" ht="36.75" customHeight="1" x14ac:dyDescent="0.2">
      <c r="A83" s="125"/>
      <c r="B83" s="130" t="s">
        <v>118</v>
      </c>
      <c r="C83" s="251" t="s">
        <v>119</v>
      </c>
      <c r="D83" s="252"/>
      <c r="E83" s="252"/>
      <c r="F83" s="139" t="s">
        <v>26</v>
      </c>
      <c r="G83" s="131"/>
      <c r="H83" s="131"/>
      <c r="I83" s="131">
        <f>'01 01 Pol'!G374</f>
        <v>0</v>
      </c>
      <c r="J83" s="136" t="str">
        <f>IF(I117=0,"",I83/I117*100)</f>
        <v/>
      </c>
    </row>
    <row r="84" spans="1:10" ht="36.75" customHeight="1" x14ac:dyDescent="0.2">
      <c r="A84" s="125"/>
      <c r="B84" s="130" t="s">
        <v>120</v>
      </c>
      <c r="C84" s="251" t="s">
        <v>121</v>
      </c>
      <c r="D84" s="252"/>
      <c r="E84" s="252"/>
      <c r="F84" s="139" t="s">
        <v>26</v>
      </c>
      <c r="G84" s="131"/>
      <c r="H84" s="131"/>
      <c r="I84" s="131">
        <f>'01 01 Pol'!G395</f>
        <v>0</v>
      </c>
      <c r="J84" s="136" t="str">
        <f>IF(I117=0,"",I84/I117*100)</f>
        <v/>
      </c>
    </row>
    <row r="85" spans="1:10" ht="36.75" customHeight="1" x14ac:dyDescent="0.2">
      <c r="A85" s="125"/>
      <c r="B85" s="130" t="s">
        <v>122</v>
      </c>
      <c r="C85" s="251" t="s">
        <v>123</v>
      </c>
      <c r="D85" s="252"/>
      <c r="E85" s="252"/>
      <c r="F85" s="139" t="s">
        <v>26</v>
      </c>
      <c r="G85" s="131"/>
      <c r="H85" s="131"/>
      <c r="I85" s="131">
        <f>'01 01 Pol'!G406</f>
        <v>0</v>
      </c>
      <c r="J85" s="136" t="str">
        <f>IF(I117=0,"",I85/I117*100)</f>
        <v/>
      </c>
    </row>
    <row r="86" spans="1:10" ht="36.75" customHeight="1" x14ac:dyDescent="0.2">
      <c r="A86" s="125"/>
      <c r="B86" s="130" t="s">
        <v>124</v>
      </c>
      <c r="C86" s="251" t="s">
        <v>125</v>
      </c>
      <c r="D86" s="252"/>
      <c r="E86" s="252"/>
      <c r="F86" s="139" t="s">
        <v>26</v>
      </c>
      <c r="G86" s="131"/>
      <c r="H86" s="131"/>
      <c r="I86" s="131">
        <f>'01 01 Pol'!G442</f>
        <v>0</v>
      </c>
      <c r="J86" s="136" t="str">
        <f>IF(I117=0,"",I86/I117*100)</f>
        <v/>
      </c>
    </row>
    <row r="87" spans="1:10" ht="36.75" customHeight="1" x14ac:dyDescent="0.2">
      <c r="A87" s="125"/>
      <c r="B87" s="130" t="s">
        <v>126</v>
      </c>
      <c r="C87" s="251" t="s">
        <v>127</v>
      </c>
      <c r="D87" s="252"/>
      <c r="E87" s="252"/>
      <c r="F87" s="139" t="s">
        <v>26</v>
      </c>
      <c r="G87" s="131"/>
      <c r="H87" s="131"/>
      <c r="I87" s="131">
        <f>'01 06 Pol'!G8</f>
        <v>0</v>
      </c>
      <c r="J87" s="136" t="str">
        <f>IF(I117=0,"",I87/I117*100)</f>
        <v/>
      </c>
    </row>
    <row r="88" spans="1:10" ht="36.75" customHeight="1" x14ac:dyDescent="0.2">
      <c r="A88" s="125"/>
      <c r="B88" s="130" t="s">
        <v>128</v>
      </c>
      <c r="C88" s="251" t="s">
        <v>129</v>
      </c>
      <c r="D88" s="252"/>
      <c r="E88" s="252"/>
      <c r="F88" s="139" t="s">
        <v>26</v>
      </c>
      <c r="G88" s="131"/>
      <c r="H88" s="131"/>
      <c r="I88" s="131">
        <f>'01 04 Pol'!G55</f>
        <v>0</v>
      </c>
      <c r="J88" s="136" t="str">
        <f>IF(I117=0,"",I88/I117*100)</f>
        <v/>
      </c>
    </row>
    <row r="89" spans="1:10" ht="36.75" customHeight="1" x14ac:dyDescent="0.2">
      <c r="A89" s="125"/>
      <c r="B89" s="130" t="s">
        <v>130</v>
      </c>
      <c r="C89" s="251" t="s">
        <v>131</v>
      </c>
      <c r="D89" s="252"/>
      <c r="E89" s="252"/>
      <c r="F89" s="139" t="s">
        <v>26</v>
      </c>
      <c r="G89" s="131"/>
      <c r="H89" s="131"/>
      <c r="I89" s="131">
        <f>'01 01 Pol'!G461</f>
        <v>0</v>
      </c>
      <c r="J89" s="136" t="str">
        <f>IF(I117=0,"",I89/I117*100)</f>
        <v/>
      </c>
    </row>
    <row r="90" spans="1:10" ht="36.75" customHeight="1" x14ac:dyDescent="0.2">
      <c r="A90" s="125"/>
      <c r="B90" s="130" t="s">
        <v>132</v>
      </c>
      <c r="C90" s="251" t="s">
        <v>133</v>
      </c>
      <c r="D90" s="252"/>
      <c r="E90" s="252"/>
      <c r="F90" s="139" t="s">
        <v>26</v>
      </c>
      <c r="G90" s="131"/>
      <c r="H90" s="131"/>
      <c r="I90" s="131">
        <f>'01 01 Pol'!G468</f>
        <v>0</v>
      </c>
      <c r="J90" s="136" t="str">
        <f>IF(I117=0,"",I90/I117*100)</f>
        <v/>
      </c>
    </row>
    <row r="91" spans="1:10" ht="36.75" customHeight="1" x14ac:dyDescent="0.2">
      <c r="A91" s="125"/>
      <c r="B91" s="130" t="s">
        <v>134</v>
      </c>
      <c r="C91" s="251" t="s">
        <v>135</v>
      </c>
      <c r="D91" s="252"/>
      <c r="E91" s="252"/>
      <c r="F91" s="139" t="s">
        <v>26</v>
      </c>
      <c r="G91" s="131"/>
      <c r="H91" s="131"/>
      <c r="I91" s="131">
        <f>'01 01 Pol'!G494</f>
        <v>0</v>
      </c>
      <c r="J91" s="136" t="str">
        <f>IF(I117=0,"",I91/I117*100)</f>
        <v/>
      </c>
    </row>
    <row r="92" spans="1:10" ht="36.75" customHeight="1" x14ac:dyDescent="0.2">
      <c r="A92" s="125"/>
      <c r="B92" s="130" t="s">
        <v>136</v>
      </c>
      <c r="C92" s="251" t="s">
        <v>137</v>
      </c>
      <c r="D92" s="252"/>
      <c r="E92" s="252"/>
      <c r="F92" s="139" t="s">
        <v>26</v>
      </c>
      <c r="G92" s="131"/>
      <c r="H92" s="131"/>
      <c r="I92" s="131">
        <f>'01 02 Pol'!G8</f>
        <v>0</v>
      </c>
      <c r="J92" s="136" t="str">
        <f>IF(I117=0,"",I92/I117*100)</f>
        <v/>
      </c>
    </row>
    <row r="93" spans="1:10" ht="36.75" customHeight="1" x14ac:dyDescent="0.2">
      <c r="A93" s="125"/>
      <c r="B93" s="130" t="s">
        <v>138</v>
      </c>
      <c r="C93" s="251" t="s">
        <v>139</v>
      </c>
      <c r="D93" s="252"/>
      <c r="E93" s="252"/>
      <c r="F93" s="139" t="s">
        <v>26</v>
      </c>
      <c r="G93" s="131"/>
      <c r="H93" s="131"/>
      <c r="I93" s="131">
        <f>'01 01 Pol'!G506</f>
        <v>0</v>
      </c>
      <c r="J93" s="136" t="str">
        <f>IF(I117=0,"",I93/I117*100)</f>
        <v/>
      </c>
    </row>
    <row r="94" spans="1:10" ht="36.75" customHeight="1" x14ac:dyDescent="0.2">
      <c r="A94" s="125"/>
      <c r="B94" s="130" t="s">
        <v>140</v>
      </c>
      <c r="C94" s="251" t="s">
        <v>141</v>
      </c>
      <c r="D94" s="252"/>
      <c r="E94" s="252"/>
      <c r="F94" s="139" t="s">
        <v>27</v>
      </c>
      <c r="G94" s="131"/>
      <c r="H94" s="131"/>
      <c r="I94" s="131">
        <f>'01 01 Pol'!G508</f>
        <v>0</v>
      </c>
      <c r="J94" s="136" t="str">
        <f>IF(I117=0,"",I94/I117*100)</f>
        <v/>
      </c>
    </row>
    <row r="95" spans="1:10" ht="36.75" customHeight="1" x14ac:dyDescent="0.2">
      <c r="A95" s="125"/>
      <c r="B95" s="130" t="s">
        <v>142</v>
      </c>
      <c r="C95" s="251" t="s">
        <v>143</v>
      </c>
      <c r="D95" s="252"/>
      <c r="E95" s="252"/>
      <c r="F95" s="139" t="s">
        <v>27</v>
      </c>
      <c r="G95" s="131"/>
      <c r="H95" s="131"/>
      <c r="I95" s="131">
        <f>'01 01 Pol'!G540+'01 02 Pol'!G21</f>
        <v>0</v>
      </c>
      <c r="J95" s="136" t="str">
        <f>IF(I117=0,"",I95/I117*100)</f>
        <v/>
      </c>
    </row>
    <row r="96" spans="1:10" ht="36.75" customHeight="1" x14ac:dyDescent="0.2">
      <c r="A96" s="125"/>
      <c r="B96" s="130" t="s">
        <v>144</v>
      </c>
      <c r="C96" s="251" t="s">
        <v>145</v>
      </c>
      <c r="D96" s="252"/>
      <c r="E96" s="252"/>
      <c r="F96" s="139" t="s">
        <v>27</v>
      </c>
      <c r="G96" s="131"/>
      <c r="H96" s="131"/>
      <c r="I96" s="131">
        <f>'01 01 Pol'!G558+'01 02 Pol'!G24</f>
        <v>0</v>
      </c>
      <c r="J96" s="136" t="str">
        <f>IF(I117=0,"",I96/I117*100)</f>
        <v/>
      </c>
    </row>
    <row r="97" spans="1:10" ht="36.75" customHeight="1" x14ac:dyDescent="0.2">
      <c r="A97" s="125"/>
      <c r="B97" s="130" t="s">
        <v>146</v>
      </c>
      <c r="C97" s="251" t="s">
        <v>147</v>
      </c>
      <c r="D97" s="252"/>
      <c r="E97" s="252"/>
      <c r="F97" s="139" t="s">
        <v>27</v>
      </c>
      <c r="G97" s="131"/>
      <c r="H97" s="131"/>
      <c r="I97" s="131">
        <f>'01 01 Pol'!G716</f>
        <v>0</v>
      </c>
      <c r="J97" s="136" t="str">
        <f>IF(I117=0,"",I97/I117*100)</f>
        <v/>
      </c>
    </row>
    <row r="98" spans="1:10" ht="36.75" customHeight="1" x14ac:dyDescent="0.2">
      <c r="A98" s="125"/>
      <c r="B98" s="130" t="s">
        <v>148</v>
      </c>
      <c r="C98" s="251" t="s">
        <v>149</v>
      </c>
      <c r="D98" s="252"/>
      <c r="E98" s="252"/>
      <c r="F98" s="139" t="s">
        <v>27</v>
      </c>
      <c r="G98" s="131"/>
      <c r="H98" s="131"/>
      <c r="I98" s="131">
        <f>'01 01 Pol'!G726</f>
        <v>0</v>
      </c>
      <c r="J98" s="136" t="str">
        <f>IF(I117=0,"",I98/I117*100)</f>
        <v/>
      </c>
    </row>
    <row r="99" spans="1:10" ht="36.75" customHeight="1" x14ac:dyDescent="0.2">
      <c r="A99" s="125"/>
      <c r="B99" s="130" t="s">
        <v>150</v>
      </c>
      <c r="C99" s="251" t="s">
        <v>151</v>
      </c>
      <c r="D99" s="252"/>
      <c r="E99" s="252"/>
      <c r="F99" s="139" t="s">
        <v>27</v>
      </c>
      <c r="G99" s="131"/>
      <c r="H99" s="131"/>
      <c r="I99" s="131">
        <f>'01 01 Pol'!G737+'01 06 Pol'!G15</f>
        <v>0</v>
      </c>
      <c r="J99" s="136" t="str">
        <f>IF(I117=0,"",I99/I117*100)</f>
        <v/>
      </c>
    </row>
    <row r="100" spans="1:10" ht="36.75" customHeight="1" x14ac:dyDescent="0.2">
      <c r="A100" s="125"/>
      <c r="B100" s="130" t="s">
        <v>152</v>
      </c>
      <c r="C100" s="251" t="s">
        <v>153</v>
      </c>
      <c r="D100" s="252"/>
      <c r="E100" s="252"/>
      <c r="F100" s="139" t="s">
        <v>27</v>
      </c>
      <c r="G100" s="131"/>
      <c r="H100" s="131"/>
      <c r="I100" s="131">
        <f>'01 01 Pol'!G741</f>
        <v>0</v>
      </c>
      <c r="J100" s="136" t="str">
        <f>IF(I117=0,"",I100/I117*100)</f>
        <v/>
      </c>
    </row>
    <row r="101" spans="1:10" ht="36.75" customHeight="1" x14ac:dyDescent="0.2">
      <c r="A101" s="125"/>
      <c r="B101" s="130" t="s">
        <v>154</v>
      </c>
      <c r="C101" s="251" t="s">
        <v>155</v>
      </c>
      <c r="D101" s="252"/>
      <c r="E101" s="252"/>
      <c r="F101" s="139" t="s">
        <v>27</v>
      </c>
      <c r="G101" s="131"/>
      <c r="H101" s="131"/>
      <c r="I101" s="131">
        <f>'01 06 Pol'!G28</f>
        <v>0</v>
      </c>
      <c r="J101" s="136" t="str">
        <f>IF(I117=0,"",I101/I117*100)</f>
        <v/>
      </c>
    </row>
    <row r="102" spans="1:10" ht="36.75" customHeight="1" x14ac:dyDescent="0.2">
      <c r="A102" s="125"/>
      <c r="B102" s="130" t="s">
        <v>156</v>
      </c>
      <c r="C102" s="251" t="s">
        <v>157</v>
      </c>
      <c r="D102" s="252"/>
      <c r="E102" s="252"/>
      <c r="F102" s="139" t="s">
        <v>27</v>
      </c>
      <c r="G102" s="131"/>
      <c r="H102" s="131"/>
      <c r="I102" s="131">
        <f>'01 06 Pol'!G47</f>
        <v>0</v>
      </c>
      <c r="J102" s="136" t="str">
        <f>IF(I117=0,"",I102/I117*100)</f>
        <v/>
      </c>
    </row>
    <row r="103" spans="1:10" ht="36.75" customHeight="1" x14ac:dyDescent="0.2">
      <c r="A103" s="125"/>
      <c r="B103" s="130" t="s">
        <v>158</v>
      </c>
      <c r="C103" s="251" t="s">
        <v>159</v>
      </c>
      <c r="D103" s="252"/>
      <c r="E103" s="252"/>
      <c r="F103" s="139" t="s">
        <v>27</v>
      </c>
      <c r="G103" s="131"/>
      <c r="H103" s="131"/>
      <c r="I103" s="131">
        <f>'01 06 Pol'!G50</f>
        <v>0</v>
      </c>
      <c r="J103" s="136" t="str">
        <f>IF(I117=0,"",I103/I117*100)</f>
        <v/>
      </c>
    </row>
    <row r="104" spans="1:10" ht="36.75" customHeight="1" x14ac:dyDescent="0.2">
      <c r="A104" s="125"/>
      <c r="B104" s="130" t="s">
        <v>160</v>
      </c>
      <c r="C104" s="251" t="s">
        <v>161</v>
      </c>
      <c r="D104" s="252"/>
      <c r="E104" s="252"/>
      <c r="F104" s="139" t="s">
        <v>27</v>
      </c>
      <c r="G104" s="131"/>
      <c r="H104" s="131"/>
      <c r="I104" s="131">
        <f>'01 06 Pol'!G58</f>
        <v>0</v>
      </c>
      <c r="J104" s="136" t="str">
        <f>IF(I117=0,"",I104/I117*100)</f>
        <v/>
      </c>
    </row>
    <row r="105" spans="1:10" ht="36.75" customHeight="1" x14ac:dyDescent="0.2">
      <c r="A105" s="125"/>
      <c r="B105" s="130" t="s">
        <v>162</v>
      </c>
      <c r="C105" s="251" t="s">
        <v>163</v>
      </c>
      <c r="D105" s="252"/>
      <c r="E105" s="252"/>
      <c r="F105" s="139" t="s">
        <v>27</v>
      </c>
      <c r="G105" s="131"/>
      <c r="H105" s="131"/>
      <c r="I105" s="131">
        <f>'01 06 Pol'!G147</f>
        <v>0</v>
      </c>
      <c r="J105" s="136" t="str">
        <f>IF(I117=0,"",I105/I117*100)</f>
        <v/>
      </c>
    </row>
    <row r="106" spans="1:10" ht="36.75" customHeight="1" x14ac:dyDescent="0.2">
      <c r="A106" s="125"/>
      <c r="B106" s="130" t="s">
        <v>164</v>
      </c>
      <c r="C106" s="251" t="s">
        <v>165</v>
      </c>
      <c r="D106" s="252"/>
      <c r="E106" s="252"/>
      <c r="F106" s="139" t="s">
        <v>27</v>
      </c>
      <c r="G106" s="131"/>
      <c r="H106" s="131"/>
      <c r="I106" s="131">
        <f>'01 01 Pol'!G764</f>
        <v>0</v>
      </c>
      <c r="J106" s="136" t="str">
        <f>IF(I117=0,"",I106/I117*100)</f>
        <v/>
      </c>
    </row>
    <row r="107" spans="1:10" ht="36.75" customHeight="1" x14ac:dyDescent="0.2">
      <c r="A107" s="125"/>
      <c r="B107" s="130" t="s">
        <v>166</v>
      </c>
      <c r="C107" s="251" t="s">
        <v>167</v>
      </c>
      <c r="D107" s="252"/>
      <c r="E107" s="252"/>
      <c r="F107" s="139" t="s">
        <v>27</v>
      </c>
      <c r="G107" s="131"/>
      <c r="H107" s="131"/>
      <c r="I107" s="131">
        <f>'01 01 Pol'!G785</f>
        <v>0</v>
      </c>
      <c r="J107" s="136" t="str">
        <f>IF(I117=0,"",I107/I117*100)</f>
        <v/>
      </c>
    </row>
    <row r="108" spans="1:10" ht="36.75" customHeight="1" x14ac:dyDescent="0.2">
      <c r="A108" s="125"/>
      <c r="B108" s="130" t="s">
        <v>168</v>
      </c>
      <c r="C108" s="251" t="s">
        <v>169</v>
      </c>
      <c r="D108" s="252"/>
      <c r="E108" s="252"/>
      <c r="F108" s="139" t="s">
        <v>27</v>
      </c>
      <c r="G108" s="131"/>
      <c r="H108" s="131"/>
      <c r="I108" s="131">
        <f>'01 01 Pol'!G847</f>
        <v>0</v>
      </c>
      <c r="J108" s="136" t="str">
        <f>IF(I117=0,"",I108/I117*100)</f>
        <v/>
      </c>
    </row>
    <row r="109" spans="1:10" ht="36.75" customHeight="1" x14ac:dyDescent="0.2">
      <c r="A109" s="125"/>
      <c r="B109" s="130" t="s">
        <v>170</v>
      </c>
      <c r="C109" s="251" t="s">
        <v>171</v>
      </c>
      <c r="D109" s="252"/>
      <c r="E109" s="252"/>
      <c r="F109" s="139" t="s">
        <v>27</v>
      </c>
      <c r="G109" s="131"/>
      <c r="H109" s="131"/>
      <c r="I109" s="131">
        <f>'01 01 Pol'!G860</f>
        <v>0</v>
      </c>
      <c r="J109" s="136" t="str">
        <f>IF(I117=0,"",I109/I117*100)</f>
        <v/>
      </c>
    </row>
    <row r="110" spans="1:10" ht="36.75" customHeight="1" x14ac:dyDescent="0.2">
      <c r="A110" s="125"/>
      <c r="B110" s="130" t="s">
        <v>172</v>
      </c>
      <c r="C110" s="251" t="s">
        <v>173</v>
      </c>
      <c r="D110" s="252"/>
      <c r="E110" s="252"/>
      <c r="F110" s="139" t="s">
        <v>27</v>
      </c>
      <c r="G110" s="131"/>
      <c r="H110" s="131"/>
      <c r="I110" s="131">
        <f>'01 01 Pol'!G918</f>
        <v>0</v>
      </c>
      <c r="J110" s="136" t="str">
        <f>IF(I117=0,"",I110/I117*100)</f>
        <v/>
      </c>
    </row>
    <row r="111" spans="1:10" ht="36.75" customHeight="1" x14ac:dyDescent="0.2">
      <c r="A111" s="125"/>
      <c r="B111" s="130" t="s">
        <v>174</v>
      </c>
      <c r="C111" s="251" t="s">
        <v>175</v>
      </c>
      <c r="D111" s="252"/>
      <c r="E111" s="252"/>
      <c r="F111" s="139" t="s">
        <v>27</v>
      </c>
      <c r="G111" s="131"/>
      <c r="H111" s="131"/>
      <c r="I111" s="131">
        <f>'01 01 Pol'!G948</f>
        <v>0</v>
      </c>
      <c r="J111" s="136" t="str">
        <f>IF(I117=0,"",I111/I117*100)</f>
        <v/>
      </c>
    </row>
    <row r="112" spans="1:10" ht="36.75" customHeight="1" x14ac:dyDescent="0.2">
      <c r="A112" s="125"/>
      <c r="B112" s="130" t="s">
        <v>176</v>
      </c>
      <c r="C112" s="251" t="s">
        <v>177</v>
      </c>
      <c r="D112" s="252"/>
      <c r="E112" s="252"/>
      <c r="F112" s="139" t="s">
        <v>27</v>
      </c>
      <c r="G112" s="131"/>
      <c r="H112" s="131"/>
      <c r="I112" s="131">
        <f>'01 01 Pol'!G983</f>
        <v>0</v>
      </c>
      <c r="J112" s="136" t="str">
        <f>IF(I117=0,"",I112/I117*100)</f>
        <v/>
      </c>
    </row>
    <row r="113" spans="1:10" ht="36.75" customHeight="1" x14ac:dyDescent="0.2">
      <c r="A113" s="125"/>
      <c r="B113" s="130" t="s">
        <v>178</v>
      </c>
      <c r="C113" s="251" t="s">
        <v>179</v>
      </c>
      <c r="D113" s="252"/>
      <c r="E113" s="252"/>
      <c r="F113" s="139" t="s">
        <v>27</v>
      </c>
      <c r="G113" s="131"/>
      <c r="H113" s="131"/>
      <c r="I113" s="131">
        <f>'01 01 Pol'!G986</f>
        <v>0</v>
      </c>
      <c r="J113" s="136" t="str">
        <f>IF(I117=0,"",I113/I117*100)</f>
        <v/>
      </c>
    </row>
    <row r="114" spans="1:10" ht="36.75" customHeight="1" x14ac:dyDescent="0.2">
      <c r="A114" s="125"/>
      <c r="B114" s="130" t="s">
        <v>180</v>
      </c>
      <c r="C114" s="251" t="s">
        <v>181</v>
      </c>
      <c r="D114" s="252"/>
      <c r="E114" s="252"/>
      <c r="F114" s="139" t="s">
        <v>182</v>
      </c>
      <c r="G114" s="131"/>
      <c r="H114" s="131"/>
      <c r="I114" s="131">
        <f>'01 02 Pol'!G30</f>
        <v>0</v>
      </c>
      <c r="J114" s="136" t="str">
        <f>IF(I117=0,"",I114/I117*100)</f>
        <v/>
      </c>
    </row>
    <row r="115" spans="1:10" ht="36.75" customHeight="1" x14ac:dyDescent="0.2">
      <c r="A115" s="125"/>
      <c r="B115" s="130" t="s">
        <v>183</v>
      </c>
      <c r="C115" s="251" t="s">
        <v>29</v>
      </c>
      <c r="D115" s="252"/>
      <c r="E115" s="252"/>
      <c r="F115" s="139" t="s">
        <v>183</v>
      </c>
      <c r="G115" s="131"/>
      <c r="H115" s="131"/>
      <c r="I115" s="131">
        <f>'01 00 Pol'!G8</f>
        <v>0</v>
      </c>
      <c r="J115" s="136" t="str">
        <f>IF(I117=0,"",I115/I117*100)</f>
        <v/>
      </c>
    </row>
    <row r="116" spans="1:10" ht="36.75" customHeight="1" x14ac:dyDescent="0.2">
      <c r="A116" s="125"/>
      <c r="B116" s="130" t="s">
        <v>184</v>
      </c>
      <c r="C116" s="251" t="s">
        <v>30</v>
      </c>
      <c r="D116" s="252"/>
      <c r="E116" s="252"/>
      <c r="F116" s="139" t="s">
        <v>184</v>
      </c>
      <c r="G116" s="131"/>
      <c r="H116" s="131"/>
      <c r="I116" s="131">
        <f>'01 00 Pol'!G11</f>
        <v>0</v>
      </c>
      <c r="J116" s="136" t="str">
        <f>IF(I117=0,"",I116/I117*100)</f>
        <v/>
      </c>
    </row>
    <row r="117" spans="1:10" ht="25.5" customHeight="1" x14ac:dyDescent="0.2">
      <c r="A117" s="126"/>
      <c r="B117" s="132" t="s">
        <v>1</v>
      </c>
      <c r="C117" s="133"/>
      <c r="D117" s="134"/>
      <c r="E117" s="134"/>
      <c r="F117" s="140"/>
      <c r="G117" s="135"/>
      <c r="H117" s="135"/>
      <c r="I117" s="135">
        <f>SUM(I64:I116)</f>
        <v>0</v>
      </c>
      <c r="J117" s="137">
        <f>SUM(J64:J116)</f>
        <v>0</v>
      </c>
    </row>
    <row r="118" spans="1:10" x14ac:dyDescent="0.2">
      <c r="F118" s="89"/>
      <c r="G118" s="89"/>
      <c r="H118" s="89"/>
      <c r="I118" s="89"/>
      <c r="J118" s="138"/>
    </row>
    <row r="119" spans="1:10" x14ac:dyDescent="0.2">
      <c r="F119" s="89"/>
      <c r="G119" s="89"/>
      <c r="H119" s="89"/>
      <c r="I119" s="89"/>
      <c r="J119" s="138"/>
    </row>
    <row r="120" spans="1:10" x14ac:dyDescent="0.2">
      <c r="F120" s="89"/>
      <c r="G120" s="89"/>
      <c r="H120" s="89"/>
      <c r="I120" s="89"/>
      <c r="J120" s="138"/>
    </row>
  </sheetData>
  <sheetProtection algorithmName="SHA-512" hashValue="De91x5ZICT1rKTQ0TF+O6kmJ3JqriXJkpoOrJ0ocj7/XaJfU3/hFpwmDAtJAZKTvKsDQy1UNXETBnQ8uouE5Cg==" saltValue="77p0auEeg0sV2R+Fj/eom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4">
    <mergeCell ref="C114:E114"/>
    <mergeCell ref="C115:E115"/>
    <mergeCell ref="C116:E116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7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8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9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10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sheetProtection algorithmName="SHA-512" hashValue="yNW/O0t8Pzg/Z+LCpulUzPFBOnjJQA6JB+XlUJefdI+7924lXeL/poWUl+Xju7MDBhEg0SGkVBukHEbR+AATrA==" saltValue="6Q1pFo+w68uxNQQ3naPAW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5760A-FE74-4DDD-8AAD-C7E0872F3590}">
  <sheetPr>
    <outlinePr summaryBelow="0"/>
  </sheetPr>
  <dimension ref="A1:BH5000"/>
  <sheetViews>
    <sheetView workbookViewId="0">
      <pane ySplit="7" topLeftCell="A8" activePane="bottomLeft" state="frozen"/>
      <selection pane="bottomLeft" activeCell="F12" sqref="F12:F14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185</v>
      </c>
    </row>
    <row r="2" spans="1:60" ht="24.95" customHeight="1" x14ac:dyDescent="0.2">
      <c r="A2" s="142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186</v>
      </c>
    </row>
    <row r="3" spans="1:60" ht="24.95" customHeight="1" x14ac:dyDescent="0.2">
      <c r="A3" s="142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3" t="s">
        <v>186</v>
      </c>
      <c r="AG3" t="s">
        <v>187</v>
      </c>
    </row>
    <row r="4" spans="1:60" ht="24.95" customHeight="1" x14ac:dyDescent="0.2">
      <c r="A4" s="143" t="s">
        <v>10</v>
      </c>
      <c r="B4" s="144" t="s">
        <v>54</v>
      </c>
      <c r="C4" s="273" t="s">
        <v>55</v>
      </c>
      <c r="D4" s="274"/>
      <c r="E4" s="274"/>
      <c r="F4" s="274"/>
      <c r="G4" s="275"/>
      <c r="AG4" t="s">
        <v>188</v>
      </c>
    </row>
    <row r="5" spans="1:60" x14ac:dyDescent="0.2">
      <c r="D5" s="10"/>
    </row>
    <row r="6" spans="1:60" ht="38.25" x14ac:dyDescent="0.2">
      <c r="A6" s="146" t="s">
        <v>189</v>
      </c>
      <c r="B6" s="148" t="s">
        <v>190</v>
      </c>
      <c r="C6" s="148" t="s">
        <v>191</v>
      </c>
      <c r="D6" s="147" t="s">
        <v>192</v>
      </c>
      <c r="E6" s="146" t="s">
        <v>193</v>
      </c>
      <c r="F6" s="145" t="s">
        <v>194</v>
      </c>
      <c r="G6" s="146" t="s">
        <v>31</v>
      </c>
      <c r="H6" s="149" t="s">
        <v>32</v>
      </c>
      <c r="I6" s="149" t="s">
        <v>195</v>
      </c>
      <c r="J6" s="149" t="s">
        <v>33</v>
      </c>
      <c r="K6" s="149" t="s">
        <v>196</v>
      </c>
      <c r="L6" s="149" t="s">
        <v>197</v>
      </c>
      <c r="M6" s="149" t="s">
        <v>198</v>
      </c>
      <c r="N6" s="149" t="s">
        <v>199</v>
      </c>
      <c r="O6" s="149" t="s">
        <v>200</v>
      </c>
      <c r="P6" s="149" t="s">
        <v>201</v>
      </c>
      <c r="Q6" s="149" t="s">
        <v>202</v>
      </c>
      <c r="R6" s="149" t="s">
        <v>203</v>
      </c>
      <c r="S6" s="149" t="s">
        <v>204</v>
      </c>
      <c r="T6" s="149" t="s">
        <v>205</v>
      </c>
      <c r="U6" s="149" t="s">
        <v>206</v>
      </c>
      <c r="V6" s="149" t="s">
        <v>207</v>
      </c>
      <c r="W6" s="149" t="s">
        <v>208</v>
      </c>
      <c r="X6" s="149" t="s">
        <v>209</v>
      </c>
      <c r="Y6" s="149" t="s">
        <v>210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211</v>
      </c>
      <c r="B8" s="165" t="s">
        <v>183</v>
      </c>
      <c r="C8" s="183" t="s">
        <v>29</v>
      </c>
      <c r="D8" s="166"/>
      <c r="E8" s="167"/>
      <c r="F8" s="168"/>
      <c r="G8" s="169">
        <f>SUMIF(AG9:AG10,"&lt;&gt;NOR",G9:G10)</f>
        <v>0</v>
      </c>
      <c r="H8" s="163"/>
      <c r="I8" s="163">
        <f>SUM(I9:I10)</f>
        <v>0</v>
      </c>
      <c r="J8" s="163"/>
      <c r="K8" s="163">
        <f>SUM(K9:K10)</f>
        <v>913500</v>
      </c>
      <c r="L8" s="163"/>
      <c r="M8" s="163">
        <f>SUM(M9:M10)</f>
        <v>0</v>
      </c>
      <c r="N8" s="162"/>
      <c r="O8" s="162">
        <f>SUM(O9:O10)</f>
        <v>0</v>
      </c>
      <c r="P8" s="162"/>
      <c r="Q8" s="162">
        <f>SUM(Q9:Q10)</f>
        <v>0</v>
      </c>
      <c r="R8" s="163"/>
      <c r="S8" s="163"/>
      <c r="T8" s="163"/>
      <c r="U8" s="163"/>
      <c r="V8" s="163">
        <f>SUM(V9:V10)</f>
        <v>0</v>
      </c>
      <c r="W8" s="163"/>
      <c r="X8" s="163"/>
      <c r="Y8" s="163"/>
      <c r="AG8" t="s">
        <v>212</v>
      </c>
    </row>
    <row r="9" spans="1:60" outlineLevel="1" x14ac:dyDescent="0.2">
      <c r="A9" s="177">
        <v>1</v>
      </c>
      <c r="B9" s="178" t="s">
        <v>213</v>
      </c>
      <c r="C9" s="184" t="s">
        <v>214</v>
      </c>
      <c r="D9" s="179" t="s">
        <v>215</v>
      </c>
      <c r="E9" s="180">
        <v>1</v>
      </c>
      <c r="F9" s="181"/>
      <c r="G9" s="182">
        <f>ROUND(E9*F9,2)</f>
        <v>0</v>
      </c>
      <c r="H9" s="161">
        <v>0</v>
      </c>
      <c r="I9" s="160">
        <f>ROUND(E9*H9,2)</f>
        <v>0</v>
      </c>
      <c r="J9" s="161">
        <v>3500</v>
      </c>
      <c r="K9" s="160">
        <f>ROUND(E9*J9,2)</f>
        <v>3500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216</v>
      </c>
      <c r="T9" s="160" t="s">
        <v>217</v>
      </c>
      <c r="U9" s="160">
        <v>0</v>
      </c>
      <c r="V9" s="160">
        <f>ROUND(E9*U9,2)</f>
        <v>0</v>
      </c>
      <c r="W9" s="160"/>
      <c r="X9" s="160" t="s">
        <v>55</v>
      </c>
      <c r="Y9" s="160" t="s">
        <v>218</v>
      </c>
      <c r="Z9" s="150"/>
      <c r="AA9" s="150"/>
      <c r="AB9" s="150"/>
      <c r="AC9" s="150"/>
      <c r="AD9" s="150"/>
      <c r="AE9" s="150"/>
      <c r="AF9" s="150"/>
      <c r="AG9" s="150" t="s">
        <v>219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7">
        <v>2</v>
      </c>
      <c r="B10" s="178" t="s">
        <v>220</v>
      </c>
      <c r="C10" s="184" t="s">
        <v>221</v>
      </c>
      <c r="D10" s="179" t="s">
        <v>215</v>
      </c>
      <c r="E10" s="180">
        <v>1</v>
      </c>
      <c r="F10" s="181"/>
      <c r="G10" s="182">
        <f>ROUND(E10*F10,2)</f>
        <v>0</v>
      </c>
      <c r="H10" s="161">
        <v>0</v>
      </c>
      <c r="I10" s="160">
        <f>ROUND(E10*H10,2)</f>
        <v>0</v>
      </c>
      <c r="J10" s="161">
        <v>910000</v>
      </c>
      <c r="K10" s="160">
        <f>ROUND(E10*J10,2)</f>
        <v>910000</v>
      </c>
      <c r="L10" s="160">
        <v>21</v>
      </c>
      <c r="M10" s="160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60"/>
      <c r="S10" s="160" t="s">
        <v>222</v>
      </c>
      <c r="T10" s="160" t="s">
        <v>217</v>
      </c>
      <c r="U10" s="160">
        <v>0</v>
      </c>
      <c r="V10" s="160">
        <f>ROUND(E10*U10,2)</f>
        <v>0</v>
      </c>
      <c r="W10" s="160"/>
      <c r="X10" s="160" t="s">
        <v>55</v>
      </c>
      <c r="Y10" s="160" t="s">
        <v>218</v>
      </c>
      <c r="Z10" s="150"/>
      <c r="AA10" s="150"/>
      <c r="AB10" s="150"/>
      <c r="AC10" s="150"/>
      <c r="AD10" s="150"/>
      <c r="AE10" s="150"/>
      <c r="AF10" s="150"/>
      <c r="AG10" s="150" t="s">
        <v>219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4" t="s">
        <v>211</v>
      </c>
      <c r="B11" s="165" t="s">
        <v>184</v>
      </c>
      <c r="C11" s="183" t="s">
        <v>30</v>
      </c>
      <c r="D11" s="166"/>
      <c r="E11" s="167"/>
      <c r="F11" s="168"/>
      <c r="G11" s="169">
        <f>SUMIF(AG12:AG14,"&lt;&gt;NOR",G12:G14)</f>
        <v>0</v>
      </c>
      <c r="H11" s="163"/>
      <c r="I11" s="163">
        <f>SUM(I12:I14)</f>
        <v>0</v>
      </c>
      <c r="J11" s="163"/>
      <c r="K11" s="163">
        <f>SUM(K12:K14)</f>
        <v>40650</v>
      </c>
      <c r="L11" s="163"/>
      <c r="M11" s="163">
        <f>SUM(M12:M14)</f>
        <v>0</v>
      </c>
      <c r="N11" s="162"/>
      <c r="O11" s="162">
        <f>SUM(O12:O14)</f>
        <v>0</v>
      </c>
      <c r="P11" s="162"/>
      <c r="Q11" s="162">
        <f>SUM(Q12:Q14)</f>
        <v>0</v>
      </c>
      <c r="R11" s="163"/>
      <c r="S11" s="163"/>
      <c r="T11" s="163"/>
      <c r="U11" s="163"/>
      <c r="V11" s="163">
        <f>SUM(V12:V14)</f>
        <v>0</v>
      </c>
      <c r="W11" s="163"/>
      <c r="X11" s="163"/>
      <c r="Y11" s="163"/>
      <c r="AG11" t="s">
        <v>212</v>
      </c>
    </row>
    <row r="12" spans="1:60" outlineLevel="1" x14ac:dyDescent="0.2">
      <c r="A12" s="177">
        <v>3</v>
      </c>
      <c r="B12" s="178" t="s">
        <v>223</v>
      </c>
      <c r="C12" s="184" t="s">
        <v>224</v>
      </c>
      <c r="D12" s="179" t="s">
        <v>215</v>
      </c>
      <c r="E12" s="180">
        <v>1</v>
      </c>
      <c r="F12" s="181"/>
      <c r="G12" s="182">
        <f>ROUND(E12*F12,2)</f>
        <v>0</v>
      </c>
      <c r="H12" s="161">
        <v>0</v>
      </c>
      <c r="I12" s="160">
        <f>ROUND(E12*H12,2)</f>
        <v>0</v>
      </c>
      <c r="J12" s="161">
        <v>9650</v>
      </c>
      <c r="K12" s="160">
        <f>ROUND(E12*J12,2)</f>
        <v>9650</v>
      </c>
      <c r="L12" s="160">
        <v>21</v>
      </c>
      <c r="M12" s="160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60"/>
      <c r="S12" s="160" t="s">
        <v>222</v>
      </c>
      <c r="T12" s="160" t="s">
        <v>217</v>
      </c>
      <c r="U12" s="160">
        <v>0</v>
      </c>
      <c r="V12" s="160">
        <f>ROUND(E12*U12,2)</f>
        <v>0</v>
      </c>
      <c r="W12" s="160"/>
      <c r="X12" s="160" t="s">
        <v>55</v>
      </c>
      <c r="Y12" s="160" t="s">
        <v>218</v>
      </c>
      <c r="Z12" s="150"/>
      <c r="AA12" s="150"/>
      <c r="AB12" s="150"/>
      <c r="AC12" s="150"/>
      <c r="AD12" s="150"/>
      <c r="AE12" s="150"/>
      <c r="AF12" s="150"/>
      <c r="AG12" s="150" t="s">
        <v>219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7">
        <v>4</v>
      </c>
      <c r="B13" s="178" t="s">
        <v>225</v>
      </c>
      <c r="C13" s="184" t="s">
        <v>226</v>
      </c>
      <c r="D13" s="179" t="s">
        <v>215</v>
      </c>
      <c r="E13" s="180">
        <v>1</v>
      </c>
      <c r="F13" s="181"/>
      <c r="G13" s="182">
        <f>ROUND(E13*F13,2)</f>
        <v>0</v>
      </c>
      <c r="H13" s="161">
        <v>0</v>
      </c>
      <c r="I13" s="160">
        <f>ROUND(E13*H13,2)</f>
        <v>0</v>
      </c>
      <c r="J13" s="161">
        <v>12500</v>
      </c>
      <c r="K13" s="160">
        <f>ROUND(E13*J13,2)</f>
        <v>12500</v>
      </c>
      <c r="L13" s="160">
        <v>21</v>
      </c>
      <c r="M13" s="160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60"/>
      <c r="S13" s="160" t="s">
        <v>216</v>
      </c>
      <c r="T13" s="160" t="s">
        <v>217</v>
      </c>
      <c r="U13" s="160">
        <v>0</v>
      </c>
      <c r="V13" s="160">
        <f>ROUND(E13*U13,2)</f>
        <v>0</v>
      </c>
      <c r="W13" s="160"/>
      <c r="X13" s="160" t="s">
        <v>55</v>
      </c>
      <c r="Y13" s="160" t="s">
        <v>218</v>
      </c>
      <c r="Z13" s="150"/>
      <c r="AA13" s="150"/>
      <c r="AB13" s="150"/>
      <c r="AC13" s="150"/>
      <c r="AD13" s="150"/>
      <c r="AE13" s="150"/>
      <c r="AF13" s="150"/>
      <c r="AG13" s="150" t="s">
        <v>219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1">
        <v>5</v>
      </c>
      <c r="B14" s="172" t="s">
        <v>227</v>
      </c>
      <c r="C14" s="185" t="s">
        <v>228</v>
      </c>
      <c r="D14" s="173" t="s">
        <v>215</v>
      </c>
      <c r="E14" s="174">
        <v>1</v>
      </c>
      <c r="F14" s="175"/>
      <c r="G14" s="176">
        <f>ROUND(E14*F14,2)</f>
        <v>0</v>
      </c>
      <c r="H14" s="161">
        <v>0</v>
      </c>
      <c r="I14" s="160">
        <f>ROUND(E14*H14,2)</f>
        <v>0</v>
      </c>
      <c r="J14" s="161">
        <v>18500</v>
      </c>
      <c r="K14" s="160">
        <f>ROUND(E14*J14,2)</f>
        <v>18500</v>
      </c>
      <c r="L14" s="160">
        <v>21</v>
      </c>
      <c r="M14" s="160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60"/>
      <c r="S14" s="160" t="s">
        <v>216</v>
      </c>
      <c r="T14" s="160" t="s">
        <v>217</v>
      </c>
      <c r="U14" s="160">
        <v>0</v>
      </c>
      <c r="V14" s="160">
        <f>ROUND(E14*U14,2)</f>
        <v>0</v>
      </c>
      <c r="W14" s="160"/>
      <c r="X14" s="160" t="s">
        <v>55</v>
      </c>
      <c r="Y14" s="160" t="s">
        <v>218</v>
      </c>
      <c r="Z14" s="150"/>
      <c r="AA14" s="150"/>
      <c r="AB14" s="150"/>
      <c r="AC14" s="150"/>
      <c r="AD14" s="150"/>
      <c r="AE14" s="150"/>
      <c r="AF14" s="150"/>
      <c r="AG14" s="150" t="s">
        <v>219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3"/>
      <c r="B15" s="4"/>
      <c r="C15" s="186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15</v>
      </c>
      <c r="AF15">
        <v>21</v>
      </c>
      <c r="AG15" t="s">
        <v>197</v>
      </c>
    </row>
    <row r="16" spans="1:60" x14ac:dyDescent="0.2">
      <c r="A16" s="153"/>
      <c r="B16" s="154" t="s">
        <v>31</v>
      </c>
      <c r="C16" s="187"/>
      <c r="D16" s="155"/>
      <c r="E16" s="156"/>
      <c r="F16" s="156"/>
      <c r="G16" s="170">
        <f>G8+G11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229</v>
      </c>
    </row>
    <row r="17" spans="1:33" x14ac:dyDescent="0.2">
      <c r="A17" s="3"/>
      <c r="B17" s="4"/>
      <c r="C17" s="186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3"/>
      <c r="B18" s="4"/>
      <c r="C18" s="186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76" t="s">
        <v>230</v>
      </c>
      <c r="B19" s="276"/>
      <c r="C19" s="27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57"/>
      <c r="B20" s="258"/>
      <c r="C20" s="259"/>
      <c r="D20" s="258"/>
      <c r="E20" s="258"/>
      <c r="F20" s="258"/>
      <c r="G20" s="26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G20" t="s">
        <v>231</v>
      </c>
    </row>
    <row r="21" spans="1:33" x14ac:dyDescent="0.2">
      <c r="A21" s="261"/>
      <c r="B21" s="262"/>
      <c r="C21" s="263"/>
      <c r="D21" s="262"/>
      <c r="E21" s="262"/>
      <c r="F21" s="262"/>
      <c r="G21" s="26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61"/>
      <c r="B22" s="262"/>
      <c r="C22" s="263"/>
      <c r="D22" s="262"/>
      <c r="E22" s="262"/>
      <c r="F22" s="262"/>
      <c r="G22" s="26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261"/>
      <c r="B23" s="262"/>
      <c r="C23" s="263"/>
      <c r="D23" s="262"/>
      <c r="E23" s="262"/>
      <c r="F23" s="262"/>
      <c r="G23" s="26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65"/>
      <c r="B24" s="266"/>
      <c r="C24" s="267"/>
      <c r="D24" s="266"/>
      <c r="E24" s="266"/>
      <c r="F24" s="266"/>
      <c r="G24" s="26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3"/>
      <c r="B25" s="4"/>
      <c r="C25" s="18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C26" s="188"/>
      <c r="D26" s="10"/>
      <c r="AG26" t="s">
        <v>232</v>
      </c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fKlKITDUK26Oy9YlJuqFj8C1H9zLrS6HKk1Ma4/dZIc0dfUfOy4nhjIbvltNMTwommsQRw2MPvXkuh7vnnX+g==" saltValue="hRigQH1VuofGEVpR5sBvPg==" spinCount="100000" sheet="1" formatRows="0"/>
  <mergeCells count="6">
    <mergeCell ref="A20:G24"/>
    <mergeCell ref="A1:G1"/>
    <mergeCell ref="C2:G2"/>
    <mergeCell ref="C3:G3"/>
    <mergeCell ref="C4:G4"/>
    <mergeCell ref="A19:C1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C88F4-D024-4ED1-8BB5-DCD2E58A83EB}">
  <sheetPr>
    <outlinePr summaryBelow="0"/>
  </sheetPr>
  <dimension ref="A1:BH5000"/>
  <sheetViews>
    <sheetView workbookViewId="0">
      <pane ySplit="7" topLeftCell="A1086" activePane="bottomLeft" state="frozen"/>
      <selection pane="bottomLeft" activeCell="F1083" sqref="F1083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185</v>
      </c>
    </row>
    <row r="2" spans="1:60" ht="24.95" customHeight="1" x14ac:dyDescent="0.2">
      <c r="A2" s="142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186</v>
      </c>
    </row>
    <row r="3" spans="1:60" ht="24.95" customHeight="1" x14ac:dyDescent="0.2">
      <c r="A3" s="142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3" t="s">
        <v>186</v>
      </c>
      <c r="AG3" t="s">
        <v>187</v>
      </c>
    </row>
    <row r="4" spans="1:60" ht="24.95" customHeight="1" x14ac:dyDescent="0.2">
      <c r="A4" s="143" t="s">
        <v>10</v>
      </c>
      <c r="B4" s="144" t="s">
        <v>52</v>
      </c>
      <c r="C4" s="273" t="s">
        <v>56</v>
      </c>
      <c r="D4" s="274"/>
      <c r="E4" s="274"/>
      <c r="F4" s="274"/>
      <c r="G4" s="275"/>
      <c r="AG4" t="s">
        <v>188</v>
      </c>
    </row>
    <row r="5" spans="1:60" x14ac:dyDescent="0.2">
      <c r="D5" s="10"/>
    </row>
    <row r="6" spans="1:60" ht="38.25" x14ac:dyDescent="0.2">
      <c r="A6" s="146" t="s">
        <v>189</v>
      </c>
      <c r="B6" s="148" t="s">
        <v>190</v>
      </c>
      <c r="C6" s="148" t="s">
        <v>191</v>
      </c>
      <c r="D6" s="147" t="s">
        <v>192</v>
      </c>
      <c r="E6" s="146" t="s">
        <v>193</v>
      </c>
      <c r="F6" s="145" t="s">
        <v>194</v>
      </c>
      <c r="G6" s="146" t="s">
        <v>31</v>
      </c>
      <c r="H6" s="149" t="s">
        <v>32</v>
      </c>
      <c r="I6" s="149" t="s">
        <v>195</v>
      </c>
      <c r="J6" s="149" t="s">
        <v>33</v>
      </c>
      <c r="K6" s="149" t="s">
        <v>196</v>
      </c>
      <c r="L6" s="149" t="s">
        <v>197</v>
      </c>
      <c r="M6" s="149" t="s">
        <v>198</v>
      </c>
      <c r="N6" s="149" t="s">
        <v>199</v>
      </c>
      <c r="O6" s="149" t="s">
        <v>200</v>
      </c>
      <c r="P6" s="149" t="s">
        <v>201</v>
      </c>
      <c r="Q6" s="149" t="s">
        <v>202</v>
      </c>
      <c r="R6" s="149" t="s">
        <v>203</v>
      </c>
      <c r="S6" s="149" t="s">
        <v>204</v>
      </c>
      <c r="T6" s="149" t="s">
        <v>205</v>
      </c>
      <c r="U6" s="149" t="s">
        <v>206</v>
      </c>
      <c r="V6" s="149" t="s">
        <v>207</v>
      </c>
      <c r="W6" s="149" t="s">
        <v>208</v>
      </c>
      <c r="X6" s="149" t="s">
        <v>209</v>
      </c>
      <c r="Y6" s="149" t="s">
        <v>210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211</v>
      </c>
      <c r="B8" s="165" t="s">
        <v>100</v>
      </c>
      <c r="C8" s="183" t="s">
        <v>101</v>
      </c>
      <c r="D8" s="166"/>
      <c r="E8" s="167"/>
      <c r="F8" s="168"/>
      <c r="G8" s="169">
        <f>SUMIF(AG9:AG115,"&lt;&gt;NOR",G9:G115)</f>
        <v>0</v>
      </c>
      <c r="H8" s="163"/>
      <c r="I8" s="163">
        <f>SUM(I9:I115)</f>
        <v>74188.800000000003</v>
      </c>
      <c r="J8" s="163"/>
      <c r="K8" s="163">
        <f>SUM(K9:K115)</f>
        <v>591059.57000000007</v>
      </c>
      <c r="L8" s="163"/>
      <c r="M8" s="163">
        <f>SUM(M9:M115)</f>
        <v>0</v>
      </c>
      <c r="N8" s="162"/>
      <c r="O8" s="162">
        <f>SUM(O9:O115)</f>
        <v>0.32</v>
      </c>
      <c r="P8" s="162"/>
      <c r="Q8" s="162">
        <f>SUM(Q9:Q115)</f>
        <v>0</v>
      </c>
      <c r="R8" s="163"/>
      <c r="S8" s="163"/>
      <c r="T8" s="163"/>
      <c r="U8" s="163"/>
      <c r="V8" s="163">
        <f>SUM(V9:V115)</f>
        <v>443.53000000000003</v>
      </c>
      <c r="W8" s="163"/>
      <c r="X8" s="163"/>
      <c r="Y8" s="163"/>
      <c r="AG8" t="s">
        <v>212</v>
      </c>
    </row>
    <row r="9" spans="1:60" outlineLevel="1" x14ac:dyDescent="0.2">
      <c r="A9" s="171">
        <v>1</v>
      </c>
      <c r="B9" s="172" t="s">
        <v>233</v>
      </c>
      <c r="C9" s="185" t="s">
        <v>234</v>
      </c>
      <c r="D9" s="173" t="s">
        <v>235</v>
      </c>
      <c r="E9" s="174">
        <v>109.32759</v>
      </c>
      <c r="F9" s="175"/>
      <c r="G9" s="176">
        <f>ROUND(E9*F9,2)</f>
        <v>0</v>
      </c>
      <c r="H9" s="161">
        <v>0</v>
      </c>
      <c r="I9" s="160">
        <f>ROUND(E9*H9,2)</f>
        <v>0</v>
      </c>
      <c r="J9" s="161">
        <v>95.2</v>
      </c>
      <c r="K9" s="160">
        <f>ROUND(E9*J9,2)</f>
        <v>10407.99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216</v>
      </c>
      <c r="T9" s="160" t="s">
        <v>216</v>
      </c>
      <c r="U9" s="160">
        <v>0.01</v>
      </c>
      <c r="V9" s="160">
        <f>ROUND(E9*U9,2)</f>
        <v>1.0900000000000001</v>
      </c>
      <c r="W9" s="160"/>
      <c r="X9" s="160" t="s">
        <v>236</v>
      </c>
      <c r="Y9" s="160" t="s">
        <v>218</v>
      </c>
      <c r="Z9" s="150"/>
      <c r="AA9" s="150"/>
      <c r="AB9" s="150"/>
      <c r="AC9" s="150"/>
      <c r="AD9" s="150"/>
      <c r="AE9" s="150"/>
      <c r="AF9" s="150"/>
      <c r="AG9" s="150" t="s">
        <v>237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196" t="s">
        <v>238</v>
      </c>
      <c r="D10" s="189"/>
      <c r="E10" s="190">
        <v>11.38359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239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3" x14ac:dyDescent="0.2">
      <c r="A11" s="157"/>
      <c r="B11" s="158"/>
      <c r="C11" s="196" t="s">
        <v>240</v>
      </c>
      <c r="D11" s="189"/>
      <c r="E11" s="190">
        <v>79.95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239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96" t="s">
        <v>241</v>
      </c>
      <c r="D12" s="189"/>
      <c r="E12" s="190">
        <v>17.994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239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1">
        <v>2</v>
      </c>
      <c r="B13" s="172" t="s">
        <v>242</v>
      </c>
      <c r="C13" s="185" t="s">
        <v>243</v>
      </c>
      <c r="D13" s="173" t="s">
        <v>235</v>
      </c>
      <c r="E13" s="174">
        <v>72.885059999999996</v>
      </c>
      <c r="F13" s="175"/>
      <c r="G13" s="176">
        <f>ROUND(E13*F13,2)</f>
        <v>0</v>
      </c>
      <c r="H13" s="161">
        <v>0</v>
      </c>
      <c r="I13" s="160">
        <f>ROUND(E13*H13,2)</f>
        <v>0</v>
      </c>
      <c r="J13" s="161">
        <v>224.5</v>
      </c>
      <c r="K13" s="160">
        <f>ROUND(E13*J13,2)</f>
        <v>16362.7</v>
      </c>
      <c r="L13" s="160">
        <v>21</v>
      </c>
      <c r="M13" s="160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60"/>
      <c r="S13" s="160" t="s">
        <v>216</v>
      </c>
      <c r="T13" s="160" t="s">
        <v>216</v>
      </c>
      <c r="U13" s="160">
        <v>0.37</v>
      </c>
      <c r="V13" s="160">
        <f>ROUND(E13*U13,2)</f>
        <v>26.97</v>
      </c>
      <c r="W13" s="160"/>
      <c r="X13" s="160" t="s">
        <v>236</v>
      </c>
      <c r="Y13" s="160" t="s">
        <v>218</v>
      </c>
      <c r="Z13" s="150"/>
      <c r="AA13" s="150"/>
      <c r="AB13" s="150"/>
      <c r="AC13" s="150"/>
      <c r="AD13" s="150"/>
      <c r="AE13" s="150"/>
      <c r="AF13" s="150"/>
      <c r="AG13" s="150" t="s">
        <v>237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96" t="s">
        <v>244</v>
      </c>
      <c r="D14" s="189"/>
      <c r="E14" s="190">
        <v>7.5890599999999999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239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96" t="s">
        <v>245</v>
      </c>
      <c r="D15" s="189"/>
      <c r="E15" s="190">
        <v>53.3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239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3" x14ac:dyDescent="0.2">
      <c r="A16" s="157"/>
      <c r="B16" s="158"/>
      <c r="C16" s="196" t="s">
        <v>246</v>
      </c>
      <c r="D16" s="189"/>
      <c r="E16" s="190">
        <v>11.996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239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1">
        <v>3</v>
      </c>
      <c r="B17" s="172" t="s">
        <v>247</v>
      </c>
      <c r="C17" s="185" t="s">
        <v>248</v>
      </c>
      <c r="D17" s="173" t="s">
        <v>235</v>
      </c>
      <c r="E17" s="174">
        <v>141.74799999999999</v>
      </c>
      <c r="F17" s="175"/>
      <c r="G17" s="176">
        <f>ROUND(E17*F17,2)</f>
        <v>0</v>
      </c>
      <c r="H17" s="161">
        <v>0</v>
      </c>
      <c r="I17" s="160">
        <f>ROUND(E17*H17,2)</f>
        <v>0</v>
      </c>
      <c r="J17" s="161">
        <v>159.5</v>
      </c>
      <c r="K17" s="160">
        <f>ROUND(E17*J17,2)</f>
        <v>22608.81</v>
      </c>
      <c r="L17" s="160">
        <v>21</v>
      </c>
      <c r="M17" s="160">
        <f>G17*(1+L17/100)</f>
        <v>0</v>
      </c>
      <c r="N17" s="159">
        <v>0</v>
      </c>
      <c r="O17" s="159">
        <f>ROUND(E17*N17,2)</f>
        <v>0</v>
      </c>
      <c r="P17" s="159">
        <v>0</v>
      </c>
      <c r="Q17" s="159">
        <f>ROUND(E17*P17,2)</f>
        <v>0</v>
      </c>
      <c r="R17" s="160"/>
      <c r="S17" s="160" t="s">
        <v>216</v>
      </c>
      <c r="T17" s="160" t="s">
        <v>216</v>
      </c>
      <c r="U17" s="160">
        <v>0.12</v>
      </c>
      <c r="V17" s="160">
        <f>ROUND(E17*U17,2)</f>
        <v>17.010000000000002</v>
      </c>
      <c r="W17" s="160"/>
      <c r="X17" s="160" t="s">
        <v>236</v>
      </c>
      <c r="Y17" s="160" t="s">
        <v>218</v>
      </c>
      <c r="Z17" s="150"/>
      <c r="AA17" s="150"/>
      <c r="AB17" s="150"/>
      <c r="AC17" s="150"/>
      <c r="AD17" s="150"/>
      <c r="AE17" s="150"/>
      <c r="AF17" s="150"/>
      <c r="AG17" s="150" t="s">
        <v>237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96" t="s">
        <v>249</v>
      </c>
      <c r="D18" s="189"/>
      <c r="E18" s="190">
        <v>132.30000000000001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239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96" t="s">
        <v>250</v>
      </c>
      <c r="D19" s="189"/>
      <c r="E19" s="190">
        <v>6.75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239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3" x14ac:dyDescent="0.2">
      <c r="A20" s="157"/>
      <c r="B20" s="158"/>
      <c r="C20" s="196" t="s">
        <v>251</v>
      </c>
      <c r="D20" s="189"/>
      <c r="E20" s="190">
        <v>2.25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239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3" x14ac:dyDescent="0.2">
      <c r="A21" s="157"/>
      <c r="B21" s="158"/>
      <c r="C21" s="196" t="s">
        <v>252</v>
      </c>
      <c r="D21" s="189"/>
      <c r="E21" s="190">
        <v>0.44800000000000001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239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1">
        <v>4</v>
      </c>
      <c r="B22" s="172" t="s">
        <v>253</v>
      </c>
      <c r="C22" s="185" t="s">
        <v>254</v>
      </c>
      <c r="D22" s="173" t="s">
        <v>235</v>
      </c>
      <c r="E22" s="174">
        <v>47.6524</v>
      </c>
      <c r="F22" s="175"/>
      <c r="G22" s="176">
        <f>ROUND(E22*F22,2)</f>
        <v>0</v>
      </c>
      <c r="H22" s="161">
        <v>0</v>
      </c>
      <c r="I22" s="160">
        <f>ROUND(E22*H22,2)</f>
        <v>0</v>
      </c>
      <c r="J22" s="161">
        <v>231.5</v>
      </c>
      <c r="K22" s="160">
        <f>ROUND(E22*J22,2)</f>
        <v>11031.53</v>
      </c>
      <c r="L22" s="160">
        <v>21</v>
      </c>
      <c r="M22" s="160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60"/>
      <c r="S22" s="160" t="s">
        <v>216</v>
      </c>
      <c r="T22" s="160" t="s">
        <v>216</v>
      </c>
      <c r="U22" s="160">
        <v>0.18</v>
      </c>
      <c r="V22" s="160">
        <f>ROUND(E22*U22,2)</f>
        <v>8.58</v>
      </c>
      <c r="W22" s="160"/>
      <c r="X22" s="160" t="s">
        <v>236</v>
      </c>
      <c r="Y22" s="160" t="s">
        <v>218</v>
      </c>
      <c r="Z22" s="150"/>
      <c r="AA22" s="150"/>
      <c r="AB22" s="150"/>
      <c r="AC22" s="150"/>
      <c r="AD22" s="150"/>
      <c r="AE22" s="150"/>
      <c r="AF22" s="150"/>
      <c r="AG22" s="150" t="s">
        <v>237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196" t="s">
        <v>255</v>
      </c>
      <c r="D23" s="189"/>
      <c r="E23" s="190">
        <v>33.799999999999997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239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96" t="s">
        <v>256</v>
      </c>
      <c r="D24" s="189"/>
      <c r="E24" s="190">
        <v>12.92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239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3" x14ac:dyDescent="0.2">
      <c r="A25" s="157"/>
      <c r="B25" s="158"/>
      <c r="C25" s="196" t="s">
        <v>257</v>
      </c>
      <c r="D25" s="189"/>
      <c r="E25" s="190">
        <v>0.93240000000000001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239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1">
        <v>5</v>
      </c>
      <c r="B26" s="172" t="s">
        <v>258</v>
      </c>
      <c r="C26" s="185" t="s">
        <v>259</v>
      </c>
      <c r="D26" s="173" t="s">
        <v>235</v>
      </c>
      <c r="E26" s="174">
        <v>104.40300000000001</v>
      </c>
      <c r="F26" s="175"/>
      <c r="G26" s="176">
        <f>ROUND(E26*F26,2)</f>
        <v>0</v>
      </c>
      <c r="H26" s="161">
        <v>0</v>
      </c>
      <c r="I26" s="160">
        <f>ROUND(E26*H26,2)</f>
        <v>0</v>
      </c>
      <c r="J26" s="161">
        <v>145.5</v>
      </c>
      <c r="K26" s="160">
        <f>ROUND(E26*J26,2)</f>
        <v>15190.64</v>
      </c>
      <c r="L26" s="160">
        <v>21</v>
      </c>
      <c r="M26" s="160">
        <f>G26*(1+L26/100)</f>
        <v>0</v>
      </c>
      <c r="N26" s="159">
        <v>0</v>
      </c>
      <c r="O26" s="159">
        <f>ROUND(E26*N26,2)</f>
        <v>0</v>
      </c>
      <c r="P26" s="159">
        <v>0</v>
      </c>
      <c r="Q26" s="159">
        <f>ROUND(E26*P26,2)</f>
        <v>0</v>
      </c>
      <c r="R26" s="160"/>
      <c r="S26" s="160" t="s">
        <v>216</v>
      </c>
      <c r="T26" s="160" t="s">
        <v>216</v>
      </c>
      <c r="U26" s="160">
        <v>0.2</v>
      </c>
      <c r="V26" s="160">
        <f>ROUND(E26*U26,2)</f>
        <v>20.88</v>
      </c>
      <c r="W26" s="160"/>
      <c r="X26" s="160" t="s">
        <v>236</v>
      </c>
      <c r="Y26" s="160" t="s">
        <v>218</v>
      </c>
      <c r="Z26" s="150"/>
      <c r="AA26" s="150"/>
      <c r="AB26" s="150"/>
      <c r="AC26" s="150"/>
      <c r="AD26" s="150"/>
      <c r="AE26" s="150"/>
      <c r="AF26" s="150"/>
      <c r="AG26" s="150" t="s">
        <v>237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96" t="s">
        <v>249</v>
      </c>
      <c r="D27" s="189"/>
      <c r="E27" s="190">
        <v>132.30000000000001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239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96" t="s">
        <v>260</v>
      </c>
      <c r="D28" s="189"/>
      <c r="E28" s="190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239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96" t="s">
        <v>261</v>
      </c>
      <c r="D29" s="189"/>
      <c r="E29" s="190">
        <v>-13.44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239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3" x14ac:dyDescent="0.2">
      <c r="A30" s="157"/>
      <c r="B30" s="158"/>
      <c r="C30" s="196" t="s">
        <v>262</v>
      </c>
      <c r="D30" s="189"/>
      <c r="E30" s="190">
        <v>-6.24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239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3" x14ac:dyDescent="0.2">
      <c r="A31" s="157"/>
      <c r="B31" s="158"/>
      <c r="C31" s="196" t="s">
        <v>263</v>
      </c>
      <c r="D31" s="189"/>
      <c r="E31" s="190">
        <v>-4.1399999999999997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239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96" t="s">
        <v>264</v>
      </c>
      <c r="D32" s="189"/>
      <c r="E32" s="190">
        <v>-2.2679999999999998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239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196" t="s">
        <v>265</v>
      </c>
      <c r="D33" s="189"/>
      <c r="E33" s="190">
        <v>-1.08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239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96" t="s">
        <v>266</v>
      </c>
      <c r="D34" s="189"/>
      <c r="E34" s="190">
        <v>-0.72899999999999998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239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1">
        <v>6</v>
      </c>
      <c r="B35" s="172" t="s">
        <v>267</v>
      </c>
      <c r="C35" s="185" t="s">
        <v>268</v>
      </c>
      <c r="D35" s="173" t="s">
        <v>235</v>
      </c>
      <c r="E35" s="174">
        <v>344.78375</v>
      </c>
      <c r="F35" s="175"/>
      <c r="G35" s="176">
        <f>ROUND(E35*F35,2)</f>
        <v>0</v>
      </c>
      <c r="H35" s="161">
        <v>0</v>
      </c>
      <c r="I35" s="160">
        <f>ROUND(E35*H35,2)</f>
        <v>0</v>
      </c>
      <c r="J35" s="161">
        <v>296</v>
      </c>
      <c r="K35" s="160">
        <f>ROUND(E35*J35,2)</f>
        <v>102055.99</v>
      </c>
      <c r="L35" s="160">
        <v>21</v>
      </c>
      <c r="M35" s="160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60"/>
      <c r="S35" s="160" t="s">
        <v>216</v>
      </c>
      <c r="T35" s="160" t="s">
        <v>216</v>
      </c>
      <c r="U35" s="160">
        <v>0.01</v>
      </c>
      <c r="V35" s="160">
        <f>ROUND(E35*U35,2)</f>
        <v>3.45</v>
      </c>
      <c r="W35" s="160"/>
      <c r="X35" s="160" t="s">
        <v>236</v>
      </c>
      <c r="Y35" s="160" t="s">
        <v>218</v>
      </c>
      <c r="Z35" s="150"/>
      <c r="AA35" s="150"/>
      <c r="AB35" s="150"/>
      <c r="AC35" s="150"/>
      <c r="AD35" s="150"/>
      <c r="AE35" s="150"/>
      <c r="AF35" s="150"/>
      <c r="AG35" s="150" t="s">
        <v>237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 x14ac:dyDescent="0.2">
      <c r="A36" s="157"/>
      <c r="B36" s="158"/>
      <c r="C36" s="196" t="s">
        <v>269</v>
      </c>
      <c r="D36" s="189"/>
      <c r="E36" s="190">
        <v>18.972650000000002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239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3" x14ac:dyDescent="0.2">
      <c r="A37" s="157"/>
      <c r="B37" s="158"/>
      <c r="C37" s="196" t="s">
        <v>270</v>
      </c>
      <c r="D37" s="189"/>
      <c r="E37" s="190">
        <v>133.25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239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3" x14ac:dyDescent="0.2">
      <c r="A38" s="157"/>
      <c r="B38" s="158"/>
      <c r="C38" s="196" t="s">
        <v>271</v>
      </c>
      <c r="D38" s="189"/>
      <c r="E38" s="190">
        <v>29.99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239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3" x14ac:dyDescent="0.2">
      <c r="A39" s="157"/>
      <c r="B39" s="158"/>
      <c r="C39" s="196" t="s">
        <v>260</v>
      </c>
      <c r="D39" s="189"/>
      <c r="E39" s="190"/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239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3" x14ac:dyDescent="0.2">
      <c r="A40" s="157"/>
      <c r="B40" s="158"/>
      <c r="C40" s="196" t="s">
        <v>272</v>
      </c>
      <c r="D40" s="189"/>
      <c r="E40" s="190">
        <v>13.44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239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3" x14ac:dyDescent="0.2">
      <c r="A41" s="157"/>
      <c r="B41" s="158"/>
      <c r="C41" s="196" t="s">
        <v>273</v>
      </c>
      <c r="D41" s="189"/>
      <c r="E41" s="190">
        <v>6.24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239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3" x14ac:dyDescent="0.2">
      <c r="A42" s="157"/>
      <c r="B42" s="158"/>
      <c r="C42" s="196" t="s">
        <v>274</v>
      </c>
      <c r="D42" s="189"/>
      <c r="E42" s="190">
        <v>4.1399999999999997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239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3" x14ac:dyDescent="0.2">
      <c r="A43" s="157"/>
      <c r="B43" s="158"/>
      <c r="C43" s="196" t="s">
        <v>275</v>
      </c>
      <c r="D43" s="189"/>
      <c r="E43" s="190">
        <v>2.2679999999999998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239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3" x14ac:dyDescent="0.2">
      <c r="A44" s="157"/>
      <c r="B44" s="158"/>
      <c r="C44" s="196" t="s">
        <v>276</v>
      </c>
      <c r="D44" s="189"/>
      <c r="E44" s="190">
        <v>1.08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239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196" t="s">
        <v>277</v>
      </c>
      <c r="D45" s="189"/>
      <c r="E45" s="190">
        <v>0.72899999999999998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239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196" t="s">
        <v>250</v>
      </c>
      <c r="D46" s="189"/>
      <c r="E46" s="190">
        <v>6.75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239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196" t="s">
        <v>251</v>
      </c>
      <c r="D47" s="189"/>
      <c r="E47" s="190">
        <v>2.25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239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196" t="s">
        <v>252</v>
      </c>
      <c r="D48" s="189"/>
      <c r="E48" s="190">
        <v>0.44800000000000001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239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196" t="s">
        <v>255</v>
      </c>
      <c r="D49" s="189"/>
      <c r="E49" s="190">
        <v>33.799999999999997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239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196" t="s">
        <v>256</v>
      </c>
      <c r="D50" s="189"/>
      <c r="E50" s="190">
        <v>12.92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239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196" t="s">
        <v>257</v>
      </c>
      <c r="D51" s="189"/>
      <c r="E51" s="190">
        <v>0.93240000000000001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239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196" t="s">
        <v>278</v>
      </c>
      <c r="D52" s="189"/>
      <c r="E52" s="190"/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239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196" t="s">
        <v>279</v>
      </c>
      <c r="D53" s="189"/>
      <c r="E53" s="190">
        <v>45.781199999999998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239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196" t="s">
        <v>280</v>
      </c>
      <c r="D54" s="189"/>
      <c r="E54" s="190">
        <v>25.434000000000001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239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196" t="s">
        <v>281</v>
      </c>
      <c r="D55" s="189"/>
      <c r="E55" s="190">
        <v>6.3585000000000003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239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1">
        <v>7</v>
      </c>
      <c r="B56" s="172" t="s">
        <v>282</v>
      </c>
      <c r="C56" s="185" t="s">
        <v>283</v>
      </c>
      <c r="D56" s="173" t="s">
        <v>235</v>
      </c>
      <c r="E56" s="174">
        <v>344.78375</v>
      </c>
      <c r="F56" s="175"/>
      <c r="G56" s="176">
        <f>ROUND(E56*F56,2)</f>
        <v>0</v>
      </c>
      <c r="H56" s="161">
        <v>0</v>
      </c>
      <c r="I56" s="160">
        <f>ROUND(E56*H56,2)</f>
        <v>0</v>
      </c>
      <c r="J56" s="161">
        <v>80</v>
      </c>
      <c r="K56" s="160">
        <f>ROUND(E56*J56,2)</f>
        <v>27582.7</v>
      </c>
      <c r="L56" s="160">
        <v>21</v>
      </c>
      <c r="M56" s="160">
        <f>G56*(1+L56/100)</f>
        <v>0</v>
      </c>
      <c r="N56" s="159">
        <v>0</v>
      </c>
      <c r="O56" s="159">
        <f>ROUND(E56*N56,2)</f>
        <v>0</v>
      </c>
      <c r="P56" s="159">
        <v>0</v>
      </c>
      <c r="Q56" s="159">
        <f>ROUND(E56*P56,2)</f>
        <v>0</v>
      </c>
      <c r="R56" s="160"/>
      <c r="S56" s="160" t="s">
        <v>216</v>
      </c>
      <c r="T56" s="160" t="s">
        <v>216</v>
      </c>
      <c r="U56" s="160">
        <v>0.05</v>
      </c>
      <c r="V56" s="160">
        <f>ROUND(E56*U56,2)</f>
        <v>17.239999999999998</v>
      </c>
      <c r="W56" s="160"/>
      <c r="X56" s="160" t="s">
        <v>236</v>
      </c>
      <c r="Y56" s="160" t="s">
        <v>218</v>
      </c>
      <c r="Z56" s="150"/>
      <c r="AA56" s="150"/>
      <c r="AB56" s="150"/>
      <c r="AC56" s="150"/>
      <c r="AD56" s="150"/>
      <c r="AE56" s="150"/>
      <c r="AF56" s="150"/>
      <c r="AG56" s="150" t="s">
        <v>237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196" t="s">
        <v>269</v>
      </c>
      <c r="D57" s="189"/>
      <c r="E57" s="190">
        <v>18.972650000000002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239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">
      <c r="A58" s="157"/>
      <c r="B58" s="158"/>
      <c r="C58" s="196" t="s">
        <v>270</v>
      </c>
      <c r="D58" s="189"/>
      <c r="E58" s="190">
        <v>133.25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239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196" t="s">
        <v>271</v>
      </c>
      <c r="D59" s="189"/>
      <c r="E59" s="190">
        <v>29.99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239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196" t="s">
        <v>260</v>
      </c>
      <c r="D60" s="189"/>
      <c r="E60" s="190"/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239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196" t="s">
        <v>272</v>
      </c>
      <c r="D61" s="189"/>
      <c r="E61" s="190">
        <v>13.44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239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196" t="s">
        <v>273</v>
      </c>
      <c r="D62" s="189"/>
      <c r="E62" s="190">
        <v>6.24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239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196" t="s">
        <v>274</v>
      </c>
      <c r="D63" s="189"/>
      <c r="E63" s="190">
        <v>4.1399999999999997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239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196" t="s">
        <v>275</v>
      </c>
      <c r="D64" s="189"/>
      <c r="E64" s="190">
        <v>2.2679999999999998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239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196" t="s">
        <v>276</v>
      </c>
      <c r="D65" s="189"/>
      <c r="E65" s="190">
        <v>1.08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239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196" t="s">
        <v>277</v>
      </c>
      <c r="D66" s="189"/>
      <c r="E66" s="190">
        <v>0.72899999999999998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239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196" t="s">
        <v>250</v>
      </c>
      <c r="D67" s="189"/>
      <c r="E67" s="190">
        <v>6.75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239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196" t="s">
        <v>251</v>
      </c>
      <c r="D68" s="189"/>
      <c r="E68" s="190">
        <v>2.25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239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196" t="s">
        <v>252</v>
      </c>
      <c r="D69" s="189"/>
      <c r="E69" s="190">
        <v>0.44800000000000001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239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196" t="s">
        <v>255</v>
      </c>
      <c r="D70" s="189"/>
      <c r="E70" s="190">
        <v>33.799999999999997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239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196" t="s">
        <v>256</v>
      </c>
      <c r="D71" s="189"/>
      <c r="E71" s="190">
        <v>12.92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239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3" x14ac:dyDescent="0.2">
      <c r="A72" s="157"/>
      <c r="B72" s="158"/>
      <c r="C72" s="196" t="s">
        <v>257</v>
      </c>
      <c r="D72" s="189"/>
      <c r="E72" s="190">
        <v>0.93240000000000001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239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196" t="s">
        <v>278</v>
      </c>
      <c r="D73" s="189"/>
      <c r="E73" s="190"/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239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">
      <c r="A74" s="157"/>
      <c r="B74" s="158"/>
      <c r="C74" s="196" t="s">
        <v>279</v>
      </c>
      <c r="D74" s="189"/>
      <c r="E74" s="190">
        <v>45.781199999999998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239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">
      <c r="A75" s="157"/>
      <c r="B75" s="158"/>
      <c r="C75" s="196" t="s">
        <v>280</v>
      </c>
      <c r="D75" s="189"/>
      <c r="E75" s="190">
        <v>25.434000000000001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239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3" x14ac:dyDescent="0.2">
      <c r="A76" s="157"/>
      <c r="B76" s="158"/>
      <c r="C76" s="196" t="s">
        <v>281</v>
      </c>
      <c r="D76" s="189"/>
      <c r="E76" s="190">
        <v>6.3585000000000003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239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1">
        <v>8</v>
      </c>
      <c r="B77" s="172" t="s">
        <v>284</v>
      </c>
      <c r="C77" s="185" t="s">
        <v>285</v>
      </c>
      <c r="D77" s="173" t="s">
        <v>286</v>
      </c>
      <c r="E77" s="174">
        <v>620.61075000000005</v>
      </c>
      <c r="F77" s="175"/>
      <c r="G77" s="176">
        <f>ROUND(E77*F77,2)</f>
        <v>0</v>
      </c>
      <c r="H77" s="161">
        <v>0</v>
      </c>
      <c r="I77" s="160">
        <f>ROUND(E77*H77,2)</f>
        <v>0</v>
      </c>
      <c r="J77" s="161">
        <v>280</v>
      </c>
      <c r="K77" s="160">
        <f>ROUND(E77*J77,2)</f>
        <v>173771.01</v>
      </c>
      <c r="L77" s="160">
        <v>21</v>
      </c>
      <c r="M77" s="160">
        <f>G77*(1+L77/100)</f>
        <v>0</v>
      </c>
      <c r="N77" s="159">
        <v>0</v>
      </c>
      <c r="O77" s="159">
        <f>ROUND(E77*N77,2)</f>
        <v>0</v>
      </c>
      <c r="P77" s="159">
        <v>0</v>
      </c>
      <c r="Q77" s="159">
        <f>ROUND(E77*P77,2)</f>
        <v>0</v>
      </c>
      <c r="R77" s="160"/>
      <c r="S77" s="160" t="s">
        <v>216</v>
      </c>
      <c r="T77" s="160" t="s">
        <v>216</v>
      </c>
      <c r="U77" s="160">
        <v>0</v>
      </c>
      <c r="V77" s="160">
        <f>ROUND(E77*U77,2)</f>
        <v>0</v>
      </c>
      <c r="W77" s="160"/>
      <c r="X77" s="160" t="s">
        <v>236</v>
      </c>
      <c r="Y77" s="160" t="s">
        <v>218</v>
      </c>
      <c r="Z77" s="150"/>
      <c r="AA77" s="150"/>
      <c r="AB77" s="150"/>
      <c r="AC77" s="150"/>
      <c r="AD77" s="150"/>
      <c r="AE77" s="150"/>
      <c r="AF77" s="150"/>
      <c r="AG77" s="150" t="s">
        <v>237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 x14ac:dyDescent="0.2">
      <c r="A78" s="157"/>
      <c r="B78" s="158"/>
      <c r="C78" s="197" t="s">
        <v>287</v>
      </c>
      <c r="D78" s="191"/>
      <c r="E78" s="192"/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239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3" x14ac:dyDescent="0.2">
      <c r="A79" s="157"/>
      <c r="B79" s="158"/>
      <c r="C79" s="198" t="s">
        <v>288</v>
      </c>
      <c r="D79" s="191"/>
      <c r="E79" s="192">
        <v>18.972650000000002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239</v>
      </c>
      <c r="AH79" s="150">
        <v>2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198" t="s">
        <v>289</v>
      </c>
      <c r="D80" s="191"/>
      <c r="E80" s="192">
        <v>133.25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239</v>
      </c>
      <c r="AH80" s="150">
        <v>2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198" t="s">
        <v>290</v>
      </c>
      <c r="D81" s="191"/>
      <c r="E81" s="192">
        <v>29.99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239</v>
      </c>
      <c r="AH81" s="150">
        <v>2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198" t="s">
        <v>291</v>
      </c>
      <c r="D82" s="191"/>
      <c r="E82" s="192"/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239</v>
      </c>
      <c r="AH82" s="150">
        <v>2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198" t="s">
        <v>292</v>
      </c>
      <c r="D83" s="191"/>
      <c r="E83" s="192">
        <v>13.44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239</v>
      </c>
      <c r="AH83" s="150">
        <v>2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198" t="s">
        <v>293</v>
      </c>
      <c r="D84" s="191"/>
      <c r="E84" s="192">
        <v>6.24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239</v>
      </c>
      <c r="AH84" s="150">
        <v>2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198" t="s">
        <v>294</v>
      </c>
      <c r="D85" s="191"/>
      <c r="E85" s="192">
        <v>4.1399999999999997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239</v>
      </c>
      <c r="AH85" s="150">
        <v>2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3" x14ac:dyDescent="0.2">
      <c r="A86" s="157"/>
      <c r="B86" s="158"/>
      <c r="C86" s="198" t="s">
        <v>295</v>
      </c>
      <c r="D86" s="191"/>
      <c r="E86" s="192">
        <v>2.2679999999999998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239</v>
      </c>
      <c r="AH86" s="150">
        <v>2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3" x14ac:dyDescent="0.2">
      <c r="A87" s="157"/>
      <c r="B87" s="158"/>
      <c r="C87" s="198" t="s">
        <v>296</v>
      </c>
      <c r="D87" s="191"/>
      <c r="E87" s="192">
        <v>1.08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239</v>
      </c>
      <c r="AH87" s="150">
        <v>2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3" x14ac:dyDescent="0.2">
      <c r="A88" s="157"/>
      <c r="B88" s="158"/>
      <c r="C88" s="198" t="s">
        <v>297</v>
      </c>
      <c r="D88" s="191"/>
      <c r="E88" s="192">
        <v>0.72899999999999998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239</v>
      </c>
      <c r="AH88" s="150">
        <v>2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3" x14ac:dyDescent="0.2">
      <c r="A89" s="157"/>
      <c r="B89" s="158"/>
      <c r="C89" s="198" t="s">
        <v>298</v>
      </c>
      <c r="D89" s="191"/>
      <c r="E89" s="192">
        <v>6.75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239</v>
      </c>
      <c r="AH89" s="150">
        <v>2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3" x14ac:dyDescent="0.2">
      <c r="A90" s="157"/>
      <c r="B90" s="158"/>
      <c r="C90" s="198" t="s">
        <v>299</v>
      </c>
      <c r="D90" s="191"/>
      <c r="E90" s="192">
        <v>2.25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239</v>
      </c>
      <c r="AH90" s="150">
        <v>2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 x14ac:dyDescent="0.2">
      <c r="A91" s="157"/>
      <c r="B91" s="158"/>
      <c r="C91" s="198" t="s">
        <v>300</v>
      </c>
      <c r="D91" s="191"/>
      <c r="E91" s="192">
        <v>0.44800000000000001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239</v>
      </c>
      <c r="AH91" s="150">
        <v>2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3" x14ac:dyDescent="0.2">
      <c r="A92" s="157"/>
      <c r="B92" s="158"/>
      <c r="C92" s="198" t="s">
        <v>301</v>
      </c>
      <c r="D92" s="191"/>
      <c r="E92" s="192">
        <v>33.799999999999997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239</v>
      </c>
      <c r="AH92" s="150">
        <v>2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3" x14ac:dyDescent="0.2">
      <c r="A93" s="157"/>
      <c r="B93" s="158"/>
      <c r="C93" s="198" t="s">
        <v>302</v>
      </c>
      <c r="D93" s="191"/>
      <c r="E93" s="192">
        <v>12.92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239</v>
      </c>
      <c r="AH93" s="150">
        <v>2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3" x14ac:dyDescent="0.2">
      <c r="A94" s="157"/>
      <c r="B94" s="158"/>
      <c r="C94" s="198" t="s">
        <v>303</v>
      </c>
      <c r="D94" s="191"/>
      <c r="E94" s="192">
        <v>0.93240000000000001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239</v>
      </c>
      <c r="AH94" s="150">
        <v>2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3" x14ac:dyDescent="0.2">
      <c r="A95" s="157"/>
      <c r="B95" s="158"/>
      <c r="C95" s="198" t="s">
        <v>304</v>
      </c>
      <c r="D95" s="191"/>
      <c r="E95" s="192"/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239</v>
      </c>
      <c r="AH95" s="150">
        <v>2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3" x14ac:dyDescent="0.2">
      <c r="A96" s="157"/>
      <c r="B96" s="158"/>
      <c r="C96" s="198" t="s">
        <v>305</v>
      </c>
      <c r="D96" s="191"/>
      <c r="E96" s="192">
        <v>45.781199999999998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239</v>
      </c>
      <c r="AH96" s="150">
        <v>2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">
      <c r="A97" s="157"/>
      <c r="B97" s="158"/>
      <c r="C97" s="198" t="s">
        <v>306</v>
      </c>
      <c r="D97" s="191"/>
      <c r="E97" s="192">
        <v>25.434000000000001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239</v>
      </c>
      <c r="AH97" s="150">
        <v>2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198" t="s">
        <v>307</v>
      </c>
      <c r="D98" s="191"/>
      <c r="E98" s="192">
        <v>6.3585000000000003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239</v>
      </c>
      <c r="AH98" s="150">
        <v>2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">
      <c r="A99" s="157"/>
      <c r="B99" s="158"/>
      <c r="C99" s="197" t="s">
        <v>308</v>
      </c>
      <c r="D99" s="191"/>
      <c r="E99" s="192"/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239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3" x14ac:dyDescent="0.2">
      <c r="A100" s="157"/>
      <c r="B100" s="158"/>
      <c r="C100" s="196" t="s">
        <v>309</v>
      </c>
      <c r="D100" s="189"/>
      <c r="E100" s="190">
        <v>620.61075000000005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239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1">
        <v>9</v>
      </c>
      <c r="B101" s="172" t="s">
        <v>310</v>
      </c>
      <c r="C101" s="185" t="s">
        <v>311</v>
      </c>
      <c r="D101" s="173" t="s">
        <v>312</v>
      </c>
      <c r="E101" s="174">
        <v>1220</v>
      </c>
      <c r="F101" s="175"/>
      <c r="G101" s="176">
        <f>ROUND(E101*F101,2)</f>
        <v>0</v>
      </c>
      <c r="H101" s="161">
        <v>4</v>
      </c>
      <c r="I101" s="160">
        <f>ROUND(E101*H101,2)</f>
        <v>4880</v>
      </c>
      <c r="J101" s="161">
        <v>54</v>
      </c>
      <c r="K101" s="160">
        <f>ROUND(E101*J101,2)</f>
        <v>65880</v>
      </c>
      <c r="L101" s="160">
        <v>21</v>
      </c>
      <c r="M101" s="160">
        <f>G101*(1+L101/100)</f>
        <v>0</v>
      </c>
      <c r="N101" s="159">
        <v>0</v>
      </c>
      <c r="O101" s="159">
        <f>ROUND(E101*N101,2)</f>
        <v>0</v>
      </c>
      <c r="P101" s="159">
        <v>0</v>
      </c>
      <c r="Q101" s="159">
        <f>ROUND(E101*P101,2)</f>
        <v>0</v>
      </c>
      <c r="R101" s="160"/>
      <c r="S101" s="160" t="s">
        <v>216</v>
      </c>
      <c r="T101" s="160" t="s">
        <v>217</v>
      </c>
      <c r="U101" s="160">
        <v>0.06</v>
      </c>
      <c r="V101" s="160">
        <f>ROUND(E101*U101,2)</f>
        <v>73.2</v>
      </c>
      <c r="W101" s="160"/>
      <c r="X101" s="160" t="s">
        <v>236</v>
      </c>
      <c r="Y101" s="160" t="s">
        <v>218</v>
      </c>
      <c r="Z101" s="150"/>
      <c r="AA101" s="150"/>
      <c r="AB101" s="150"/>
      <c r="AC101" s="150"/>
      <c r="AD101" s="150"/>
      <c r="AE101" s="150"/>
      <c r="AF101" s="150"/>
      <c r="AG101" s="150" t="s">
        <v>237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2" x14ac:dyDescent="0.2">
      <c r="A102" s="157"/>
      <c r="B102" s="158"/>
      <c r="C102" s="196" t="s">
        <v>313</v>
      </c>
      <c r="D102" s="189"/>
      <c r="E102" s="190">
        <v>1220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239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1">
        <v>10</v>
      </c>
      <c r="B103" s="172" t="s">
        <v>314</v>
      </c>
      <c r="C103" s="185" t="s">
        <v>315</v>
      </c>
      <c r="D103" s="173" t="s">
        <v>312</v>
      </c>
      <c r="E103" s="174">
        <v>1220</v>
      </c>
      <c r="F103" s="175"/>
      <c r="G103" s="176">
        <f>ROUND(E103*F103,2)</f>
        <v>0</v>
      </c>
      <c r="H103" s="161">
        <v>0</v>
      </c>
      <c r="I103" s="160">
        <f>ROUND(E103*H103,2)</f>
        <v>0</v>
      </c>
      <c r="J103" s="161">
        <v>6.1</v>
      </c>
      <c r="K103" s="160">
        <f>ROUND(E103*J103,2)</f>
        <v>7442</v>
      </c>
      <c r="L103" s="160">
        <v>21</v>
      </c>
      <c r="M103" s="160">
        <f>G103*(1+L103/100)</f>
        <v>0</v>
      </c>
      <c r="N103" s="159">
        <v>0</v>
      </c>
      <c r="O103" s="159">
        <f>ROUND(E103*N103,2)</f>
        <v>0</v>
      </c>
      <c r="P103" s="159">
        <v>0</v>
      </c>
      <c r="Q103" s="159">
        <f>ROUND(E103*P103,2)</f>
        <v>0</v>
      </c>
      <c r="R103" s="160"/>
      <c r="S103" s="160" t="s">
        <v>216</v>
      </c>
      <c r="T103" s="160" t="s">
        <v>216</v>
      </c>
      <c r="U103" s="160">
        <v>0.02</v>
      </c>
      <c r="V103" s="160">
        <f>ROUND(E103*U103,2)</f>
        <v>24.4</v>
      </c>
      <c r="W103" s="160"/>
      <c r="X103" s="160" t="s">
        <v>236</v>
      </c>
      <c r="Y103" s="160" t="s">
        <v>218</v>
      </c>
      <c r="Z103" s="150"/>
      <c r="AA103" s="150"/>
      <c r="AB103" s="150"/>
      <c r="AC103" s="150"/>
      <c r="AD103" s="150"/>
      <c r="AE103" s="150"/>
      <c r="AF103" s="150"/>
      <c r="AG103" s="150" t="s">
        <v>237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2" x14ac:dyDescent="0.2">
      <c r="A104" s="157"/>
      <c r="B104" s="158"/>
      <c r="C104" s="196" t="s">
        <v>313</v>
      </c>
      <c r="D104" s="189"/>
      <c r="E104" s="190">
        <v>1220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239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1">
        <v>11</v>
      </c>
      <c r="B105" s="172" t="s">
        <v>316</v>
      </c>
      <c r="C105" s="185" t="s">
        <v>317</v>
      </c>
      <c r="D105" s="173" t="s">
        <v>312</v>
      </c>
      <c r="E105" s="174">
        <v>1220</v>
      </c>
      <c r="F105" s="175"/>
      <c r="G105" s="176">
        <f>ROUND(E105*F105,2)</f>
        <v>0</v>
      </c>
      <c r="H105" s="161">
        <v>0.04</v>
      </c>
      <c r="I105" s="160">
        <f>ROUND(E105*H105,2)</f>
        <v>48.8</v>
      </c>
      <c r="J105" s="161">
        <v>5.16</v>
      </c>
      <c r="K105" s="160">
        <f>ROUND(E105*J105,2)</f>
        <v>6295.2</v>
      </c>
      <c r="L105" s="160">
        <v>21</v>
      </c>
      <c r="M105" s="160">
        <f>G105*(1+L105/100)</f>
        <v>0</v>
      </c>
      <c r="N105" s="159">
        <v>0</v>
      </c>
      <c r="O105" s="159">
        <f>ROUND(E105*N105,2)</f>
        <v>0</v>
      </c>
      <c r="P105" s="159">
        <v>0</v>
      </c>
      <c r="Q105" s="159">
        <f>ROUND(E105*P105,2)</f>
        <v>0</v>
      </c>
      <c r="R105" s="160"/>
      <c r="S105" s="160" t="s">
        <v>216</v>
      </c>
      <c r="T105" s="160" t="s">
        <v>216</v>
      </c>
      <c r="U105" s="160">
        <v>3.5000000000000001E-3</v>
      </c>
      <c r="V105" s="160">
        <f>ROUND(E105*U105,2)</f>
        <v>4.2699999999999996</v>
      </c>
      <c r="W105" s="160"/>
      <c r="X105" s="160" t="s">
        <v>236</v>
      </c>
      <c r="Y105" s="160" t="s">
        <v>218</v>
      </c>
      <c r="Z105" s="150"/>
      <c r="AA105" s="150"/>
      <c r="AB105" s="150"/>
      <c r="AC105" s="150"/>
      <c r="AD105" s="150"/>
      <c r="AE105" s="150"/>
      <c r="AF105" s="150"/>
      <c r="AG105" s="150" t="s">
        <v>237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2" x14ac:dyDescent="0.2">
      <c r="A106" s="157"/>
      <c r="B106" s="158"/>
      <c r="C106" s="196" t="s">
        <v>313</v>
      </c>
      <c r="D106" s="189"/>
      <c r="E106" s="190">
        <v>1220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239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7">
        <v>12</v>
      </c>
      <c r="B107" s="178" t="s">
        <v>318</v>
      </c>
      <c r="C107" s="184" t="s">
        <v>319</v>
      </c>
      <c r="D107" s="179" t="s">
        <v>320</v>
      </c>
      <c r="E107" s="180">
        <v>10</v>
      </c>
      <c r="F107" s="181"/>
      <c r="G107" s="182">
        <f>ROUND(E107*F107,2)</f>
        <v>0</v>
      </c>
      <c r="H107" s="161">
        <v>368.5</v>
      </c>
      <c r="I107" s="160">
        <f>ROUND(E107*H107,2)</f>
        <v>3685</v>
      </c>
      <c r="J107" s="161">
        <v>0</v>
      </c>
      <c r="K107" s="160">
        <f>ROUND(E107*J107,2)</f>
        <v>0</v>
      </c>
      <c r="L107" s="160">
        <v>21</v>
      </c>
      <c r="M107" s="160">
        <f>G107*(1+L107/100)</f>
        <v>0</v>
      </c>
      <c r="N107" s="159">
        <v>1E-3</v>
      </c>
      <c r="O107" s="159">
        <f>ROUND(E107*N107,2)</f>
        <v>0.01</v>
      </c>
      <c r="P107" s="159">
        <v>0</v>
      </c>
      <c r="Q107" s="159">
        <f>ROUND(E107*P107,2)</f>
        <v>0</v>
      </c>
      <c r="R107" s="160" t="s">
        <v>321</v>
      </c>
      <c r="S107" s="160" t="s">
        <v>216</v>
      </c>
      <c r="T107" s="160" t="s">
        <v>216</v>
      </c>
      <c r="U107" s="160">
        <v>0</v>
      </c>
      <c r="V107" s="160">
        <f>ROUND(E107*U107,2)</f>
        <v>0</v>
      </c>
      <c r="W107" s="160"/>
      <c r="X107" s="160" t="s">
        <v>322</v>
      </c>
      <c r="Y107" s="160" t="s">
        <v>218</v>
      </c>
      <c r="Z107" s="150"/>
      <c r="AA107" s="150"/>
      <c r="AB107" s="150"/>
      <c r="AC107" s="150"/>
      <c r="AD107" s="150"/>
      <c r="AE107" s="150"/>
      <c r="AF107" s="150"/>
      <c r="AG107" s="150" t="s">
        <v>323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1">
        <v>13</v>
      </c>
      <c r="B108" s="172" t="s">
        <v>324</v>
      </c>
      <c r="C108" s="185" t="s">
        <v>325</v>
      </c>
      <c r="D108" s="173" t="s">
        <v>312</v>
      </c>
      <c r="E108" s="174">
        <v>1220</v>
      </c>
      <c r="F108" s="175"/>
      <c r="G108" s="176">
        <f>ROUND(E108*F108,2)</f>
        <v>0</v>
      </c>
      <c r="H108" s="161">
        <v>0</v>
      </c>
      <c r="I108" s="160">
        <f>ROUND(E108*H108,2)</f>
        <v>0</v>
      </c>
      <c r="J108" s="161">
        <v>1.25</v>
      </c>
      <c r="K108" s="160">
        <f>ROUND(E108*J108,2)</f>
        <v>1525</v>
      </c>
      <c r="L108" s="160">
        <v>21</v>
      </c>
      <c r="M108" s="160">
        <f>G108*(1+L108/100)</f>
        <v>0</v>
      </c>
      <c r="N108" s="159">
        <v>0</v>
      </c>
      <c r="O108" s="159">
        <f>ROUND(E108*N108,2)</f>
        <v>0</v>
      </c>
      <c r="P108" s="159">
        <v>0</v>
      </c>
      <c r="Q108" s="159">
        <f>ROUND(E108*P108,2)</f>
        <v>0</v>
      </c>
      <c r="R108" s="160"/>
      <c r="S108" s="160" t="s">
        <v>216</v>
      </c>
      <c r="T108" s="160" t="s">
        <v>216</v>
      </c>
      <c r="U108" s="160">
        <v>2E-3</v>
      </c>
      <c r="V108" s="160">
        <f>ROUND(E108*U108,2)</f>
        <v>2.44</v>
      </c>
      <c r="W108" s="160"/>
      <c r="X108" s="160" t="s">
        <v>236</v>
      </c>
      <c r="Y108" s="160" t="s">
        <v>218</v>
      </c>
      <c r="Z108" s="150"/>
      <c r="AA108" s="150"/>
      <c r="AB108" s="150"/>
      <c r="AC108" s="150"/>
      <c r="AD108" s="150"/>
      <c r="AE108" s="150"/>
      <c r="AF108" s="150"/>
      <c r="AG108" s="150" t="s">
        <v>237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2" x14ac:dyDescent="0.2">
      <c r="A109" s="157"/>
      <c r="B109" s="158"/>
      <c r="C109" s="196" t="s">
        <v>313</v>
      </c>
      <c r="D109" s="189"/>
      <c r="E109" s="190">
        <v>1220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50"/>
      <c r="AA109" s="150"/>
      <c r="AB109" s="150"/>
      <c r="AC109" s="150"/>
      <c r="AD109" s="150"/>
      <c r="AE109" s="150"/>
      <c r="AF109" s="150"/>
      <c r="AG109" s="150" t="s">
        <v>239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1">
        <v>14</v>
      </c>
      <c r="B110" s="172" t="s">
        <v>326</v>
      </c>
      <c r="C110" s="185" t="s">
        <v>327</v>
      </c>
      <c r="D110" s="173" t="s">
        <v>312</v>
      </c>
      <c r="E110" s="174">
        <v>1220</v>
      </c>
      <c r="F110" s="175"/>
      <c r="G110" s="176">
        <f>ROUND(E110*F110,2)</f>
        <v>0</v>
      </c>
      <c r="H110" s="161">
        <v>0</v>
      </c>
      <c r="I110" s="160">
        <f>ROUND(E110*H110,2)</f>
        <v>0</v>
      </c>
      <c r="J110" s="161">
        <v>28.5</v>
      </c>
      <c r="K110" s="160">
        <f>ROUND(E110*J110,2)</f>
        <v>34770</v>
      </c>
      <c r="L110" s="160">
        <v>21</v>
      </c>
      <c r="M110" s="160">
        <f>G110*(1+L110/100)</f>
        <v>0</v>
      </c>
      <c r="N110" s="159">
        <v>0</v>
      </c>
      <c r="O110" s="159">
        <f>ROUND(E110*N110,2)</f>
        <v>0</v>
      </c>
      <c r="P110" s="159">
        <v>0</v>
      </c>
      <c r="Q110" s="159">
        <f>ROUND(E110*P110,2)</f>
        <v>0</v>
      </c>
      <c r="R110" s="160"/>
      <c r="S110" s="160" t="s">
        <v>216</v>
      </c>
      <c r="T110" s="160" t="s">
        <v>217</v>
      </c>
      <c r="U110" s="160">
        <v>0.02</v>
      </c>
      <c r="V110" s="160">
        <f>ROUND(E110*U110,2)</f>
        <v>24.4</v>
      </c>
      <c r="W110" s="160"/>
      <c r="X110" s="160" t="s">
        <v>236</v>
      </c>
      <c r="Y110" s="160" t="s">
        <v>218</v>
      </c>
      <c r="Z110" s="150"/>
      <c r="AA110" s="150"/>
      <c r="AB110" s="150"/>
      <c r="AC110" s="150"/>
      <c r="AD110" s="150"/>
      <c r="AE110" s="150"/>
      <c r="AF110" s="150"/>
      <c r="AG110" s="150" t="s">
        <v>237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2" x14ac:dyDescent="0.2">
      <c r="A111" s="157"/>
      <c r="B111" s="158"/>
      <c r="C111" s="196" t="s">
        <v>313</v>
      </c>
      <c r="D111" s="189"/>
      <c r="E111" s="190">
        <v>1220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50"/>
      <c r="AA111" s="150"/>
      <c r="AB111" s="150"/>
      <c r="AC111" s="150"/>
      <c r="AD111" s="150"/>
      <c r="AE111" s="150"/>
      <c r="AF111" s="150"/>
      <c r="AG111" s="150" t="s">
        <v>239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1">
        <v>15</v>
      </c>
      <c r="B112" s="172" t="s">
        <v>328</v>
      </c>
      <c r="C112" s="185" t="s">
        <v>329</v>
      </c>
      <c r="D112" s="173" t="s">
        <v>312</v>
      </c>
      <c r="E112" s="174">
        <v>1220</v>
      </c>
      <c r="F112" s="175"/>
      <c r="G112" s="176">
        <f>ROUND(E112*F112,2)</f>
        <v>0</v>
      </c>
      <c r="H112" s="161">
        <v>0</v>
      </c>
      <c r="I112" s="160">
        <f>ROUND(E112*H112,2)</f>
        <v>0</v>
      </c>
      <c r="J112" s="161">
        <v>78.8</v>
      </c>
      <c r="K112" s="160">
        <f>ROUND(E112*J112,2)</f>
        <v>96136</v>
      </c>
      <c r="L112" s="160">
        <v>21</v>
      </c>
      <c r="M112" s="160">
        <f>G112*(1+L112/100)</f>
        <v>0</v>
      </c>
      <c r="N112" s="159">
        <v>0</v>
      </c>
      <c r="O112" s="159">
        <f>ROUND(E112*N112,2)</f>
        <v>0</v>
      </c>
      <c r="P112" s="159">
        <v>0</v>
      </c>
      <c r="Q112" s="159">
        <f>ROUND(E112*P112,2)</f>
        <v>0</v>
      </c>
      <c r="R112" s="160"/>
      <c r="S112" s="160" t="s">
        <v>216</v>
      </c>
      <c r="T112" s="160" t="s">
        <v>216</v>
      </c>
      <c r="U112" s="160">
        <v>0.18</v>
      </c>
      <c r="V112" s="160">
        <f>ROUND(E112*U112,2)</f>
        <v>219.6</v>
      </c>
      <c r="W112" s="160"/>
      <c r="X112" s="160" t="s">
        <v>236</v>
      </c>
      <c r="Y112" s="160" t="s">
        <v>218</v>
      </c>
      <c r="Z112" s="150"/>
      <c r="AA112" s="150"/>
      <c r="AB112" s="150"/>
      <c r="AC112" s="150"/>
      <c r="AD112" s="150"/>
      <c r="AE112" s="150"/>
      <c r="AF112" s="150"/>
      <c r="AG112" s="150" t="s">
        <v>237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2" x14ac:dyDescent="0.2">
      <c r="A113" s="157"/>
      <c r="B113" s="158"/>
      <c r="C113" s="196" t="s">
        <v>313</v>
      </c>
      <c r="D113" s="189"/>
      <c r="E113" s="190">
        <v>1220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239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1">
        <v>16</v>
      </c>
      <c r="B114" s="172" t="s">
        <v>330</v>
      </c>
      <c r="C114" s="185" t="s">
        <v>331</v>
      </c>
      <c r="D114" s="173" t="s">
        <v>332</v>
      </c>
      <c r="E114" s="174">
        <v>305</v>
      </c>
      <c r="F114" s="175"/>
      <c r="G114" s="176">
        <f>ROUND(E114*F114,2)</f>
        <v>0</v>
      </c>
      <c r="H114" s="161">
        <v>215</v>
      </c>
      <c r="I114" s="160">
        <f>ROUND(E114*H114,2)</f>
        <v>65575</v>
      </c>
      <c r="J114" s="161">
        <v>0</v>
      </c>
      <c r="K114" s="160">
        <f>ROUND(E114*J114,2)</f>
        <v>0</v>
      </c>
      <c r="L114" s="160">
        <v>21</v>
      </c>
      <c r="M114" s="160">
        <f>G114*(1+L114/100)</f>
        <v>0</v>
      </c>
      <c r="N114" s="159">
        <v>1E-3</v>
      </c>
      <c r="O114" s="159">
        <f>ROUND(E114*N114,2)</f>
        <v>0.31</v>
      </c>
      <c r="P114" s="159">
        <v>0</v>
      </c>
      <c r="Q114" s="159">
        <f>ROUND(E114*P114,2)</f>
        <v>0</v>
      </c>
      <c r="R114" s="160"/>
      <c r="S114" s="160" t="s">
        <v>222</v>
      </c>
      <c r="T114" s="160" t="s">
        <v>217</v>
      </c>
      <c r="U114" s="160">
        <v>0</v>
      </c>
      <c r="V114" s="160">
        <f>ROUND(E114*U114,2)</f>
        <v>0</v>
      </c>
      <c r="W114" s="160"/>
      <c r="X114" s="160" t="s">
        <v>322</v>
      </c>
      <c r="Y114" s="160" t="s">
        <v>218</v>
      </c>
      <c r="Z114" s="150"/>
      <c r="AA114" s="150"/>
      <c r="AB114" s="150"/>
      <c r="AC114" s="150"/>
      <c r="AD114" s="150"/>
      <c r="AE114" s="150"/>
      <c r="AF114" s="150"/>
      <c r="AG114" s="150" t="s">
        <v>323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2" x14ac:dyDescent="0.2">
      <c r="A115" s="157"/>
      <c r="B115" s="158"/>
      <c r="C115" s="196" t="s">
        <v>333</v>
      </c>
      <c r="D115" s="189"/>
      <c r="E115" s="190">
        <v>305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239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x14ac:dyDescent="0.2">
      <c r="A116" s="164" t="s">
        <v>211</v>
      </c>
      <c r="B116" s="165" t="s">
        <v>102</v>
      </c>
      <c r="C116" s="183" t="s">
        <v>103</v>
      </c>
      <c r="D116" s="166"/>
      <c r="E116" s="167"/>
      <c r="F116" s="168"/>
      <c r="G116" s="169">
        <f>SUMIF(AG117:AG198,"&lt;&gt;NOR",G117:G198)</f>
        <v>0</v>
      </c>
      <c r="H116" s="163"/>
      <c r="I116" s="163">
        <f>SUM(I117:I198)</f>
        <v>899110.39</v>
      </c>
      <c r="J116" s="163"/>
      <c r="K116" s="163">
        <f>SUM(K117:K198)</f>
        <v>465494.42000000004</v>
      </c>
      <c r="L116" s="163"/>
      <c r="M116" s="163">
        <f>SUM(M117:M198)</f>
        <v>0</v>
      </c>
      <c r="N116" s="162"/>
      <c r="O116" s="162">
        <f>SUM(O117:O198)</f>
        <v>308.36</v>
      </c>
      <c r="P116" s="162"/>
      <c r="Q116" s="162">
        <f>SUM(Q117:Q198)</f>
        <v>0</v>
      </c>
      <c r="R116" s="163"/>
      <c r="S116" s="163"/>
      <c r="T116" s="163"/>
      <c r="U116" s="163"/>
      <c r="V116" s="163">
        <f>SUM(V117:V198)</f>
        <v>681.63000000000011</v>
      </c>
      <c r="W116" s="163"/>
      <c r="X116" s="163"/>
      <c r="Y116" s="163"/>
      <c r="AG116" t="s">
        <v>212</v>
      </c>
    </row>
    <row r="117" spans="1:60" ht="22.5" outlineLevel="1" x14ac:dyDescent="0.2">
      <c r="A117" s="171">
        <v>17</v>
      </c>
      <c r="B117" s="172" t="s">
        <v>334</v>
      </c>
      <c r="C117" s="185" t="s">
        <v>335</v>
      </c>
      <c r="D117" s="173" t="s">
        <v>235</v>
      </c>
      <c r="E117" s="174">
        <v>3.61538</v>
      </c>
      <c r="F117" s="175"/>
      <c r="G117" s="176">
        <f>ROUND(E117*F117,2)</f>
        <v>0</v>
      </c>
      <c r="H117" s="161">
        <v>0</v>
      </c>
      <c r="I117" s="160">
        <f>ROUND(E117*H117,2)</f>
        <v>0</v>
      </c>
      <c r="J117" s="161">
        <v>1505</v>
      </c>
      <c r="K117" s="160">
        <f>ROUND(E117*J117,2)</f>
        <v>5441.15</v>
      </c>
      <c r="L117" s="160">
        <v>21</v>
      </c>
      <c r="M117" s="160">
        <f>G117*(1+L117/100)</f>
        <v>0</v>
      </c>
      <c r="N117" s="159">
        <v>2.2040000000000002</v>
      </c>
      <c r="O117" s="159">
        <f>ROUND(E117*N117,2)</f>
        <v>7.97</v>
      </c>
      <c r="P117" s="159">
        <v>0</v>
      </c>
      <c r="Q117" s="159">
        <f>ROUND(E117*P117,2)</f>
        <v>0</v>
      </c>
      <c r="R117" s="160"/>
      <c r="S117" s="160" t="s">
        <v>222</v>
      </c>
      <c r="T117" s="160" t="s">
        <v>216</v>
      </c>
      <c r="U117" s="160">
        <v>0.19</v>
      </c>
      <c r="V117" s="160">
        <f>ROUND(E117*U117,2)</f>
        <v>0.69</v>
      </c>
      <c r="W117" s="160"/>
      <c r="X117" s="160" t="s">
        <v>236</v>
      </c>
      <c r="Y117" s="160" t="s">
        <v>218</v>
      </c>
      <c r="Z117" s="150"/>
      <c r="AA117" s="150"/>
      <c r="AB117" s="150"/>
      <c r="AC117" s="150"/>
      <c r="AD117" s="150"/>
      <c r="AE117" s="150"/>
      <c r="AF117" s="150"/>
      <c r="AG117" s="150" t="s">
        <v>237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2.5" outlineLevel="2" x14ac:dyDescent="0.2">
      <c r="A118" s="157"/>
      <c r="B118" s="158"/>
      <c r="C118" s="196" t="s">
        <v>336</v>
      </c>
      <c r="D118" s="189"/>
      <c r="E118" s="190">
        <v>3.61538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239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22.5" outlineLevel="1" x14ac:dyDescent="0.2">
      <c r="A119" s="171">
        <v>18</v>
      </c>
      <c r="B119" s="172" t="s">
        <v>337</v>
      </c>
      <c r="C119" s="185" t="s">
        <v>338</v>
      </c>
      <c r="D119" s="173" t="s">
        <v>235</v>
      </c>
      <c r="E119" s="174">
        <v>7.2307600000000001</v>
      </c>
      <c r="F119" s="175"/>
      <c r="G119" s="176">
        <f>ROUND(E119*F119,2)</f>
        <v>0</v>
      </c>
      <c r="H119" s="161">
        <v>0</v>
      </c>
      <c r="I119" s="160">
        <f>ROUND(E119*H119,2)</f>
        <v>0</v>
      </c>
      <c r="J119" s="161">
        <v>1650</v>
      </c>
      <c r="K119" s="160">
        <f>ROUND(E119*J119,2)</f>
        <v>11930.75</v>
      </c>
      <c r="L119" s="160">
        <v>21</v>
      </c>
      <c r="M119" s="160">
        <f>G119*(1+L119/100)</f>
        <v>0</v>
      </c>
      <c r="N119" s="159">
        <v>2.2040000000000002</v>
      </c>
      <c r="O119" s="159">
        <f>ROUND(E119*N119,2)</f>
        <v>15.94</v>
      </c>
      <c r="P119" s="159">
        <v>0</v>
      </c>
      <c r="Q119" s="159">
        <f>ROUND(E119*P119,2)</f>
        <v>0</v>
      </c>
      <c r="R119" s="160"/>
      <c r="S119" s="160" t="s">
        <v>222</v>
      </c>
      <c r="T119" s="160" t="s">
        <v>217</v>
      </c>
      <c r="U119" s="160">
        <v>0.185</v>
      </c>
      <c r="V119" s="160">
        <f>ROUND(E119*U119,2)</f>
        <v>1.34</v>
      </c>
      <c r="W119" s="160"/>
      <c r="X119" s="160" t="s">
        <v>236</v>
      </c>
      <c r="Y119" s="160" t="s">
        <v>218</v>
      </c>
      <c r="Z119" s="150"/>
      <c r="AA119" s="150"/>
      <c r="AB119" s="150"/>
      <c r="AC119" s="150"/>
      <c r="AD119" s="150"/>
      <c r="AE119" s="150"/>
      <c r="AF119" s="150"/>
      <c r="AG119" s="150" t="s">
        <v>237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2.5" outlineLevel="2" x14ac:dyDescent="0.2">
      <c r="A120" s="157"/>
      <c r="B120" s="158"/>
      <c r="C120" s="196" t="s">
        <v>339</v>
      </c>
      <c r="D120" s="189"/>
      <c r="E120" s="190">
        <v>7.2307600000000001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239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22.5" outlineLevel="1" x14ac:dyDescent="0.2">
      <c r="A121" s="171">
        <v>19</v>
      </c>
      <c r="B121" s="172" t="s">
        <v>340</v>
      </c>
      <c r="C121" s="185" t="s">
        <v>341</v>
      </c>
      <c r="D121" s="173" t="s">
        <v>312</v>
      </c>
      <c r="E121" s="174">
        <v>802.02239999999995</v>
      </c>
      <c r="F121" s="175"/>
      <c r="G121" s="176">
        <f>ROUND(E121*F121,2)</f>
        <v>0</v>
      </c>
      <c r="H121" s="161">
        <v>0</v>
      </c>
      <c r="I121" s="160">
        <f>ROUND(E121*H121,2)</f>
        <v>0</v>
      </c>
      <c r="J121" s="161">
        <v>128</v>
      </c>
      <c r="K121" s="160">
        <f>ROUND(E121*J121,2)</f>
        <v>102658.87</v>
      </c>
      <c r="L121" s="160">
        <v>21</v>
      </c>
      <c r="M121" s="160">
        <f>G121*(1+L121/100)</f>
        <v>0</v>
      </c>
      <c r="N121" s="159">
        <v>0</v>
      </c>
      <c r="O121" s="159">
        <f>ROUND(E121*N121,2)</f>
        <v>0</v>
      </c>
      <c r="P121" s="159">
        <v>0</v>
      </c>
      <c r="Q121" s="159">
        <f>ROUND(E121*P121,2)</f>
        <v>0</v>
      </c>
      <c r="R121" s="160"/>
      <c r="S121" s="160" t="s">
        <v>216</v>
      </c>
      <c r="T121" s="160" t="s">
        <v>216</v>
      </c>
      <c r="U121" s="160">
        <v>0.15</v>
      </c>
      <c r="V121" s="160">
        <f>ROUND(E121*U121,2)</f>
        <v>120.3</v>
      </c>
      <c r="W121" s="160"/>
      <c r="X121" s="160" t="s">
        <v>236</v>
      </c>
      <c r="Y121" s="160" t="s">
        <v>218</v>
      </c>
      <c r="Z121" s="150"/>
      <c r="AA121" s="150"/>
      <c r="AB121" s="150"/>
      <c r="AC121" s="150"/>
      <c r="AD121" s="150"/>
      <c r="AE121" s="150"/>
      <c r="AF121" s="150"/>
      <c r="AG121" s="150" t="s">
        <v>237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2" x14ac:dyDescent="0.2">
      <c r="A122" s="157"/>
      <c r="B122" s="158"/>
      <c r="C122" s="196" t="s">
        <v>342</v>
      </c>
      <c r="D122" s="189"/>
      <c r="E122" s="190">
        <v>72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 t="s">
        <v>239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3" x14ac:dyDescent="0.2">
      <c r="A123" s="157"/>
      <c r="B123" s="158"/>
      <c r="C123" s="196" t="s">
        <v>343</v>
      </c>
      <c r="D123" s="189"/>
      <c r="E123" s="190">
        <v>533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239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3" x14ac:dyDescent="0.2">
      <c r="A124" s="157"/>
      <c r="B124" s="158"/>
      <c r="C124" s="196" t="s">
        <v>344</v>
      </c>
      <c r="D124" s="189"/>
      <c r="E124" s="190">
        <v>119.96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 t="s">
        <v>239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3" x14ac:dyDescent="0.2">
      <c r="A125" s="157"/>
      <c r="B125" s="158"/>
      <c r="C125" s="196" t="s">
        <v>260</v>
      </c>
      <c r="D125" s="189"/>
      <c r="E125" s="190"/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239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3" x14ac:dyDescent="0.2">
      <c r="A126" s="157"/>
      <c r="B126" s="158"/>
      <c r="C126" s="196" t="s">
        <v>345</v>
      </c>
      <c r="D126" s="189"/>
      <c r="E126" s="190">
        <v>11.2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239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3" x14ac:dyDescent="0.2">
      <c r="A127" s="157"/>
      <c r="B127" s="158"/>
      <c r="C127" s="196" t="s">
        <v>346</v>
      </c>
      <c r="D127" s="189"/>
      <c r="E127" s="190">
        <v>5.2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239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3" x14ac:dyDescent="0.2">
      <c r="A128" s="157"/>
      <c r="B128" s="158"/>
      <c r="C128" s="196" t="s">
        <v>347</v>
      </c>
      <c r="D128" s="189"/>
      <c r="E128" s="190">
        <v>3.45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50"/>
      <c r="AA128" s="150"/>
      <c r="AB128" s="150"/>
      <c r="AC128" s="150"/>
      <c r="AD128" s="150"/>
      <c r="AE128" s="150"/>
      <c r="AF128" s="150"/>
      <c r="AG128" s="150" t="s">
        <v>239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3" x14ac:dyDescent="0.2">
      <c r="A129" s="157"/>
      <c r="B129" s="158"/>
      <c r="C129" s="196" t="s">
        <v>348</v>
      </c>
      <c r="D129" s="189"/>
      <c r="E129" s="190">
        <v>6.75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239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3" x14ac:dyDescent="0.2">
      <c r="A130" s="157"/>
      <c r="B130" s="158"/>
      <c r="C130" s="196" t="s">
        <v>349</v>
      </c>
      <c r="D130" s="189"/>
      <c r="E130" s="190">
        <v>2.25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60"/>
      <c r="Z130" s="150"/>
      <c r="AA130" s="150"/>
      <c r="AB130" s="150"/>
      <c r="AC130" s="150"/>
      <c r="AD130" s="150"/>
      <c r="AE130" s="150"/>
      <c r="AF130" s="150"/>
      <c r="AG130" s="150" t="s">
        <v>239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3" x14ac:dyDescent="0.2">
      <c r="A131" s="157"/>
      <c r="B131" s="158"/>
      <c r="C131" s="196" t="s">
        <v>350</v>
      </c>
      <c r="D131" s="189"/>
      <c r="E131" s="190">
        <v>0.56000000000000005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50"/>
      <c r="AA131" s="150"/>
      <c r="AB131" s="150"/>
      <c r="AC131" s="150"/>
      <c r="AD131" s="150"/>
      <c r="AE131" s="150"/>
      <c r="AF131" s="150"/>
      <c r="AG131" s="150" t="s">
        <v>239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3" x14ac:dyDescent="0.2">
      <c r="A132" s="157"/>
      <c r="B132" s="158"/>
      <c r="C132" s="196" t="s">
        <v>351</v>
      </c>
      <c r="D132" s="189"/>
      <c r="E132" s="190">
        <v>33.799999999999997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50"/>
      <c r="AA132" s="150"/>
      <c r="AB132" s="150"/>
      <c r="AC132" s="150"/>
      <c r="AD132" s="150"/>
      <c r="AE132" s="150"/>
      <c r="AF132" s="150"/>
      <c r="AG132" s="150" t="s">
        <v>239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3" x14ac:dyDescent="0.2">
      <c r="A133" s="157"/>
      <c r="B133" s="158"/>
      <c r="C133" s="196" t="s">
        <v>352</v>
      </c>
      <c r="D133" s="189"/>
      <c r="E133" s="190">
        <v>12.92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50"/>
      <c r="AA133" s="150"/>
      <c r="AB133" s="150"/>
      <c r="AC133" s="150"/>
      <c r="AD133" s="150"/>
      <c r="AE133" s="150"/>
      <c r="AF133" s="150"/>
      <c r="AG133" s="150" t="s">
        <v>239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3" x14ac:dyDescent="0.2">
      <c r="A134" s="157"/>
      <c r="B134" s="158"/>
      <c r="C134" s="196" t="s">
        <v>353</v>
      </c>
      <c r="D134" s="189"/>
      <c r="E134" s="190">
        <v>0.93240000000000001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239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71">
        <v>20</v>
      </c>
      <c r="B135" s="172" t="s">
        <v>354</v>
      </c>
      <c r="C135" s="185" t="s">
        <v>355</v>
      </c>
      <c r="D135" s="173" t="s">
        <v>235</v>
      </c>
      <c r="E135" s="174">
        <v>5.7212399999999999</v>
      </c>
      <c r="F135" s="175"/>
      <c r="G135" s="176">
        <f>ROUND(E135*F135,2)</f>
        <v>0</v>
      </c>
      <c r="H135" s="161">
        <v>756.88</v>
      </c>
      <c r="I135" s="160">
        <f>ROUND(E135*H135,2)</f>
        <v>4330.29</v>
      </c>
      <c r="J135" s="161">
        <v>548.12</v>
      </c>
      <c r="K135" s="160">
        <f>ROUND(E135*J135,2)</f>
        <v>3135.93</v>
      </c>
      <c r="L135" s="160">
        <v>21</v>
      </c>
      <c r="M135" s="160">
        <f>G135*(1+L135/100)</f>
        <v>0</v>
      </c>
      <c r="N135" s="159">
        <v>2.1</v>
      </c>
      <c r="O135" s="159">
        <f>ROUND(E135*N135,2)</f>
        <v>12.01</v>
      </c>
      <c r="P135" s="159">
        <v>0</v>
      </c>
      <c r="Q135" s="159">
        <f>ROUND(E135*P135,2)</f>
        <v>0</v>
      </c>
      <c r="R135" s="160"/>
      <c r="S135" s="160" t="s">
        <v>216</v>
      </c>
      <c r="T135" s="160" t="s">
        <v>216</v>
      </c>
      <c r="U135" s="160">
        <v>0.97</v>
      </c>
      <c r="V135" s="160">
        <f>ROUND(E135*U135,2)</f>
        <v>5.55</v>
      </c>
      <c r="W135" s="160"/>
      <c r="X135" s="160" t="s">
        <v>236</v>
      </c>
      <c r="Y135" s="160" t="s">
        <v>218</v>
      </c>
      <c r="Z135" s="150"/>
      <c r="AA135" s="150"/>
      <c r="AB135" s="150"/>
      <c r="AC135" s="150"/>
      <c r="AD135" s="150"/>
      <c r="AE135" s="150"/>
      <c r="AF135" s="150"/>
      <c r="AG135" s="150" t="s">
        <v>237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ht="22.5" outlineLevel="2" x14ac:dyDescent="0.2">
      <c r="A136" s="157"/>
      <c r="B136" s="158"/>
      <c r="C136" s="196" t="s">
        <v>356</v>
      </c>
      <c r="D136" s="189"/>
      <c r="E136" s="190">
        <v>0.67500000000000004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239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3" x14ac:dyDescent="0.2">
      <c r="A137" s="157"/>
      <c r="B137" s="158"/>
      <c r="C137" s="196" t="s">
        <v>357</v>
      </c>
      <c r="D137" s="189"/>
      <c r="E137" s="190">
        <v>0.22500000000000001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50"/>
      <c r="AA137" s="150"/>
      <c r="AB137" s="150"/>
      <c r="AC137" s="150"/>
      <c r="AD137" s="150"/>
      <c r="AE137" s="150"/>
      <c r="AF137" s="150"/>
      <c r="AG137" s="150" t="s">
        <v>239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3" x14ac:dyDescent="0.2">
      <c r="A138" s="157"/>
      <c r="B138" s="158"/>
      <c r="C138" s="196" t="s">
        <v>358</v>
      </c>
      <c r="D138" s="189"/>
      <c r="E138" s="190">
        <v>5.6000000000000001E-2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50"/>
      <c r="AA138" s="150"/>
      <c r="AB138" s="150"/>
      <c r="AC138" s="150"/>
      <c r="AD138" s="150"/>
      <c r="AE138" s="150"/>
      <c r="AF138" s="150"/>
      <c r="AG138" s="150" t="s">
        <v>239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3" x14ac:dyDescent="0.2">
      <c r="A139" s="157"/>
      <c r="B139" s="158"/>
      <c r="C139" s="196" t="s">
        <v>359</v>
      </c>
      <c r="D139" s="189"/>
      <c r="E139" s="190">
        <v>3.38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50"/>
      <c r="AA139" s="150"/>
      <c r="AB139" s="150"/>
      <c r="AC139" s="150"/>
      <c r="AD139" s="150"/>
      <c r="AE139" s="150"/>
      <c r="AF139" s="150"/>
      <c r="AG139" s="150" t="s">
        <v>239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3" x14ac:dyDescent="0.2">
      <c r="A140" s="157"/>
      <c r="B140" s="158"/>
      <c r="C140" s="196" t="s">
        <v>360</v>
      </c>
      <c r="D140" s="189"/>
      <c r="E140" s="190">
        <v>1.292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50"/>
      <c r="AA140" s="150"/>
      <c r="AB140" s="150"/>
      <c r="AC140" s="150"/>
      <c r="AD140" s="150"/>
      <c r="AE140" s="150"/>
      <c r="AF140" s="150"/>
      <c r="AG140" s="150" t="s">
        <v>239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3" x14ac:dyDescent="0.2">
      <c r="A141" s="157"/>
      <c r="B141" s="158"/>
      <c r="C141" s="196" t="s">
        <v>361</v>
      </c>
      <c r="D141" s="189"/>
      <c r="E141" s="190">
        <v>9.3240000000000003E-2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50"/>
      <c r="AA141" s="150"/>
      <c r="AB141" s="150"/>
      <c r="AC141" s="150"/>
      <c r="AD141" s="150"/>
      <c r="AE141" s="150"/>
      <c r="AF141" s="150"/>
      <c r="AG141" s="150" t="s">
        <v>239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71">
        <v>21</v>
      </c>
      <c r="B142" s="172" t="s">
        <v>362</v>
      </c>
      <c r="C142" s="185" t="s">
        <v>363</v>
      </c>
      <c r="D142" s="173" t="s">
        <v>235</v>
      </c>
      <c r="E142" s="174">
        <v>4.077</v>
      </c>
      <c r="F142" s="175"/>
      <c r="G142" s="176">
        <f>ROUND(E142*F142,2)</f>
        <v>0</v>
      </c>
      <c r="H142" s="161">
        <v>3040.23</v>
      </c>
      <c r="I142" s="160">
        <f>ROUND(E142*H142,2)</f>
        <v>12395.02</v>
      </c>
      <c r="J142" s="161">
        <v>544.77</v>
      </c>
      <c r="K142" s="160">
        <f>ROUND(E142*J142,2)</f>
        <v>2221.0300000000002</v>
      </c>
      <c r="L142" s="160">
        <v>21</v>
      </c>
      <c r="M142" s="160">
        <f>G142*(1+L142/100)</f>
        <v>0</v>
      </c>
      <c r="N142" s="159">
        <v>2.5251399999999999</v>
      </c>
      <c r="O142" s="159">
        <f>ROUND(E142*N142,2)</f>
        <v>10.29</v>
      </c>
      <c r="P142" s="159">
        <v>0</v>
      </c>
      <c r="Q142" s="159">
        <f>ROUND(E142*P142,2)</f>
        <v>0</v>
      </c>
      <c r="R142" s="160"/>
      <c r="S142" s="160" t="s">
        <v>216</v>
      </c>
      <c r="T142" s="160" t="s">
        <v>216</v>
      </c>
      <c r="U142" s="160">
        <v>1.17</v>
      </c>
      <c r="V142" s="160">
        <f>ROUND(E142*U142,2)</f>
        <v>4.7699999999999996</v>
      </c>
      <c r="W142" s="160"/>
      <c r="X142" s="160" t="s">
        <v>236</v>
      </c>
      <c r="Y142" s="160" t="s">
        <v>218</v>
      </c>
      <c r="Z142" s="150"/>
      <c r="AA142" s="150"/>
      <c r="AB142" s="150"/>
      <c r="AC142" s="150"/>
      <c r="AD142" s="150"/>
      <c r="AE142" s="150"/>
      <c r="AF142" s="150"/>
      <c r="AG142" s="150" t="s">
        <v>237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2" x14ac:dyDescent="0.2">
      <c r="A143" s="157"/>
      <c r="B143" s="158"/>
      <c r="C143" s="196" t="s">
        <v>260</v>
      </c>
      <c r="D143" s="189"/>
      <c r="E143" s="190"/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50"/>
      <c r="AA143" s="150"/>
      <c r="AB143" s="150"/>
      <c r="AC143" s="150"/>
      <c r="AD143" s="150"/>
      <c r="AE143" s="150"/>
      <c r="AF143" s="150"/>
      <c r="AG143" s="150" t="s">
        <v>239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3" x14ac:dyDescent="0.2">
      <c r="A144" s="157"/>
      <c r="B144" s="158"/>
      <c r="C144" s="196" t="s">
        <v>364</v>
      </c>
      <c r="D144" s="189"/>
      <c r="E144" s="190">
        <v>2.2679999999999998</v>
      </c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50"/>
      <c r="AA144" s="150"/>
      <c r="AB144" s="150"/>
      <c r="AC144" s="150"/>
      <c r="AD144" s="150"/>
      <c r="AE144" s="150"/>
      <c r="AF144" s="150"/>
      <c r="AG144" s="150" t="s">
        <v>239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3" x14ac:dyDescent="0.2">
      <c r="A145" s="157"/>
      <c r="B145" s="158"/>
      <c r="C145" s="196" t="s">
        <v>365</v>
      </c>
      <c r="D145" s="189"/>
      <c r="E145" s="190">
        <v>1.08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239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3" x14ac:dyDescent="0.2">
      <c r="A146" s="157"/>
      <c r="B146" s="158"/>
      <c r="C146" s="196" t="s">
        <v>366</v>
      </c>
      <c r="D146" s="189"/>
      <c r="E146" s="190">
        <v>0.72899999999999998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50"/>
      <c r="AA146" s="150"/>
      <c r="AB146" s="150"/>
      <c r="AC146" s="150"/>
      <c r="AD146" s="150"/>
      <c r="AE146" s="150"/>
      <c r="AF146" s="150"/>
      <c r="AG146" s="150" t="s">
        <v>239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71">
        <v>22</v>
      </c>
      <c r="B147" s="172" t="s">
        <v>367</v>
      </c>
      <c r="C147" s="185" t="s">
        <v>368</v>
      </c>
      <c r="D147" s="173" t="s">
        <v>235</v>
      </c>
      <c r="E147" s="174">
        <v>17.994</v>
      </c>
      <c r="F147" s="175"/>
      <c r="G147" s="176">
        <f>ROUND(E147*F147,2)</f>
        <v>0</v>
      </c>
      <c r="H147" s="161">
        <v>3230.23</v>
      </c>
      <c r="I147" s="160">
        <f>ROUND(E147*H147,2)</f>
        <v>58124.76</v>
      </c>
      <c r="J147" s="161">
        <v>324.77</v>
      </c>
      <c r="K147" s="160">
        <f>ROUND(E147*J147,2)</f>
        <v>5843.91</v>
      </c>
      <c r="L147" s="160">
        <v>21</v>
      </c>
      <c r="M147" s="160">
        <f>G147*(1+L147/100)</f>
        <v>0</v>
      </c>
      <c r="N147" s="159">
        <v>2.5249999999999999</v>
      </c>
      <c r="O147" s="159">
        <f>ROUND(E147*N147,2)</f>
        <v>45.43</v>
      </c>
      <c r="P147" s="159">
        <v>0</v>
      </c>
      <c r="Q147" s="159">
        <f>ROUND(E147*P147,2)</f>
        <v>0</v>
      </c>
      <c r="R147" s="160"/>
      <c r="S147" s="160" t="s">
        <v>216</v>
      </c>
      <c r="T147" s="160" t="s">
        <v>216</v>
      </c>
      <c r="U147" s="160">
        <v>0.48</v>
      </c>
      <c r="V147" s="160">
        <f>ROUND(E147*U147,2)</f>
        <v>8.64</v>
      </c>
      <c r="W147" s="160"/>
      <c r="X147" s="160" t="s">
        <v>236</v>
      </c>
      <c r="Y147" s="160" t="s">
        <v>218</v>
      </c>
      <c r="Z147" s="150"/>
      <c r="AA147" s="150"/>
      <c r="AB147" s="150"/>
      <c r="AC147" s="150"/>
      <c r="AD147" s="150"/>
      <c r="AE147" s="150"/>
      <c r="AF147" s="150"/>
      <c r="AG147" s="150" t="s">
        <v>237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2" x14ac:dyDescent="0.2">
      <c r="A148" s="157"/>
      <c r="B148" s="158"/>
      <c r="C148" s="196" t="s">
        <v>241</v>
      </c>
      <c r="D148" s="189"/>
      <c r="E148" s="190">
        <v>17.994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239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71">
        <v>23</v>
      </c>
      <c r="B149" s="172" t="s">
        <v>369</v>
      </c>
      <c r="C149" s="185" t="s">
        <v>370</v>
      </c>
      <c r="D149" s="173" t="s">
        <v>235</v>
      </c>
      <c r="E149" s="174">
        <v>47.6524</v>
      </c>
      <c r="F149" s="175"/>
      <c r="G149" s="176">
        <f>ROUND(E149*F149,2)</f>
        <v>0</v>
      </c>
      <c r="H149" s="161">
        <v>3585.23</v>
      </c>
      <c r="I149" s="160">
        <f>ROUND(E149*H149,2)</f>
        <v>170844.81</v>
      </c>
      <c r="J149" s="161">
        <v>324.77</v>
      </c>
      <c r="K149" s="160">
        <f>ROUND(E149*J149,2)</f>
        <v>15476.07</v>
      </c>
      <c r="L149" s="160">
        <v>21</v>
      </c>
      <c r="M149" s="160">
        <f>G149*(1+L149/100)</f>
        <v>0</v>
      </c>
      <c r="N149" s="159">
        <v>2.5249999999999999</v>
      </c>
      <c r="O149" s="159">
        <f>ROUND(E149*N149,2)</f>
        <v>120.32</v>
      </c>
      <c r="P149" s="159">
        <v>0</v>
      </c>
      <c r="Q149" s="159">
        <f>ROUND(E149*P149,2)</f>
        <v>0</v>
      </c>
      <c r="R149" s="160"/>
      <c r="S149" s="160" t="s">
        <v>216</v>
      </c>
      <c r="T149" s="160" t="s">
        <v>216</v>
      </c>
      <c r="U149" s="160">
        <v>0.48</v>
      </c>
      <c r="V149" s="160">
        <f>ROUND(E149*U149,2)</f>
        <v>22.87</v>
      </c>
      <c r="W149" s="160"/>
      <c r="X149" s="160" t="s">
        <v>236</v>
      </c>
      <c r="Y149" s="160" t="s">
        <v>218</v>
      </c>
      <c r="Z149" s="150"/>
      <c r="AA149" s="150"/>
      <c r="AB149" s="150"/>
      <c r="AC149" s="150"/>
      <c r="AD149" s="150"/>
      <c r="AE149" s="150"/>
      <c r="AF149" s="150"/>
      <c r="AG149" s="150" t="s">
        <v>237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2" x14ac:dyDescent="0.2">
      <c r="A150" s="157"/>
      <c r="B150" s="158"/>
      <c r="C150" s="196" t="s">
        <v>255</v>
      </c>
      <c r="D150" s="189"/>
      <c r="E150" s="190">
        <v>33.799999999999997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239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3" x14ac:dyDescent="0.2">
      <c r="A151" s="157"/>
      <c r="B151" s="158"/>
      <c r="C151" s="196" t="s">
        <v>256</v>
      </c>
      <c r="D151" s="189"/>
      <c r="E151" s="190">
        <v>12.92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239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3" x14ac:dyDescent="0.2">
      <c r="A152" s="157"/>
      <c r="B152" s="158"/>
      <c r="C152" s="196" t="s">
        <v>257</v>
      </c>
      <c r="D152" s="189"/>
      <c r="E152" s="190">
        <v>0.93240000000000001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50"/>
      <c r="AA152" s="150"/>
      <c r="AB152" s="150"/>
      <c r="AC152" s="150"/>
      <c r="AD152" s="150"/>
      <c r="AE152" s="150"/>
      <c r="AF152" s="150"/>
      <c r="AG152" s="150" t="s">
        <v>239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71">
        <v>24</v>
      </c>
      <c r="B153" s="172" t="s">
        <v>371</v>
      </c>
      <c r="C153" s="185" t="s">
        <v>372</v>
      </c>
      <c r="D153" s="173" t="s">
        <v>235</v>
      </c>
      <c r="E153" s="174">
        <v>30.495999999999999</v>
      </c>
      <c r="F153" s="175"/>
      <c r="G153" s="176">
        <f>ROUND(E153*F153,2)</f>
        <v>0</v>
      </c>
      <c r="H153" s="161">
        <v>3585.23</v>
      </c>
      <c r="I153" s="160">
        <f>ROUND(E153*H153,2)</f>
        <v>109335.17</v>
      </c>
      <c r="J153" s="161">
        <v>324.77</v>
      </c>
      <c r="K153" s="160">
        <f>ROUND(E153*J153,2)</f>
        <v>9904.19</v>
      </c>
      <c r="L153" s="160">
        <v>21</v>
      </c>
      <c r="M153" s="160">
        <f>G153*(1+L153/100)</f>
        <v>0</v>
      </c>
      <c r="N153" s="159">
        <v>2.5249999999999999</v>
      </c>
      <c r="O153" s="159">
        <f>ROUND(E153*N153,2)</f>
        <v>77</v>
      </c>
      <c r="P153" s="159">
        <v>0</v>
      </c>
      <c r="Q153" s="159">
        <f>ROUND(E153*P153,2)</f>
        <v>0</v>
      </c>
      <c r="R153" s="160"/>
      <c r="S153" s="160" t="s">
        <v>216</v>
      </c>
      <c r="T153" s="160" t="s">
        <v>216</v>
      </c>
      <c r="U153" s="160">
        <v>0.48</v>
      </c>
      <c r="V153" s="160">
        <f>ROUND(E153*U153,2)</f>
        <v>14.64</v>
      </c>
      <c r="W153" s="160"/>
      <c r="X153" s="160" t="s">
        <v>236</v>
      </c>
      <c r="Y153" s="160" t="s">
        <v>218</v>
      </c>
      <c r="Z153" s="150"/>
      <c r="AA153" s="150"/>
      <c r="AB153" s="150"/>
      <c r="AC153" s="150"/>
      <c r="AD153" s="150"/>
      <c r="AE153" s="150"/>
      <c r="AF153" s="150"/>
      <c r="AG153" s="150" t="s">
        <v>237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2" x14ac:dyDescent="0.2">
      <c r="A154" s="157"/>
      <c r="B154" s="158"/>
      <c r="C154" s="196" t="s">
        <v>260</v>
      </c>
      <c r="D154" s="189"/>
      <c r="E154" s="190"/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50"/>
      <c r="AA154" s="150"/>
      <c r="AB154" s="150"/>
      <c r="AC154" s="150"/>
      <c r="AD154" s="150"/>
      <c r="AE154" s="150"/>
      <c r="AF154" s="150"/>
      <c r="AG154" s="150" t="s">
        <v>239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3" x14ac:dyDescent="0.2">
      <c r="A155" s="157"/>
      <c r="B155" s="158"/>
      <c r="C155" s="196" t="s">
        <v>373</v>
      </c>
      <c r="D155" s="189"/>
      <c r="E155" s="190">
        <v>12.054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239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3" x14ac:dyDescent="0.2">
      <c r="A156" s="157"/>
      <c r="B156" s="158"/>
      <c r="C156" s="196" t="s">
        <v>374</v>
      </c>
      <c r="D156" s="189"/>
      <c r="E156" s="190">
        <v>5.4480000000000004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239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3" x14ac:dyDescent="0.2">
      <c r="A157" s="157"/>
      <c r="B157" s="158"/>
      <c r="C157" s="196" t="s">
        <v>375</v>
      </c>
      <c r="D157" s="189"/>
      <c r="E157" s="190">
        <v>3.5459999999999998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50"/>
      <c r="AA157" s="150"/>
      <c r="AB157" s="150"/>
      <c r="AC157" s="150"/>
      <c r="AD157" s="150"/>
      <c r="AE157" s="150"/>
      <c r="AF157" s="150"/>
      <c r="AG157" s="150" t="s">
        <v>239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3" x14ac:dyDescent="0.2">
      <c r="A158" s="157"/>
      <c r="B158" s="158"/>
      <c r="C158" s="196" t="s">
        <v>250</v>
      </c>
      <c r="D158" s="189"/>
      <c r="E158" s="190">
        <v>6.75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239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3" x14ac:dyDescent="0.2">
      <c r="A159" s="157"/>
      <c r="B159" s="158"/>
      <c r="C159" s="196" t="s">
        <v>251</v>
      </c>
      <c r="D159" s="189"/>
      <c r="E159" s="190">
        <v>2.25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50"/>
      <c r="AA159" s="150"/>
      <c r="AB159" s="150"/>
      <c r="AC159" s="150"/>
      <c r="AD159" s="150"/>
      <c r="AE159" s="150"/>
      <c r="AF159" s="150"/>
      <c r="AG159" s="150" t="s">
        <v>239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3" x14ac:dyDescent="0.2">
      <c r="A160" s="157"/>
      <c r="B160" s="158"/>
      <c r="C160" s="196" t="s">
        <v>252</v>
      </c>
      <c r="D160" s="189"/>
      <c r="E160" s="190">
        <v>0.44800000000000001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239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ht="22.5" outlineLevel="1" x14ac:dyDescent="0.2">
      <c r="A161" s="171">
        <v>25</v>
      </c>
      <c r="B161" s="172" t="s">
        <v>376</v>
      </c>
      <c r="C161" s="185" t="s">
        <v>377</v>
      </c>
      <c r="D161" s="173" t="s">
        <v>312</v>
      </c>
      <c r="E161" s="174">
        <v>3.0019999999999998</v>
      </c>
      <c r="F161" s="175"/>
      <c r="G161" s="176">
        <f>ROUND(E161*F161,2)</f>
        <v>0</v>
      </c>
      <c r="H161" s="161">
        <v>549.70000000000005</v>
      </c>
      <c r="I161" s="160">
        <f>ROUND(E161*H161,2)</f>
        <v>1650.2</v>
      </c>
      <c r="J161" s="161">
        <v>247.3</v>
      </c>
      <c r="K161" s="160">
        <f>ROUND(E161*J161,2)</f>
        <v>742.39</v>
      </c>
      <c r="L161" s="160">
        <v>21</v>
      </c>
      <c r="M161" s="160">
        <f>G161*(1+L161/100)</f>
        <v>0</v>
      </c>
      <c r="N161" s="159">
        <v>3.6400000000000002E-2</v>
      </c>
      <c r="O161" s="159">
        <f>ROUND(E161*N161,2)</f>
        <v>0.11</v>
      </c>
      <c r="P161" s="159">
        <v>0</v>
      </c>
      <c r="Q161" s="159">
        <f>ROUND(E161*P161,2)</f>
        <v>0</v>
      </c>
      <c r="R161" s="160"/>
      <c r="S161" s="160" t="s">
        <v>216</v>
      </c>
      <c r="T161" s="160" t="s">
        <v>216</v>
      </c>
      <c r="U161" s="160">
        <v>0.52700000000000002</v>
      </c>
      <c r="V161" s="160">
        <f>ROUND(E161*U161,2)</f>
        <v>1.58</v>
      </c>
      <c r="W161" s="160"/>
      <c r="X161" s="160" t="s">
        <v>236</v>
      </c>
      <c r="Y161" s="160" t="s">
        <v>218</v>
      </c>
      <c r="Z161" s="150"/>
      <c r="AA161" s="150"/>
      <c r="AB161" s="150"/>
      <c r="AC161" s="150"/>
      <c r="AD161" s="150"/>
      <c r="AE161" s="150"/>
      <c r="AF161" s="150"/>
      <c r="AG161" s="150" t="s">
        <v>237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2" x14ac:dyDescent="0.2">
      <c r="A162" s="157"/>
      <c r="B162" s="158"/>
      <c r="C162" s="196" t="s">
        <v>378</v>
      </c>
      <c r="D162" s="189"/>
      <c r="E162" s="190">
        <v>3.0019999999999998</v>
      </c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50"/>
      <c r="AA162" s="150"/>
      <c r="AB162" s="150"/>
      <c r="AC162" s="150"/>
      <c r="AD162" s="150"/>
      <c r="AE162" s="150"/>
      <c r="AF162" s="150"/>
      <c r="AG162" s="150" t="s">
        <v>239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71">
        <v>26</v>
      </c>
      <c r="B163" s="172" t="s">
        <v>379</v>
      </c>
      <c r="C163" s="185" t="s">
        <v>380</v>
      </c>
      <c r="D163" s="173" t="s">
        <v>312</v>
      </c>
      <c r="E163" s="174">
        <v>3.0019999999999998</v>
      </c>
      <c r="F163" s="175"/>
      <c r="G163" s="176">
        <f>ROUND(E163*F163,2)</f>
        <v>0</v>
      </c>
      <c r="H163" s="161">
        <v>0</v>
      </c>
      <c r="I163" s="160">
        <f>ROUND(E163*H163,2)</f>
        <v>0</v>
      </c>
      <c r="J163" s="161">
        <v>148.5</v>
      </c>
      <c r="K163" s="160">
        <f>ROUND(E163*J163,2)</f>
        <v>445.8</v>
      </c>
      <c r="L163" s="160">
        <v>21</v>
      </c>
      <c r="M163" s="160">
        <f>G163*(1+L163/100)</f>
        <v>0</v>
      </c>
      <c r="N163" s="159">
        <v>0</v>
      </c>
      <c r="O163" s="159">
        <f>ROUND(E163*N163,2)</f>
        <v>0</v>
      </c>
      <c r="P163" s="159">
        <v>0</v>
      </c>
      <c r="Q163" s="159">
        <f>ROUND(E163*P163,2)</f>
        <v>0</v>
      </c>
      <c r="R163" s="160"/>
      <c r="S163" s="160" t="s">
        <v>216</v>
      </c>
      <c r="T163" s="160" t="s">
        <v>216</v>
      </c>
      <c r="U163" s="160">
        <v>0.32</v>
      </c>
      <c r="V163" s="160">
        <f>ROUND(E163*U163,2)</f>
        <v>0.96</v>
      </c>
      <c r="W163" s="160"/>
      <c r="X163" s="160" t="s">
        <v>236</v>
      </c>
      <c r="Y163" s="160" t="s">
        <v>218</v>
      </c>
      <c r="Z163" s="150"/>
      <c r="AA163" s="150"/>
      <c r="AB163" s="150"/>
      <c r="AC163" s="150"/>
      <c r="AD163" s="150"/>
      <c r="AE163" s="150"/>
      <c r="AF163" s="150"/>
      <c r="AG163" s="150" t="s">
        <v>237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2" x14ac:dyDescent="0.2">
      <c r="A164" s="157"/>
      <c r="B164" s="158"/>
      <c r="C164" s="196" t="s">
        <v>378</v>
      </c>
      <c r="D164" s="189"/>
      <c r="E164" s="190">
        <v>3.0019999999999998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50"/>
      <c r="AA164" s="150"/>
      <c r="AB164" s="150"/>
      <c r="AC164" s="150"/>
      <c r="AD164" s="150"/>
      <c r="AE164" s="150"/>
      <c r="AF164" s="150"/>
      <c r="AG164" s="150" t="s">
        <v>239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71">
        <v>27</v>
      </c>
      <c r="B165" s="172" t="s">
        <v>381</v>
      </c>
      <c r="C165" s="185" t="s">
        <v>382</v>
      </c>
      <c r="D165" s="173" t="s">
        <v>312</v>
      </c>
      <c r="E165" s="174">
        <v>93.257999999999996</v>
      </c>
      <c r="F165" s="175"/>
      <c r="G165" s="176">
        <f>ROUND(E165*F165,2)</f>
        <v>0</v>
      </c>
      <c r="H165" s="161">
        <v>237.82</v>
      </c>
      <c r="I165" s="160">
        <f>ROUND(E165*H165,2)</f>
        <v>22178.62</v>
      </c>
      <c r="J165" s="161">
        <v>491.18</v>
      </c>
      <c r="K165" s="160">
        <f>ROUND(E165*J165,2)</f>
        <v>45806.46</v>
      </c>
      <c r="L165" s="160">
        <v>21</v>
      </c>
      <c r="M165" s="160">
        <f>G165*(1+L165/100)</f>
        <v>0</v>
      </c>
      <c r="N165" s="159">
        <v>3.916E-2</v>
      </c>
      <c r="O165" s="159">
        <f>ROUND(E165*N165,2)</f>
        <v>3.65</v>
      </c>
      <c r="P165" s="159">
        <v>0</v>
      </c>
      <c r="Q165" s="159">
        <f>ROUND(E165*P165,2)</f>
        <v>0</v>
      </c>
      <c r="R165" s="160"/>
      <c r="S165" s="160" t="s">
        <v>216</v>
      </c>
      <c r="T165" s="160" t="s">
        <v>216</v>
      </c>
      <c r="U165" s="160">
        <v>1.05</v>
      </c>
      <c r="V165" s="160">
        <f>ROUND(E165*U165,2)</f>
        <v>97.92</v>
      </c>
      <c r="W165" s="160"/>
      <c r="X165" s="160" t="s">
        <v>236</v>
      </c>
      <c r="Y165" s="160" t="s">
        <v>218</v>
      </c>
      <c r="Z165" s="150"/>
      <c r="AA165" s="150"/>
      <c r="AB165" s="150"/>
      <c r="AC165" s="150"/>
      <c r="AD165" s="150"/>
      <c r="AE165" s="150"/>
      <c r="AF165" s="150"/>
      <c r="AG165" s="150" t="s">
        <v>237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2" x14ac:dyDescent="0.2">
      <c r="A166" s="157"/>
      <c r="B166" s="158"/>
      <c r="C166" s="196" t="s">
        <v>383</v>
      </c>
      <c r="D166" s="189"/>
      <c r="E166" s="190">
        <v>63.64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239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3" x14ac:dyDescent="0.2">
      <c r="A167" s="157"/>
      <c r="B167" s="158"/>
      <c r="C167" s="196" t="s">
        <v>384</v>
      </c>
      <c r="D167" s="189"/>
      <c r="E167" s="190">
        <v>25.8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50"/>
      <c r="AA167" s="150"/>
      <c r="AB167" s="150"/>
      <c r="AC167" s="150"/>
      <c r="AD167" s="150"/>
      <c r="AE167" s="150"/>
      <c r="AF167" s="150"/>
      <c r="AG167" s="150" t="s">
        <v>239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3" x14ac:dyDescent="0.2">
      <c r="A168" s="157"/>
      <c r="B168" s="158"/>
      <c r="C168" s="196" t="s">
        <v>385</v>
      </c>
      <c r="D168" s="189"/>
      <c r="E168" s="190">
        <v>3.8180000000000001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50"/>
      <c r="AA168" s="150"/>
      <c r="AB168" s="150"/>
      <c r="AC168" s="150"/>
      <c r="AD168" s="150"/>
      <c r="AE168" s="150"/>
      <c r="AF168" s="150"/>
      <c r="AG168" s="150" t="s">
        <v>239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71">
        <v>28</v>
      </c>
      <c r="B169" s="172" t="s">
        <v>386</v>
      </c>
      <c r="C169" s="185" t="s">
        <v>387</v>
      </c>
      <c r="D169" s="173" t="s">
        <v>312</v>
      </c>
      <c r="E169" s="174">
        <v>93.257999999999996</v>
      </c>
      <c r="F169" s="175"/>
      <c r="G169" s="176">
        <f>ROUND(E169*F169,2)</f>
        <v>0</v>
      </c>
      <c r="H169" s="161">
        <v>0</v>
      </c>
      <c r="I169" s="160">
        <f>ROUND(E169*H169,2)</f>
        <v>0</v>
      </c>
      <c r="J169" s="161">
        <v>148.5</v>
      </c>
      <c r="K169" s="160">
        <f>ROUND(E169*J169,2)</f>
        <v>13848.81</v>
      </c>
      <c r="L169" s="160">
        <v>21</v>
      </c>
      <c r="M169" s="160">
        <f>G169*(1+L169/100)</f>
        <v>0</v>
      </c>
      <c r="N169" s="159">
        <v>0</v>
      </c>
      <c r="O169" s="159">
        <f>ROUND(E169*N169,2)</f>
        <v>0</v>
      </c>
      <c r="P169" s="159">
        <v>0</v>
      </c>
      <c r="Q169" s="159">
        <f>ROUND(E169*P169,2)</f>
        <v>0</v>
      </c>
      <c r="R169" s="160"/>
      <c r="S169" s="160" t="s">
        <v>216</v>
      </c>
      <c r="T169" s="160" t="s">
        <v>216</v>
      </c>
      <c r="U169" s="160">
        <v>0.32</v>
      </c>
      <c r="V169" s="160">
        <f>ROUND(E169*U169,2)</f>
        <v>29.84</v>
      </c>
      <c r="W169" s="160"/>
      <c r="X169" s="160" t="s">
        <v>236</v>
      </c>
      <c r="Y169" s="160" t="s">
        <v>218</v>
      </c>
      <c r="Z169" s="150"/>
      <c r="AA169" s="150"/>
      <c r="AB169" s="150"/>
      <c r="AC169" s="150"/>
      <c r="AD169" s="150"/>
      <c r="AE169" s="150"/>
      <c r="AF169" s="150"/>
      <c r="AG169" s="150" t="s">
        <v>237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2" x14ac:dyDescent="0.2">
      <c r="A170" s="157"/>
      <c r="B170" s="158"/>
      <c r="C170" s="196" t="s">
        <v>383</v>
      </c>
      <c r="D170" s="189"/>
      <c r="E170" s="190">
        <v>63.64</v>
      </c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50"/>
      <c r="AA170" s="150"/>
      <c r="AB170" s="150"/>
      <c r="AC170" s="150"/>
      <c r="AD170" s="150"/>
      <c r="AE170" s="150"/>
      <c r="AF170" s="150"/>
      <c r="AG170" s="150" t="s">
        <v>239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3" x14ac:dyDescent="0.2">
      <c r="A171" s="157"/>
      <c r="B171" s="158"/>
      <c r="C171" s="196" t="s">
        <v>384</v>
      </c>
      <c r="D171" s="189"/>
      <c r="E171" s="190">
        <v>25.8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50"/>
      <c r="AA171" s="150"/>
      <c r="AB171" s="150"/>
      <c r="AC171" s="150"/>
      <c r="AD171" s="150"/>
      <c r="AE171" s="150"/>
      <c r="AF171" s="150"/>
      <c r="AG171" s="150" t="s">
        <v>239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3" x14ac:dyDescent="0.2">
      <c r="A172" s="157"/>
      <c r="B172" s="158"/>
      <c r="C172" s="196" t="s">
        <v>385</v>
      </c>
      <c r="D172" s="189"/>
      <c r="E172" s="190">
        <v>3.8180000000000001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50"/>
      <c r="AA172" s="150"/>
      <c r="AB172" s="150"/>
      <c r="AC172" s="150"/>
      <c r="AD172" s="150"/>
      <c r="AE172" s="150"/>
      <c r="AF172" s="150"/>
      <c r="AG172" s="150" t="s">
        <v>239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71">
        <v>29</v>
      </c>
      <c r="B173" s="172" t="s">
        <v>388</v>
      </c>
      <c r="C173" s="185" t="s">
        <v>389</v>
      </c>
      <c r="D173" s="173" t="s">
        <v>312</v>
      </c>
      <c r="E173" s="174">
        <v>81.239999999999995</v>
      </c>
      <c r="F173" s="175"/>
      <c r="G173" s="176">
        <f>ROUND(E173*F173,2)</f>
        <v>0</v>
      </c>
      <c r="H173" s="161">
        <v>248.35</v>
      </c>
      <c r="I173" s="160">
        <f>ROUND(E173*H173,2)</f>
        <v>20175.95</v>
      </c>
      <c r="J173" s="161">
        <v>481.65</v>
      </c>
      <c r="K173" s="160">
        <f>ROUND(E173*J173,2)</f>
        <v>39129.25</v>
      </c>
      <c r="L173" s="160">
        <v>21</v>
      </c>
      <c r="M173" s="160">
        <f>G173*(1+L173/100)</f>
        <v>0</v>
      </c>
      <c r="N173" s="159">
        <v>3.9199999999999999E-2</v>
      </c>
      <c r="O173" s="159">
        <f>ROUND(E173*N173,2)</f>
        <v>3.18</v>
      </c>
      <c r="P173" s="159">
        <v>0</v>
      </c>
      <c r="Q173" s="159">
        <f>ROUND(E173*P173,2)</f>
        <v>0</v>
      </c>
      <c r="R173" s="160"/>
      <c r="S173" s="160" t="s">
        <v>216</v>
      </c>
      <c r="T173" s="160" t="s">
        <v>216</v>
      </c>
      <c r="U173" s="160">
        <v>1.05</v>
      </c>
      <c r="V173" s="160">
        <f>ROUND(E173*U173,2)</f>
        <v>85.3</v>
      </c>
      <c r="W173" s="160"/>
      <c r="X173" s="160" t="s">
        <v>236</v>
      </c>
      <c r="Y173" s="160" t="s">
        <v>218</v>
      </c>
      <c r="Z173" s="150"/>
      <c r="AA173" s="150"/>
      <c r="AB173" s="150"/>
      <c r="AC173" s="150"/>
      <c r="AD173" s="150"/>
      <c r="AE173" s="150"/>
      <c r="AF173" s="150"/>
      <c r="AG173" s="150" t="s">
        <v>237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2" x14ac:dyDescent="0.2">
      <c r="A174" s="157"/>
      <c r="B174" s="158"/>
      <c r="C174" s="196" t="s">
        <v>260</v>
      </c>
      <c r="D174" s="189"/>
      <c r="E174" s="190"/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50"/>
      <c r="AA174" s="150"/>
      <c r="AB174" s="150"/>
      <c r="AC174" s="150"/>
      <c r="AD174" s="150"/>
      <c r="AE174" s="150"/>
      <c r="AF174" s="150"/>
      <c r="AG174" s="150" t="s">
        <v>239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3" x14ac:dyDescent="0.2">
      <c r="A175" s="157"/>
      <c r="B175" s="158"/>
      <c r="C175" s="196" t="s">
        <v>390</v>
      </c>
      <c r="D175" s="189"/>
      <c r="E175" s="190">
        <v>43.68</v>
      </c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50"/>
      <c r="AA175" s="150"/>
      <c r="AB175" s="150"/>
      <c r="AC175" s="150"/>
      <c r="AD175" s="150"/>
      <c r="AE175" s="150"/>
      <c r="AF175" s="150"/>
      <c r="AG175" s="150" t="s">
        <v>239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3" x14ac:dyDescent="0.2">
      <c r="A176" s="157"/>
      <c r="B176" s="158"/>
      <c r="C176" s="196" t="s">
        <v>391</v>
      </c>
      <c r="D176" s="189"/>
      <c r="E176" s="190">
        <v>22.08</v>
      </c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50"/>
      <c r="AA176" s="150"/>
      <c r="AB176" s="150"/>
      <c r="AC176" s="150"/>
      <c r="AD176" s="150"/>
      <c r="AE176" s="150"/>
      <c r="AF176" s="150"/>
      <c r="AG176" s="150" t="s">
        <v>239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3" x14ac:dyDescent="0.2">
      <c r="A177" s="157"/>
      <c r="B177" s="158"/>
      <c r="C177" s="196" t="s">
        <v>392</v>
      </c>
      <c r="D177" s="189"/>
      <c r="E177" s="190">
        <v>15.48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50"/>
      <c r="AA177" s="150"/>
      <c r="AB177" s="150"/>
      <c r="AC177" s="150"/>
      <c r="AD177" s="150"/>
      <c r="AE177" s="150"/>
      <c r="AF177" s="150"/>
      <c r="AG177" s="150" t="s">
        <v>239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71">
        <v>30</v>
      </c>
      <c r="B178" s="172" t="s">
        <v>393</v>
      </c>
      <c r="C178" s="185" t="s">
        <v>394</v>
      </c>
      <c r="D178" s="173" t="s">
        <v>312</v>
      </c>
      <c r="E178" s="174">
        <v>81.239999999999995</v>
      </c>
      <c r="F178" s="175"/>
      <c r="G178" s="176">
        <f>ROUND(E178*F178,2)</f>
        <v>0</v>
      </c>
      <c r="H178" s="161">
        <v>0</v>
      </c>
      <c r="I178" s="160">
        <f>ROUND(E178*H178,2)</f>
        <v>0</v>
      </c>
      <c r="J178" s="161">
        <v>148.5</v>
      </c>
      <c r="K178" s="160">
        <f>ROUND(E178*J178,2)</f>
        <v>12064.14</v>
      </c>
      <c r="L178" s="160">
        <v>21</v>
      </c>
      <c r="M178" s="160">
        <f>G178*(1+L178/100)</f>
        <v>0</v>
      </c>
      <c r="N178" s="159">
        <v>0</v>
      </c>
      <c r="O178" s="159">
        <f>ROUND(E178*N178,2)</f>
        <v>0</v>
      </c>
      <c r="P178" s="159">
        <v>0</v>
      </c>
      <c r="Q178" s="159">
        <f>ROUND(E178*P178,2)</f>
        <v>0</v>
      </c>
      <c r="R178" s="160"/>
      <c r="S178" s="160" t="s">
        <v>216</v>
      </c>
      <c r="T178" s="160" t="s">
        <v>216</v>
      </c>
      <c r="U178" s="160">
        <v>0.32</v>
      </c>
      <c r="V178" s="160">
        <f>ROUND(E178*U178,2)</f>
        <v>26</v>
      </c>
      <c r="W178" s="160"/>
      <c r="X178" s="160" t="s">
        <v>236</v>
      </c>
      <c r="Y178" s="160" t="s">
        <v>218</v>
      </c>
      <c r="Z178" s="150"/>
      <c r="AA178" s="150"/>
      <c r="AB178" s="150"/>
      <c r="AC178" s="150"/>
      <c r="AD178" s="150"/>
      <c r="AE178" s="150"/>
      <c r="AF178" s="150"/>
      <c r="AG178" s="150" t="s">
        <v>237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2" x14ac:dyDescent="0.2">
      <c r="A179" s="157"/>
      <c r="B179" s="158"/>
      <c r="C179" s="196" t="s">
        <v>260</v>
      </c>
      <c r="D179" s="189"/>
      <c r="E179" s="190"/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50"/>
      <c r="AA179" s="150"/>
      <c r="AB179" s="150"/>
      <c r="AC179" s="150"/>
      <c r="AD179" s="150"/>
      <c r="AE179" s="150"/>
      <c r="AF179" s="150"/>
      <c r="AG179" s="150" t="s">
        <v>239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3" x14ac:dyDescent="0.2">
      <c r="A180" s="157"/>
      <c r="B180" s="158"/>
      <c r="C180" s="196" t="s">
        <v>390</v>
      </c>
      <c r="D180" s="189"/>
      <c r="E180" s="190">
        <v>43.68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50"/>
      <c r="AA180" s="150"/>
      <c r="AB180" s="150"/>
      <c r="AC180" s="150"/>
      <c r="AD180" s="150"/>
      <c r="AE180" s="150"/>
      <c r="AF180" s="150"/>
      <c r="AG180" s="150" t="s">
        <v>239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3" x14ac:dyDescent="0.2">
      <c r="A181" s="157"/>
      <c r="B181" s="158"/>
      <c r="C181" s="196" t="s">
        <v>391</v>
      </c>
      <c r="D181" s="189"/>
      <c r="E181" s="190">
        <v>22.08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50"/>
      <c r="AA181" s="150"/>
      <c r="AB181" s="150"/>
      <c r="AC181" s="150"/>
      <c r="AD181" s="150"/>
      <c r="AE181" s="150"/>
      <c r="AF181" s="150"/>
      <c r="AG181" s="150" t="s">
        <v>239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3" x14ac:dyDescent="0.2">
      <c r="A182" s="157"/>
      <c r="B182" s="158"/>
      <c r="C182" s="196" t="s">
        <v>392</v>
      </c>
      <c r="D182" s="189"/>
      <c r="E182" s="190">
        <v>15.48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50"/>
      <c r="AA182" s="150"/>
      <c r="AB182" s="150"/>
      <c r="AC182" s="150"/>
      <c r="AD182" s="150"/>
      <c r="AE182" s="150"/>
      <c r="AF182" s="150"/>
      <c r="AG182" s="150" t="s">
        <v>239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ht="22.5" outlineLevel="1" x14ac:dyDescent="0.2">
      <c r="A183" s="171">
        <v>31</v>
      </c>
      <c r="B183" s="172" t="s">
        <v>395</v>
      </c>
      <c r="C183" s="185" t="s">
        <v>396</v>
      </c>
      <c r="D183" s="173" t="s">
        <v>286</v>
      </c>
      <c r="E183" s="174">
        <v>1.47997</v>
      </c>
      <c r="F183" s="175"/>
      <c r="G183" s="176">
        <f>ROUND(E183*F183,2)</f>
        <v>0</v>
      </c>
      <c r="H183" s="161">
        <v>30793.78</v>
      </c>
      <c r="I183" s="160">
        <f>ROUND(E183*H183,2)</f>
        <v>45573.87</v>
      </c>
      <c r="J183" s="161">
        <v>8216.2199999999993</v>
      </c>
      <c r="K183" s="160">
        <f>ROUND(E183*J183,2)</f>
        <v>12159.76</v>
      </c>
      <c r="L183" s="160">
        <v>21</v>
      </c>
      <c r="M183" s="160">
        <f>G183*(1+L183/100)</f>
        <v>0</v>
      </c>
      <c r="N183" s="159">
        <v>1.05474</v>
      </c>
      <c r="O183" s="159">
        <f>ROUND(E183*N183,2)</f>
        <v>1.56</v>
      </c>
      <c r="P183" s="159">
        <v>0</v>
      </c>
      <c r="Q183" s="159">
        <f>ROUND(E183*P183,2)</f>
        <v>0</v>
      </c>
      <c r="R183" s="160"/>
      <c r="S183" s="160" t="s">
        <v>216</v>
      </c>
      <c r="T183" s="160" t="s">
        <v>216</v>
      </c>
      <c r="U183" s="160">
        <v>15.23</v>
      </c>
      <c r="V183" s="160">
        <f>ROUND(E183*U183,2)</f>
        <v>22.54</v>
      </c>
      <c r="W183" s="160"/>
      <c r="X183" s="160" t="s">
        <v>236</v>
      </c>
      <c r="Y183" s="160" t="s">
        <v>218</v>
      </c>
      <c r="Z183" s="150"/>
      <c r="AA183" s="150"/>
      <c r="AB183" s="150"/>
      <c r="AC183" s="150"/>
      <c r="AD183" s="150"/>
      <c r="AE183" s="150"/>
      <c r="AF183" s="150"/>
      <c r="AG183" s="150" t="s">
        <v>237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2" x14ac:dyDescent="0.2">
      <c r="A184" s="157"/>
      <c r="B184" s="158"/>
      <c r="C184" s="196" t="s">
        <v>397</v>
      </c>
      <c r="D184" s="189"/>
      <c r="E184" s="190">
        <v>1.47997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50"/>
      <c r="AA184" s="150"/>
      <c r="AB184" s="150"/>
      <c r="AC184" s="150"/>
      <c r="AD184" s="150"/>
      <c r="AE184" s="150"/>
      <c r="AF184" s="150"/>
      <c r="AG184" s="150" t="s">
        <v>239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2.5" outlineLevel="1" x14ac:dyDescent="0.2">
      <c r="A185" s="171">
        <v>32</v>
      </c>
      <c r="B185" s="172" t="s">
        <v>398</v>
      </c>
      <c r="C185" s="185" t="s">
        <v>399</v>
      </c>
      <c r="D185" s="173" t="s">
        <v>286</v>
      </c>
      <c r="E185" s="174">
        <v>2.2515000000000001</v>
      </c>
      <c r="F185" s="175"/>
      <c r="G185" s="176">
        <f>ROUND(E185*F185,2)</f>
        <v>0</v>
      </c>
      <c r="H185" s="161">
        <v>43298.66</v>
      </c>
      <c r="I185" s="160">
        <f>ROUND(E185*H185,2)</f>
        <v>97486.93</v>
      </c>
      <c r="J185" s="161">
        <v>14241.34</v>
      </c>
      <c r="K185" s="160">
        <f>ROUND(E185*J185,2)</f>
        <v>32064.38</v>
      </c>
      <c r="L185" s="160">
        <v>21</v>
      </c>
      <c r="M185" s="160">
        <f>G185*(1+L185/100)</f>
        <v>0</v>
      </c>
      <c r="N185" s="159">
        <v>1.0211600000000001</v>
      </c>
      <c r="O185" s="159">
        <f>ROUND(E185*N185,2)</f>
        <v>2.2999999999999998</v>
      </c>
      <c r="P185" s="159">
        <v>0</v>
      </c>
      <c r="Q185" s="159">
        <f>ROUND(E185*P185,2)</f>
        <v>0</v>
      </c>
      <c r="R185" s="160"/>
      <c r="S185" s="160" t="s">
        <v>216</v>
      </c>
      <c r="T185" s="160" t="s">
        <v>216</v>
      </c>
      <c r="U185" s="160">
        <v>23.53</v>
      </c>
      <c r="V185" s="160">
        <f>ROUND(E185*U185,2)</f>
        <v>52.98</v>
      </c>
      <c r="W185" s="160"/>
      <c r="X185" s="160" t="s">
        <v>236</v>
      </c>
      <c r="Y185" s="160" t="s">
        <v>218</v>
      </c>
      <c r="Z185" s="150"/>
      <c r="AA185" s="150"/>
      <c r="AB185" s="150"/>
      <c r="AC185" s="150"/>
      <c r="AD185" s="150"/>
      <c r="AE185" s="150"/>
      <c r="AF185" s="150"/>
      <c r="AG185" s="150" t="s">
        <v>237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2" x14ac:dyDescent="0.2">
      <c r="A186" s="157"/>
      <c r="B186" s="158"/>
      <c r="C186" s="196" t="s">
        <v>400</v>
      </c>
      <c r="D186" s="189"/>
      <c r="E186" s="190"/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50"/>
      <c r="AA186" s="150"/>
      <c r="AB186" s="150"/>
      <c r="AC186" s="150"/>
      <c r="AD186" s="150"/>
      <c r="AE186" s="150"/>
      <c r="AF186" s="150"/>
      <c r="AG186" s="150" t="s">
        <v>239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ht="22.5" outlineLevel="3" x14ac:dyDescent="0.2">
      <c r="A187" s="157"/>
      <c r="B187" s="158"/>
      <c r="C187" s="196" t="s">
        <v>401</v>
      </c>
      <c r="D187" s="189"/>
      <c r="E187" s="190">
        <v>2.2515000000000001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50"/>
      <c r="AA187" s="150"/>
      <c r="AB187" s="150"/>
      <c r="AC187" s="150"/>
      <c r="AD187" s="150"/>
      <c r="AE187" s="150"/>
      <c r="AF187" s="150"/>
      <c r="AG187" s="150" t="s">
        <v>239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ht="22.5" outlineLevel="1" x14ac:dyDescent="0.2">
      <c r="A188" s="171">
        <v>33</v>
      </c>
      <c r="B188" s="172" t="s">
        <v>402</v>
      </c>
      <c r="C188" s="185" t="s">
        <v>403</v>
      </c>
      <c r="D188" s="173" t="s">
        <v>286</v>
      </c>
      <c r="E188" s="174">
        <v>3.1219999999999999</v>
      </c>
      <c r="F188" s="175"/>
      <c r="G188" s="176">
        <f>ROUND(E188*F188,2)</f>
        <v>0</v>
      </c>
      <c r="H188" s="161">
        <v>43298.66</v>
      </c>
      <c r="I188" s="160">
        <f>ROUND(E188*H188,2)</f>
        <v>135178.42000000001</v>
      </c>
      <c r="J188" s="161">
        <v>14241.34</v>
      </c>
      <c r="K188" s="160">
        <f>ROUND(E188*J188,2)</f>
        <v>44461.46</v>
      </c>
      <c r="L188" s="160">
        <v>21</v>
      </c>
      <c r="M188" s="160">
        <f>G188*(1+L188/100)</f>
        <v>0</v>
      </c>
      <c r="N188" s="159">
        <v>1.0211600000000001</v>
      </c>
      <c r="O188" s="159">
        <f>ROUND(E188*N188,2)</f>
        <v>3.19</v>
      </c>
      <c r="P188" s="159">
        <v>0</v>
      </c>
      <c r="Q188" s="159">
        <f>ROUND(E188*P188,2)</f>
        <v>0</v>
      </c>
      <c r="R188" s="160"/>
      <c r="S188" s="160" t="s">
        <v>216</v>
      </c>
      <c r="T188" s="160" t="s">
        <v>216</v>
      </c>
      <c r="U188" s="160">
        <v>23.53</v>
      </c>
      <c r="V188" s="160">
        <f>ROUND(E188*U188,2)</f>
        <v>73.459999999999994</v>
      </c>
      <c r="W188" s="160"/>
      <c r="X188" s="160" t="s">
        <v>236</v>
      </c>
      <c r="Y188" s="160" t="s">
        <v>218</v>
      </c>
      <c r="Z188" s="150"/>
      <c r="AA188" s="150"/>
      <c r="AB188" s="150"/>
      <c r="AC188" s="150"/>
      <c r="AD188" s="150"/>
      <c r="AE188" s="150"/>
      <c r="AF188" s="150"/>
      <c r="AG188" s="150" t="s">
        <v>237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2" x14ac:dyDescent="0.2">
      <c r="A189" s="157"/>
      <c r="B189" s="158"/>
      <c r="C189" s="196" t="s">
        <v>404</v>
      </c>
      <c r="D189" s="189"/>
      <c r="E189" s="190"/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50"/>
      <c r="AA189" s="150"/>
      <c r="AB189" s="150"/>
      <c r="AC189" s="150"/>
      <c r="AD189" s="150"/>
      <c r="AE189" s="150"/>
      <c r="AF189" s="150"/>
      <c r="AG189" s="150" t="s">
        <v>239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ht="22.5" outlineLevel="3" x14ac:dyDescent="0.2">
      <c r="A190" s="157"/>
      <c r="B190" s="158"/>
      <c r="C190" s="196" t="s">
        <v>405</v>
      </c>
      <c r="D190" s="189"/>
      <c r="E190" s="190">
        <v>2.0295000000000001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50"/>
      <c r="AA190" s="150"/>
      <c r="AB190" s="150"/>
      <c r="AC190" s="150"/>
      <c r="AD190" s="150"/>
      <c r="AE190" s="150"/>
      <c r="AF190" s="150"/>
      <c r="AG190" s="150" t="s">
        <v>239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3" x14ac:dyDescent="0.2">
      <c r="A191" s="157"/>
      <c r="B191" s="158"/>
      <c r="C191" s="196" t="s">
        <v>406</v>
      </c>
      <c r="D191" s="189"/>
      <c r="E191" s="190"/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50"/>
      <c r="AA191" s="150"/>
      <c r="AB191" s="150"/>
      <c r="AC191" s="150"/>
      <c r="AD191" s="150"/>
      <c r="AE191" s="150"/>
      <c r="AF191" s="150"/>
      <c r="AG191" s="150" t="s">
        <v>239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22.5" outlineLevel="3" x14ac:dyDescent="0.2">
      <c r="A192" s="157"/>
      <c r="B192" s="158"/>
      <c r="C192" s="196" t="s">
        <v>407</v>
      </c>
      <c r="D192" s="189"/>
      <c r="E192" s="190">
        <v>1.0925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50"/>
      <c r="AA192" s="150"/>
      <c r="AB192" s="150"/>
      <c r="AC192" s="150"/>
      <c r="AD192" s="150"/>
      <c r="AE192" s="150"/>
      <c r="AF192" s="150"/>
      <c r="AG192" s="150" t="s">
        <v>239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71">
        <v>34</v>
      </c>
      <c r="B193" s="172" t="s">
        <v>408</v>
      </c>
      <c r="C193" s="185" t="s">
        <v>409</v>
      </c>
      <c r="D193" s="173" t="s">
        <v>286</v>
      </c>
      <c r="E193" s="174">
        <v>5.0289000000000001</v>
      </c>
      <c r="F193" s="175"/>
      <c r="G193" s="176">
        <f>ROUND(E193*F193,2)</f>
        <v>0</v>
      </c>
      <c r="H193" s="161">
        <v>44112.3</v>
      </c>
      <c r="I193" s="160">
        <f>ROUND(E193*H193,2)</f>
        <v>221836.35</v>
      </c>
      <c r="J193" s="161">
        <v>21507.7</v>
      </c>
      <c r="K193" s="160">
        <f>ROUND(E193*J193,2)</f>
        <v>108160.07</v>
      </c>
      <c r="L193" s="160">
        <v>21</v>
      </c>
      <c r="M193" s="160">
        <f>G193*(1+L193/100)</f>
        <v>0</v>
      </c>
      <c r="N193" s="159">
        <v>1.07521</v>
      </c>
      <c r="O193" s="159">
        <f>ROUND(E193*N193,2)</f>
        <v>5.41</v>
      </c>
      <c r="P193" s="159">
        <v>0</v>
      </c>
      <c r="Q193" s="159">
        <f>ROUND(E193*P193,2)</f>
        <v>0</v>
      </c>
      <c r="R193" s="160"/>
      <c r="S193" s="160" t="s">
        <v>216</v>
      </c>
      <c r="T193" s="160" t="s">
        <v>216</v>
      </c>
      <c r="U193" s="160">
        <v>22.32</v>
      </c>
      <c r="V193" s="160">
        <f>ROUND(E193*U193,2)</f>
        <v>112.25</v>
      </c>
      <c r="W193" s="160"/>
      <c r="X193" s="160" t="s">
        <v>236</v>
      </c>
      <c r="Y193" s="160" t="s">
        <v>218</v>
      </c>
      <c r="Z193" s="150"/>
      <c r="AA193" s="150"/>
      <c r="AB193" s="150"/>
      <c r="AC193" s="150"/>
      <c r="AD193" s="150"/>
      <c r="AE193" s="150"/>
      <c r="AF193" s="150"/>
      <c r="AG193" s="150" t="s">
        <v>237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2" x14ac:dyDescent="0.2">
      <c r="A194" s="157"/>
      <c r="B194" s="158"/>
      <c r="C194" s="196" t="s">
        <v>410</v>
      </c>
      <c r="D194" s="189"/>
      <c r="E194" s="190"/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50"/>
      <c r="AA194" s="150"/>
      <c r="AB194" s="150"/>
      <c r="AC194" s="150"/>
      <c r="AD194" s="150"/>
      <c r="AE194" s="150"/>
      <c r="AF194" s="150"/>
      <c r="AG194" s="150" t="s">
        <v>239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3" x14ac:dyDescent="0.2">
      <c r="A195" s="157"/>
      <c r="B195" s="158"/>
      <c r="C195" s="196" t="s">
        <v>411</v>
      </c>
      <c r="D195" s="189"/>
      <c r="E195" s="190">
        <v>3.1383999999999999</v>
      </c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50"/>
      <c r="AA195" s="150"/>
      <c r="AB195" s="150"/>
      <c r="AC195" s="150"/>
      <c r="AD195" s="150"/>
      <c r="AE195" s="150"/>
      <c r="AF195" s="150"/>
      <c r="AG195" s="150" t="s">
        <v>239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3" x14ac:dyDescent="0.2">
      <c r="A196" s="157"/>
      <c r="B196" s="158"/>
      <c r="C196" s="196" t="s">
        <v>412</v>
      </c>
      <c r="D196" s="189"/>
      <c r="E196" s="190">
        <v>1.0662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50"/>
      <c r="AA196" s="150"/>
      <c r="AB196" s="150"/>
      <c r="AC196" s="150"/>
      <c r="AD196" s="150"/>
      <c r="AE196" s="150"/>
      <c r="AF196" s="150"/>
      <c r="AG196" s="150" t="s">
        <v>239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3" x14ac:dyDescent="0.2">
      <c r="A197" s="157"/>
      <c r="B197" s="158"/>
      <c r="C197" s="196" t="s">
        <v>413</v>
      </c>
      <c r="D197" s="189"/>
      <c r="E197" s="190">
        <v>0.51559999999999995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50"/>
      <c r="AA197" s="150"/>
      <c r="AB197" s="150"/>
      <c r="AC197" s="150"/>
      <c r="AD197" s="150"/>
      <c r="AE197" s="150"/>
      <c r="AF197" s="150"/>
      <c r="AG197" s="150" t="s">
        <v>239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3" x14ac:dyDescent="0.2">
      <c r="A198" s="157"/>
      <c r="B198" s="158"/>
      <c r="C198" s="196" t="s">
        <v>414</v>
      </c>
      <c r="D198" s="189"/>
      <c r="E198" s="190">
        <v>0.30869999999999997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50"/>
      <c r="AA198" s="150"/>
      <c r="AB198" s="150"/>
      <c r="AC198" s="150"/>
      <c r="AD198" s="150"/>
      <c r="AE198" s="150"/>
      <c r="AF198" s="150"/>
      <c r="AG198" s="150" t="s">
        <v>239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x14ac:dyDescent="0.2">
      <c r="A199" s="164" t="s">
        <v>211</v>
      </c>
      <c r="B199" s="165" t="s">
        <v>104</v>
      </c>
      <c r="C199" s="183" t="s">
        <v>105</v>
      </c>
      <c r="D199" s="166"/>
      <c r="E199" s="167"/>
      <c r="F199" s="168"/>
      <c r="G199" s="169">
        <f>SUMIF(AG200:AG209,"&lt;&gt;NOR",G200:G209)</f>
        <v>0</v>
      </c>
      <c r="H199" s="163"/>
      <c r="I199" s="163">
        <f>SUM(I200:I209)</f>
        <v>138721.32</v>
      </c>
      <c r="J199" s="163"/>
      <c r="K199" s="163">
        <f>SUM(K200:K209)</f>
        <v>797165.29</v>
      </c>
      <c r="L199" s="163"/>
      <c r="M199" s="163">
        <f>SUM(M200:M209)</f>
        <v>0</v>
      </c>
      <c r="N199" s="162"/>
      <c r="O199" s="162">
        <f>SUM(O200:O209)</f>
        <v>0.43</v>
      </c>
      <c r="P199" s="162"/>
      <c r="Q199" s="162">
        <f>SUM(Q200:Q209)</f>
        <v>0</v>
      </c>
      <c r="R199" s="163"/>
      <c r="S199" s="163"/>
      <c r="T199" s="163"/>
      <c r="U199" s="163"/>
      <c r="V199" s="163">
        <f>SUM(V200:V209)</f>
        <v>628.48</v>
      </c>
      <c r="W199" s="163"/>
      <c r="X199" s="163"/>
      <c r="Y199" s="163"/>
      <c r="AG199" t="s">
        <v>212</v>
      </c>
    </row>
    <row r="200" spans="1:60" outlineLevel="1" x14ac:dyDescent="0.2">
      <c r="A200" s="171">
        <v>35</v>
      </c>
      <c r="B200" s="172" t="s">
        <v>415</v>
      </c>
      <c r="C200" s="185" t="s">
        <v>416</v>
      </c>
      <c r="D200" s="173" t="s">
        <v>417</v>
      </c>
      <c r="E200" s="174">
        <v>122</v>
      </c>
      <c r="F200" s="175"/>
      <c r="G200" s="176">
        <f>ROUND(E200*F200,2)</f>
        <v>0</v>
      </c>
      <c r="H200" s="161">
        <v>1137.06</v>
      </c>
      <c r="I200" s="160">
        <f>ROUND(E200*H200,2)</f>
        <v>138721.32</v>
      </c>
      <c r="J200" s="161">
        <v>4082.94</v>
      </c>
      <c r="K200" s="160">
        <f>ROUND(E200*J200,2)</f>
        <v>498118.68</v>
      </c>
      <c r="L200" s="160">
        <v>21</v>
      </c>
      <c r="M200" s="160">
        <f>G200*(1+L200/100)</f>
        <v>0</v>
      </c>
      <c r="N200" s="159">
        <v>3.49E-3</v>
      </c>
      <c r="O200" s="159">
        <f>ROUND(E200*N200,2)</f>
        <v>0.43</v>
      </c>
      <c r="P200" s="159">
        <v>0</v>
      </c>
      <c r="Q200" s="159">
        <f>ROUND(E200*P200,2)</f>
        <v>0</v>
      </c>
      <c r="R200" s="160"/>
      <c r="S200" s="160" t="s">
        <v>216</v>
      </c>
      <c r="T200" s="160" t="s">
        <v>216</v>
      </c>
      <c r="U200" s="160">
        <v>1.33</v>
      </c>
      <c r="V200" s="160">
        <f>ROUND(E200*U200,2)</f>
        <v>162.26</v>
      </c>
      <c r="W200" s="160"/>
      <c r="X200" s="160" t="s">
        <v>236</v>
      </c>
      <c r="Y200" s="160" t="s">
        <v>218</v>
      </c>
      <c r="Z200" s="150"/>
      <c r="AA200" s="150"/>
      <c r="AB200" s="150"/>
      <c r="AC200" s="150"/>
      <c r="AD200" s="150"/>
      <c r="AE200" s="150"/>
      <c r="AF200" s="150"/>
      <c r="AG200" s="150" t="s">
        <v>237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2" x14ac:dyDescent="0.2">
      <c r="A201" s="157"/>
      <c r="B201" s="158"/>
      <c r="C201" s="196" t="s">
        <v>278</v>
      </c>
      <c r="D201" s="189"/>
      <c r="E201" s="190"/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239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3" x14ac:dyDescent="0.2">
      <c r="A202" s="157"/>
      <c r="B202" s="158"/>
      <c r="C202" s="196" t="s">
        <v>418</v>
      </c>
      <c r="D202" s="189"/>
      <c r="E202" s="190">
        <v>72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50"/>
      <c r="AA202" s="150"/>
      <c r="AB202" s="150"/>
      <c r="AC202" s="150"/>
      <c r="AD202" s="150"/>
      <c r="AE202" s="150"/>
      <c r="AF202" s="150"/>
      <c r="AG202" s="150" t="s">
        <v>239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3" x14ac:dyDescent="0.2">
      <c r="A203" s="157"/>
      <c r="B203" s="158"/>
      <c r="C203" s="196" t="s">
        <v>419</v>
      </c>
      <c r="D203" s="189"/>
      <c r="E203" s="190">
        <v>40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50"/>
      <c r="AA203" s="150"/>
      <c r="AB203" s="150"/>
      <c r="AC203" s="150"/>
      <c r="AD203" s="150"/>
      <c r="AE203" s="150"/>
      <c r="AF203" s="150"/>
      <c r="AG203" s="150" t="s">
        <v>239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3" x14ac:dyDescent="0.2">
      <c r="A204" s="157"/>
      <c r="B204" s="158"/>
      <c r="C204" s="196" t="s">
        <v>420</v>
      </c>
      <c r="D204" s="189"/>
      <c r="E204" s="190">
        <v>10</v>
      </c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50"/>
      <c r="AA204" s="150"/>
      <c r="AB204" s="150"/>
      <c r="AC204" s="150"/>
      <c r="AD204" s="150"/>
      <c r="AE204" s="150"/>
      <c r="AF204" s="150"/>
      <c r="AG204" s="150" t="s">
        <v>239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71">
        <v>36</v>
      </c>
      <c r="B205" s="172" t="s">
        <v>421</v>
      </c>
      <c r="C205" s="185" t="s">
        <v>422</v>
      </c>
      <c r="D205" s="173" t="s">
        <v>235</v>
      </c>
      <c r="E205" s="174">
        <v>77.573700000000002</v>
      </c>
      <c r="F205" s="175"/>
      <c r="G205" s="176">
        <f>ROUND(E205*F205,2)</f>
        <v>0</v>
      </c>
      <c r="H205" s="161">
        <v>0</v>
      </c>
      <c r="I205" s="160">
        <f>ROUND(E205*H205,2)</f>
        <v>0</v>
      </c>
      <c r="J205" s="161">
        <v>3855</v>
      </c>
      <c r="K205" s="160">
        <f>ROUND(E205*J205,2)</f>
        <v>299046.61</v>
      </c>
      <c r="L205" s="160">
        <v>21</v>
      </c>
      <c r="M205" s="160">
        <f>G205*(1+L205/100)</f>
        <v>0</v>
      </c>
      <c r="N205" s="159">
        <v>0</v>
      </c>
      <c r="O205" s="159">
        <f>ROUND(E205*N205,2)</f>
        <v>0</v>
      </c>
      <c r="P205" s="159">
        <v>0</v>
      </c>
      <c r="Q205" s="159">
        <f>ROUND(E205*P205,2)</f>
        <v>0</v>
      </c>
      <c r="R205" s="160"/>
      <c r="S205" s="160" t="s">
        <v>216</v>
      </c>
      <c r="T205" s="160" t="s">
        <v>216</v>
      </c>
      <c r="U205" s="160">
        <v>6.01</v>
      </c>
      <c r="V205" s="160">
        <f>ROUND(E205*U205,2)</f>
        <v>466.22</v>
      </c>
      <c r="W205" s="160"/>
      <c r="X205" s="160" t="s">
        <v>236</v>
      </c>
      <c r="Y205" s="160" t="s">
        <v>218</v>
      </c>
      <c r="Z205" s="150"/>
      <c r="AA205" s="150"/>
      <c r="AB205" s="150"/>
      <c r="AC205" s="150"/>
      <c r="AD205" s="150"/>
      <c r="AE205" s="150"/>
      <c r="AF205" s="150"/>
      <c r="AG205" s="150" t="s">
        <v>237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2" x14ac:dyDescent="0.2">
      <c r="A206" s="157"/>
      <c r="B206" s="158"/>
      <c r="C206" s="196" t="s">
        <v>278</v>
      </c>
      <c r="D206" s="189"/>
      <c r="E206" s="190"/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60"/>
      <c r="Z206" s="150"/>
      <c r="AA206" s="150"/>
      <c r="AB206" s="150"/>
      <c r="AC206" s="150"/>
      <c r="AD206" s="150"/>
      <c r="AE206" s="150"/>
      <c r="AF206" s="150"/>
      <c r="AG206" s="150" t="s">
        <v>239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3" x14ac:dyDescent="0.2">
      <c r="A207" s="157"/>
      <c r="B207" s="158"/>
      <c r="C207" s="196" t="s">
        <v>279</v>
      </c>
      <c r="D207" s="189"/>
      <c r="E207" s="190">
        <v>45.781199999999998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50"/>
      <c r="AA207" s="150"/>
      <c r="AB207" s="150"/>
      <c r="AC207" s="150"/>
      <c r="AD207" s="150"/>
      <c r="AE207" s="150"/>
      <c r="AF207" s="150"/>
      <c r="AG207" s="150" t="s">
        <v>239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3" x14ac:dyDescent="0.2">
      <c r="A208" s="157"/>
      <c r="B208" s="158"/>
      <c r="C208" s="196" t="s">
        <v>280</v>
      </c>
      <c r="D208" s="189"/>
      <c r="E208" s="190">
        <v>25.434000000000001</v>
      </c>
      <c r="F208" s="160"/>
      <c r="G208" s="160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60"/>
      <c r="Z208" s="150"/>
      <c r="AA208" s="150"/>
      <c r="AB208" s="150"/>
      <c r="AC208" s="150"/>
      <c r="AD208" s="150"/>
      <c r="AE208" s="150"/>
      <c r="AF208" s="150"/>
      <c r="AG208" s="150" t="s">
        <v>239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3" x14ac:dyDescent="0.2">
      <c r="A209" s="157"/>
      <c r="B209" s="158"/>
      <c r="C209" s="196" t="s">
        <v>281</v>
      </c>
      <c r="D209" s="189"/>
      <c r="E209" s="190">
        <v>6.3585000000000003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50"/>
      <c r="AA209" s="150"/>
      <c r="AB209" s="150"/>
      <c r="AC209" s="150"/>
      <c r="AD209" s="150"/>
      <c r="AE209" s="150"/>
      <c r="AF209" s="150"/>
      <c r="AG209" s="150" t="s">
        <v>239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x14ac:dyDescent="0.2">
      <c r="A210" s="164" t="s">
        <v>211</v>
      </c>
      <c r="B210" s="165" t="s">
        <v>106</v>
      </c>
      <c r="C210" s="183" t="s">
        <v>107</v>
      </c>
      <c r="D210" s="166"/>
      <c r="E210" s="167"/>
      <c r="F210" s="168"/>
      <c r="G210" s="169">
        <f>SUMIF(AG211:AG226,"&lt;&gt;NOR",G211:G226)</f>
        <v>0</v>
      </c>
      <c r="H210" s="163"/>
      <c r="I210" s="163">
        <f>SUM(I211:I226)</f>
        <v>100592.4</v>
      </c>
      <c r="J210" s="163"/>
      <c r="K210" s="163">
        <f>SUM(K211:K226)</f>
        <v>38406.340000000004</v>
      </c>
      <c r="L210" s="163"/>
      <c r="M210" s="163">
        <f>SUM(M211:M226)</f>
        <v>0</v>
      </c>
      <c r="N210" s="162"/>
      <c r="O210" s="162">
        <f>SUM(O211:O226)</f>
        <v>12</v>
      </c>
      <c r="P210" s="162"/>
      <c r="Q210" s="162">
        <f>SUM(Q211:Q226)</f>
        <v>0</v>
      </c>
      <c r="R210" s="163"/>
      <c r="S210" s="163"/>
      <c r="T210" s="163"/>
      <c r="U210" s="163"/>
      <c r="V210" s="163">
        <f>SUM(V211:V226)</f>
        <v>74.680000000000007</v>
      </c>
      <c r="W210" s="163"/>
      <c r="X210" s="163"/>
      <c r="Y210" s="163"/>
      <c r="AG210" t="s">
        <v>212</v>
      </c>
    </row>
    <row r="211" spans="1:60" outlineLevel="1" x14ac:dyDescent="0.2">
      <c r="A211" s="171">
        <v>37</v>
      </c>
      <c r="B211" s="172" t="s">
        <v>423</v>
      </c>
      <c r="C211" s="185" t="s">
        <v>424</v>
      </c>
      <c r="D211" s="173" t="s">
        <v>235</v>
      </c>
      <c r="E211" s="174">
        <v>2.4056000000000002</v>
      </c>
      <c r="F211" s="175"/>
      <c r="G211" s="176">
        <f>ROUND(E211*F211,2)</f>
        <v>0</v>
      </c>
      <c r="H211" s="161">
        <v>5600.42</v>
      </c>
      <c r="I211" s="160">
        <f>ROUND(E211*H211,2)</f>
        <v>13472.37</v>
      </c>
      <c r="J211" s="161">
        <v>4024.58</v>
      </c>
      <c r="K211" s="160">
        <f>ROUND(E211*J211,2)</f>
        <v>9681.5300000000007</v>
      </c>
      <c r="L211" s="160">
        <v>21</v>
      </c>
      <c r="M211" s="160">
        <f>G211*(1+L211/100)</f>
        <v>0</v>
      </c>
      <c r="N211" s="159">
        <v>0.74602000000000002</v>
      </c>
      <c r="O211" s="159">
        <f>ROUND(E211*N211,2)</f>
        <v>1.79</v>
      </c>
      <c r="P211" s="159">
        <v>0</v>
      </c>
      <c r="Q211" s="159">
        <f>ROUND(E211*P211,2)</f>
        <v>0</v>
      </c>
      <c r="R211" s="160"/>
      <c r="S211" s="160" t="s">
        <v>216</v>
      </c>
      <c r="T211" s="160" t="s">
        <v>216</v>
      </c>
      <c r="U211" s="160">
        <v>8.16</v>
      </c>
      <c r="V211" s="160">
        <f>ROUND(E211*U211,2)</f>
        <v>19.63</v>
      </c>
      <c r="W211" s="160"/>
      <c r="X211" s="160" t="s">
        <v>236</v>
      </c>
      <c r="Y211" s="160" t="s">
        <v>218</v>
      </c>
      <c r="Z211" s="150"/>
      <c r="AA211" s="150"/>
      <c r="AB211" s="150"/>
      <c r="AC211" s="150"/>
      <c r="AD211" s="150"/>
      <c r="AE211" s="150"/>
      <c r="AF211" s="150"/>
      <c r="AG211" s="150" t="s">
        <v>237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2" x14ac:dyDescent="0.2">
      <c r="A212" s="157"/>
      <c r="B212" s="158"/>
      <c r="C212" s="196" t="s">
        <v>425</v>
      </c>
      <c r="D212" s="189"/>
      <c r="E212" s="190">
        <v>0.50219999999999998</v>
      </c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60"/>
      <c r="Z212" s="150"/>
      <c r="AA212" s="150"/>
      <c r="AB212" s="150"/>
      <c r="AC212" s="150"/>
      <c r="AD212" s="150"/>
      <c r="AE212" s="150"/>
      <c r="AF212" s="150"/>
      <c r="AG212" s="150" t="s">
        <v>239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3" x14ac:dyDescent="0.2">
      <c r="A213" s="157"/>
      <c r="B213" s="158"/>
      <c r="C213" s="196" t="s">
        <v>426</v>
      </c>
      <c r="D213" s="189"/>
      <c r="E213" s="190">
        <v>0.48359999999999997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50"/>
      <c r="AA213" s="150"/>
      <c r="AB213" s="150"/>
      <c r="AC213" s="150"/>
      <c r="AD213" s="150"/>
      <c r="AE213" s="150"/>
      <c r="AF213" s="150"/>
      <c r="AG213" s="150" t="s">
        <v>239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3" x14ac:dyDescent="0.2">
      <c r="A214" s="157"/>
      <c r="B214" s="158"/>
      <c r="C214" s="196" t="s">
        <v>427</v>
      </c>
      <c r="D214" s="189"/>
      <c r="E214" s="190">
        <v>0.61380000000000001</v>
      </c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50"/>
      <c r="AA214" s="150"/>
      <c r="AB214" s="150"/>
      <c r="AC214" s="150"/>
      <c r="AD214" s="150"/>
      <c r="AE214" s="150"/>
      <c r="AF214" s="150"/>
      <c r="AG214" s="150" t="s">
        <v>239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3" x14ac:dyDescent="0.2">
      <c r="A215" s="157"/>
      <c r="B215" s="158"/>
      <c r="C215" s="196" t="s">
        <v>428</v>
      </c>
      <c r="D215" s="189"/>
      <c r="E215" s="190">
        <v>0.80600000000000005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60"/>
      <c r="Z215" s="150"/>
      <c r="AA215" s="150"/>
      <c r="AB215" s="150"/>
      <c r="AC215" s="150"/>
      <c r="AD215" s="150"/>
      <c r="AE215" s="150"/>
      <c r="AF215" s="150"/>
      <c r="AG215" s="150" t="s">
        <v>239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ht="22.5" outlineLevel="1" x14ac:dyDescent="0.2">
      <c r="A216" s="171">
        <v>38</v>
      </c>
      <c r="B216" s="172" t="s">
        <v>429</v>
      </c>
      <c r="C216" s="185" t="s">
        <v>430</v>
      </c>
      <c r="D216" s="173" t="s">
        <v>312</v>
      </c>
      <c r="E216" s="174">
        <v>18.39575</v>
      </c>
      <c r="F216" s="175"/>
      <c r="G216" s="176">
        <f>ROUND(E216*F216,2)</f>
        <v>0</v>
      </c>
      <c r="H216" s="161">
        <v>987.17</v>
      </c>
      <c r="I216" s="160">
        <f>ROUND(E216*H216,2)</f>
        <v>18159.73</v>
      </c>
      <c r="J216" s="161">
        <v>296.83</v>
      </c>
      <c r="K216" s="160">
        <f>ROUND(E216*J216,2)</f>
        <v>5460.41</v>
      </c>
      <c r="L216" s="160">
        <v>21</v>
      </c>
      <c r="M216" s="160">
        <f>G216*(1+L216/100)</f>
        <v>0</v>
      </c>
      <c r="N216" s="159">
        <v>0.11219</v>
      </c>
      <c r="O216" s="159">
        <f>ROUND(E216*N216,2)</f>
        <v>2.06</v>
      </c>
      <c r="P216" s="159">
        <v>0</v>
      </c>
      <c r="Q216" s="159">
        <f>ROUND(E216*P216,2)</f>
        <v>0</v>
      </c>
      <c r="R216" s="160"/>
      <c r="S216" s="160" t="s">
        <v>216</v>
      </c>
      <c r="T216" s="160" t="s">
        <v>216</v>
      </c>
      <c r="U216" s="160">
        <v>0.55000000000000004</v>
      </c>
      <c r="V216" s="160">
        <f>ROUND(E216*U216,2)</f>
        <v>10.119999999999999</v>
      </c>
      <c r="W216" s="160"/>
      <c r="X216" s="160" t="s">
        <v>236</v>
      </c>
      <c r="Y216" s="160" t="s">
        <v>218</v>
      </c>
      <c r="Z216" s="150"/>
      <c r="AA216" s="150"/>
      <c r="AB216" s="150"/>
      <c r="AC216" s="150"/>
      <c r="AD216" s="150"/>
      <c r="AE216" s="150"/>
      <c r="AF216" s="150"/>
      <c r="AG216" s="150" t="s">
        <v>237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2" x14ac:dyDescent="0.2">
      <c r="A217" s="157"/>
      <c r="B217" s="158"/>
      <c r="C217" s="196" t="s">
        <v>431</v>
      </c>
      <c r="D217" s="189"/>
      <c r="E217" s="190">
        <v>9.1597500000000007</v>
      </c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60"/>
      <c r="Z217" s="150"/>
      <c r="AA217" s="150"/>
      <c r="AB217" s="150"/>
      <c r="AC217" s="150"/>
      <c r="AD217" s="150"/>
      <c r="AE217" s="150"/>
      <c r="AF217" s="150"/>
      <c r="AG217" s="150" t="s">
        <v>239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3" x14ac:dyDescent="0.2">
      <c r="A218" s="157"/>
      <c r="B218" s="158"/>
      <c r="C218" s="196" t="s">
        <v>432</v>
      </c>
      <c r="D218" s="189"/>
      <c r="E218" s="190">
        <v>6.7965</v>
      </c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60"/>
      <c r="Z218" s="150"/>
      <c r="AA218" s="150"/>
      <c r="AB218" s="150"/>
      <c r="AC218" s="150"/>
      <c r="AD218" s="150"/>
      <c r="AE218" s="150"/>
      <c r="AF218" s="150"/>
      <c r="AG218" s="150" t="s">
        <v>239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3" x14ac:dyDescent="0.2">
      <c r="A219" s="157"/>
      <c r="B219" s="158"/>
      <c r="C219" s="196" t="s">
        <v>433</v>
      </c>
      <c r="D219" s="189"/>
      <c r="E219" s="190">
        <v>2.4394999999999998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60"/>
      <c r="Z219" s="150"/>
      <c r="AA219" s="150"/>
      <c r="AB219" s="150"/>
      <c r="AC219" s="150"/>
      <c r="AD219" s="150"/>
      <c r="AE219" s="150"/>
      <c r="AF219" s="150"/>
      <c r="AG219" s="150" t="s">
        <v>239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ht="22.5" outlineLevel="1" x14ac:dyDescent="0.2">
      <c r="A220" s="171">
        <v>39</v>
      </c>
      <c r="B220" s="172" t="s">
        <v>434</v>
      </c>
      <c r="C220" s="185" t="s">
        <v>435</v>
      </c>
      <c r="D220" s="173" t="s">
        <v>312</v>
      </c>
      <c r="E220" s="174">
        <v>48.033250000000002</v>
      </c>
      <c r="F220" s="175"/>
      <c r="G220" s="176">
        <f>ROUND(E220*F220,2)</f>
        <v>0</v>
      </c>
      <c r="H220" s="161">
        <v>1154.1199999999999</v>
      </c>
      <c r="I220" s="160">
        <f>ROUND(E220*H220,2)</f>
        <v>55436.13</v>
      </c>
      <c r="J220" s="161">
        <v>313.88</v>
      </c>
      <c r="K220" s="160">
        <f>ROUND(E220*J220,2)</f>
        <v>15076.68</v>
      </c>
      <c r="L220" s="160">
        <v>21</v>
      </c>
      <c r="M220" s="160">
        <f>G220*(1+L220/100)</f>
        <v>0</v>
      </c>
      <c r="N220" s="159">
        <v>0.1414</v>
      </c>
      <c r="O220" s="159">
        <f>ROUND(E220*N220,2)</f>
        <v>6.79</v>
      </c>
      <c r="P220" s="159">
        <v>0</v>
      </c>
      <c r="Q220" s="159">
        <f>ROUND(E220*P220,2)</f>
        <v>0</v>
      </c>
      <c r="R220" s="160"/>
      <c r="S220" s="160" t="s">
        <v>216</v>
      </c>
      <c r="T220" s="160" t="s">
        <v>216</v>
      </c>
      <c r="U220" s="160">
        <v>0.59</v>
      </c>
      <c r="V220" s="160">
        <f>ROUND(E220*U220,2)</f>
        <v>28.34</v>
      </c>
      <c r="W220" s="160"/>
      <c r="X220" s="160" t="s">
        <v>236</v>
      </c>
      <c r="Y220" s="160" t="s">
        <v>218</v>
      </c>
      <c r="Z220" s="150"/>
      <c r="AA220" s="150"/>
      <c r="AB220" s="150"/>
      <c r="AC220" s="150"/>
      <c r="AD220" s="150"/>
      <c r="AE220" s="150"/>
      <c r="AF220" s="150"/>
      <c r="AG220" s="150" t="s">
        <v>237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2" x14ac:dyDescent="0.2">
      <c r="A221" s="157"/>
      <c r="B221" s="158"/>
      <c r="C221" s="196" t="s">
        <v>436</v>
      </c>
      <c r="D221" s="189"/>
      <c r="E221" s="190">
        <v>3.6052499999999998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60"/>
      <c r="Z221" s="150"/>
      <c r="AA221" s="150"/>
      <c r="AB221" s="150"/>
      <c r="AC221" s="150"/>
      <c r="AD221" s="150"/>
      <c r="AE221" s="150"/>
      <c r="AF221" s="150"/>
      <c r="AG221" s="150" t="s">
        <v>239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3" x14ac:dyDescent="0.2">
      <c r="A222" s="157"/>
      <c r="B222" s="158"/>
      <c r="C222" s="196" t="s">
        <v>437</v>
      </c>
      <c r="D222" s="189"/>
      <c r="E222" s="190">
        <v>44.427999999999997</v>
      </c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60"/>
      <c r="Z222" s="150"/>
      <c r="AA222" s="150"/>
      <c r="AB222" s="150"/>
      <c r="AC222" s="150"/>
      <c r="AD222" s="150"/>
      <c r="AE222" s="150"/>
      <c r="AF222" s="150"/>
      <c r="AG222" s="150" t="s">
        <v>239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71">
        <v>40</v>
      </c>
      <c r="B223" s="172" t="s">
        <v>438</v>
      </c>
      <c r="C223" s="185" t="s">
        <v>439</v>
      </c>
      <c r="D223" s="173" t="s">
        <v>235</v>
      </c>
      <c r="E223" s="174">
        <v>2.3485</v>
      </c>
      <c r="F223" s="175"/>
      <c r="G223" s="176">
        <f>ROUND(E223*F223,2)</f>
        <v>0</v>
      </c>
      <c r="H223" s="161">
        <v>5758.64</v>
      </c>
      <c r="I223" s="160">
        <f>ROUND(E223*H223,2)</f>
        <v>13524.17</v>
      </c>
      <c r="J223" s="161">
        <v>3486.36</v>
      </c>
      <c r="K223" s="160">
        <f>ROUND(E223*J223,2)</f>
        <v>8187.72</v>
      </c>
      <c r="L223" s="160">
        <v>21</v>
      </c>
      <c r="M223" s="160">
        <f>G223*(1+L223/100)</f>
        <v>0</v>
      </c>
      <c r="N223" s="159">
        <v>0.58069999999999999</v>
      </c>
      <c r="O223" s="159">
        <f>ROUND(E223*N223,2)</f>
        <v>1.36</v>
      </c>
      <c r="P223" s="159">
        <v>0</v>
      </c>
      <c r="Q223" s="159">
        <f>ROUND(E223*P223,2)</f>
        <v>0</v>
      </c>
      <c r="R223" s="160"/>
      <c r="S223" s="160" t="s">
        <v>216</v>
      </c>
      <c r="T223" s="160" t="s">
        <v>216</v>
      </c>
      <c r="U223" s="160">
        <v>7.0644200000000001</v>
      </c>
      <c r="V223" s="160">
        <f>ROUND(E223*U223,2)</f>
        <v>16.59</v>
      </c>
      <c r="W223" s="160"/>
      <c r="X223" s="160" t="s">
        <v>236</v>
      </c>
      <c r="Y223" s="160" t="s">
        <v>218</v>
      </c>
      <c r="Z223" s="150"/>
      <c r="AA223" s="150"/>
      <c r="AB223" s="150"/>
      <c r="AC223" s="150"/>
      <c r="AD223" s="150"/>
      <c r="AE223" s="150"/>
      <c r="AF223" s="150"/>
      <c r="AG223" s="150" t="s">
        <v>237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2" x14ac:dyDescent="0.2">
      <c r="A224" s="157"/>
      <c r="B224" s="158"/>
      <c r="C224" s="196" t="s">
        <v>440</v>
      </c>
      <c r="D224" s="189"/>
      <c r="E224" s="190">
        <v>0.9516</v>
      </c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60"/>
      <c r="Z224" s="150"/>
      <c r="AA224" s="150"/>
      <c r="AB224" s="150"/>
      <c r="AC224" s="150"/>
      <c r="AD224" s="150"/>
      <c r="AE224" s="150"/>
      <c r="AF224" s="150"/>
      <c r="AG224" s="150" t="s">
        <v>239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3" x14ac:dyDescent="0.2">
      <c r="A225" s="157"/>
      <c r="B225" s="158"/>
      <c r="C225" s="196" t="s">
        <v>441</v>
      </c>
      <c r="D225" s="189"/>
      <c r="E225" s="190">
        <v>0.79300000000000004</v>
      </c>
      <c r="F225" s="160"/>
      <c r="G225" s="160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60"/>
      <c r="Z225" s="150"/>
      <c r="AA225" s="150"/>
      <c r="AB225" s="150"/>
      <c r="AC225" s="150"/>
      <c r="AD225" s="150"/>
      <c r="AE225" s="150"/>
      <c r="AF225" s="150"/>
      <c r="AG225" s="150" t="s">
        <v>239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3" x14ac:dyDescent="0.2">
      <c r="A226" s="157"/>
      <c r="B226" s="158"/>
      <c r="C226" s="196" t="s">
        <v>442</v>
      </c>
      <c r="D226" s="189"/>
      <c r="E226" s="190">
        <v>0.60389999999999999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50"/>
      <c r="AA226" s="150"/>
      <c r="AB226" s="150"/>
      <c r="AC226" s="150"/>
      <c r="AD226" s="150"/>
      <c r="AE226" s="150"/>
      <c r="AF226" s="150"/>
      <c r="AG226" s="150" t="s">
        <v>239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x14ac:dyDescent="0.2">
      <c r="A227" s="164" t="s">
        <v>211</v>
      </c>
      <c r="B227" s="165" t="s">
        <v>108</v>
      </c>
      <c r="C227" s="183" t="s">
        <v>109</v>
      </c>
      <c r="D227" s="166"/>
      <c r="E227" s="167"/>
      <c r="F227" s="168"/>
      <c r="G227" s="169">
        <f>SUMIF(AG228:AG261,"&lt;&gt;NOR",G228:G261)</f>
        <v>0</v>
      </c>
      <c r="H227" s="163"/>
      <c r="I227" s="163">
        <f>SUM(I228:I261)</f>
        <v>573276.24</v>
      </c>
      <c r="J227" s="163"/>
      <c r="K227" s="163">
        <f>SUM(K228:K261)</f>
        <v>360508.26000000007</v>
      </c>
      <c r="L227" s="163"/>
      <c r="M227" s="163">
        <f>SUM(M228:M261)</f>
        <v>0</v>
      </c>
      <c r="N227" s="162"/>
      <c r="O227" s="162">
        <f>SUM(O228:O261)</f>
        <v>17.77</v>
      </c>
      <c r="P227" s="162"/>
      <c r="Q227" s="162">
        <f>SUM(Q228:Q261)</f>
        <v>0</v>
      </c>
      <c r="R227" s="163"/>
      <c r="S227" s="163"/>
      <c r="T227" s="163"/>
      <c r="U227" s="163"/>
      <c r="V227" s="163">
        <f>SUM(V228:V261)</f>
        <v>590.9899999999999</v>
      </c>
      <c r="W227" s="163"/>
      <c r="X227" s="163"/>
      <c r="Y227" s="163"/>
      <c r="AG227" t="s">
        <v>212</v>
      </c>
    </row>
    <row r="228" spans="1:60" outlineLevel="1" x14ac:dyDescent="0.2">
      <c r="A228" s="171">
        <v>41</v>
      </c>
      <c r="B228" s="172" t="s">
        <v>443</v>
      </c>
      <c r="C228" s="185" t="s">
        <v>444</v>
      </c>
      <c r="D228" s="173" t="s">
        <v>445</v>
      </c>
      <c r="E228" s="174">
        <v>2</v>
      </c>
      <c r="F228" s="175"/>
      <c r="G228" s="176">
        <f>ROUND(E228*F228,2)</f>
        <v>0</v>
      </c>
      <c r="H228" s="161">
        <v>2501.4</v>
      </c>
      <c r="I228" s="160">
        <f>ROUND(E228*H228,2)</f>
        <v>5002.8</v>
      </c>
      <c r="J228" s="161">
        <v>768.6</v>
      </c>
      <c r="K228" s="160">
        <f>ROUND(E228*J228,2)</f>
        <v>1537.2</v>
      </c>
      <c r="L228" s="160">
        <v>21</v>
      </c>
      <c r="M228" s="160">
        <f>G228*(1+L228/100)</f>
        <v>0</v>
      </c>
      <c r="N228" s="159">
        <v>2.0969999999999999E-2</v>
      </c>
      <c r="O228" s="159">
        <f>ROUND(E228*N228,2)</f>
        <v>0.04</v>
      </c>
      <c r="P228" s="159">
        <v>0</v>
      </c>
      <c r="Q228" s="159">
        <f>ROUND(E228*P228,2)</f>
        <v>0</v>
      </c>
      <c r="R228" s="160"/>
      <c r="S228" s="160" t="s">
        <v>216</v>
      </c>
      <c r="T228" s="160" t="s">
        <v>216</v>
      </c>
      <c r="U228" s="160">
        <v>1.26</v>
      </c>
      <c r="V228" s="160">
        <f>ROUND(E228*U228,2)</f>
        <v>2.52</v>
      </c>
      <c r="W228" s="160"/>
      <c r="X228" s="160" t="s">
        <v>236</v>
      </c>
      <c r="Y228" s="160" t="s">
        <v>218</v>
      </c>
      <c r="Z228" s="150"/>
      <c r="AA228" s="150"/>
      <c r="AB228" s="150"/>
      <c r="AC228" s="150"/>
      <c r="AD228" s="150"/>
      <c r="AE228" s="150"/>
      <c r="AF228" s="150"/>
      <c r="AG228" s="150" t="s">
        <v>237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2" x14ac:dyDescent="0.2">
      <c r="A229" s="157"/>
      <c r="B229" s="158"/>
      <c r="C229" s="196" t="s">
        <v>446</v>
      </c>
      <c r="D229" s="189"/>
      <c r="E229" s="190">
        <v>1</v>
      </c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60"/>
      <c r="Z229" s="150"/>
      <c r="AA229" s="150"/>
      <c r="AB229" s="150"/>
      <c r="AC229" s="150"/>
      <c r="AD229" s="150"/>
      <c r="AE229" s="150"/>
      <c r="AF229" s="150"/>
      <c r="AG229" s="150" t="s">
        <v>239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3" x14ac:dyDescent="0.2">
      <c r="A230" s="157"/>
      <c r="B230" s="158"/>
      <c r="C230" s="196" t="s">
        <v>447</v>
      </c>
      <c r="D230" s="189"/>
      <c r="E230" s="190">
        <v>1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50"/>
      <c r="AA230" s="150"/>
      <c r="AB230" s="150"/>
      <c r="AC230" s="150"/>
      <c r="AD230" s="150"/>
      <c r="AE230" s="150"/>
      <c r="AF230" s="150"/>
      <c r="AG230" s="150" t="s">
        <v>239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71">
        <v>42</v>
      </c>
      <c r="B231" s="172" t="s">
        <v>448</v>
      </c>
      <c r="C231" s="185" t="s">
        <v>449</v>
      </c>
      <c r="D231" s="173" t="s">
        <v>445</v>
      </c>
      <c r="E231" s="174">
        <v>11</v>
      </c>
      <c r="F231" s="175"/>
      <c r="G231" s="176">
        <f>ROUND(E231*F231,2)</f>
        <v>0</v>
      </c>
      <c r="H231" s="161">
        <v>1698</v>
      </c>
      <c r="I231" s="160">
        <f>ROUND(E231*H231,2)</f>
        <v>18678</v>
      </c>
      <c r="J231" s="161">
        <v>427</v>
      </c>
      <c r="K231" s="160">
        <f>ROUND(E231*J231,2)</f>
        <v>4697</v>
      </c>
      <c r="L231" s="160">
        <v>21</v>
      </c>
      <c r="M231" s="160">
        <f>G231*(1+L231/100)</f>
        <v>0</v>
      </c>
      <c r="N231" s="159">
        <v>1.37E-2</v>
      </c>
      <c r="O231" s="159">
        <f>ROUND(E231*N231,2)</f>
        <v>0.15</v>
      </c>
      <c r="P231" s="159">
        <v>0</v>
      </c>
      <c r="Q231" s="159">
        <f>ROUND(E231*P231,2)</f>
        <v>0</v>
      </c>
      <c r="R231" s="160"/>
      <c r="S231" s="160" t="s">
        <v>216</v>
      </c>
      <c r="T231" s="160" t="s">
        <v>216</v>
      </c>
      <c r="U231" s="160">
        <v>0.7</v>
      </c>
      <c r="V231" s="160">
        <f>ROUND(E231*U231,2)</f>
        <v>7.7</v>
      </c>
      <c r="W231" s="160"/>
      <c r="X231" s="160" t="s">
        <v>236</v>
      </c>
      <c r="Y231" s="160" t="s">
        <v>218</v>
      </c>
      <c r="Z231" s="150"/>
      <c r="AA231" s="150"/>
      <c r="AB231" s="150"/>
      <c r="AC231" s="150"/>
      <c r="AD231" s="150"/>
      <c r="AE231" s="150"/>
      <c r="AF231" s="150"/>
      <c r="AG231" s="150" t="s">
        <v>237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2" x14ac:dyDescent="0.2">
      <c r="A232" s="157"/>
      <c r="B232" s="158"/>
      <c r="C232" s="196" t="s">
        <v>450</v>
      </c>
      <c r="D232" s="189"/>
      <c r="E232" s="190">
        <v>8</v>
      </c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50"/>
      <c r="AA232" s="150"/>
      <c r="AB232" s="150"/>
      <c r="AC232" s="150"/>
      <c r="AD232" s="150"/>
      <c r="AE232" s="150"/>
      <c r="AF232" s="150"/>
      <c r="AG232" s="150" t="s">
        <v>239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3" x14ac:dyDescent="0.2">
      <c r="A233" s="157"/>
      <c r="B233" s="158"/>
      <c r="C233" s="196" t="s">
        <v>451</v>
      </c>
      <c r="D233" s="189"/>
      <c r="E233" s="190">
        <v>3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60"/>
      <c r="Z233" s="150"/>
      <c r="AA233" s="150"/>
      <c r="AB233" s="150"/>
      <c r="AC233" s="150"/>
      <c r="AD233" s="150"/>
      <c r="AE233" s="150"/>
      <c r="AF233" s="150"/>
      <c r="AG233" s="150" t="s">
        <v>239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ht="22.5" outlineLevel="1" x14ac:dyDescent="0.2">
      <c r="A234" s="171">
        <v>43</v>
      </c>
      <c r="B234" s="172" t="s">
        <v>452</v>
      </c>
      <c r="C234" s="185" t="s">
        <v>453</v>
      </c>
      <c r="D234" s="173" t="s">
        <v>312</v>
      </c>
      <c r="E234" s="174">
        <v>293.43083999999999</v>
      </c>
      <c r="F234" s="175"/>
      <c r="G234" s="176">
        <f>ROUND(E234*F234,2)</f>
        <v>0</v>
      </c>
      <c r="H234" s="161">
        <v>502.5</v>
      </c>
      <c r="I234" s="160">
        <f>ROUND(E234*H234,2)</f>
        <v>147449</v>
      </c>
      <c r="J234" s="161">
        <v>518.5</v>
      </c>
      <c r="K234" s="160">
        <f>ROUND(E234*J234,2)</f>
        <v>152143.89000000001</v>
      </c>
      <c r="L234" s="160">
        <v>21</v>
      </c>
      <c r="M234" s="160">
        <f>G234*(1+L234/100)</f>
        <v>0</v>
      </c>
      <c r="N234" s="159">
        <v>1.4160000000000001E-2</v>
      </c>
      <c r="O234" s="159">
        <f>ROUND(E234*N234,2)</f>
        <v>4.1500000000000004</v>
      </c>
      <c r="P234" s="159">
        <v>0</v>
      </c>
      <c r="Q234" s="159">
        <f>ROUND(E234*P234,2)</f>
        <v>0</v>
      </c>
      <c r="R234" s="160"/>
      <c r="S234" s="160" t="s">
        <v>216</v>
      </c>
      <c r="T234" s="160" t="s">
        <v>216</v>
      </c>
      <c r="U234" s="160">
        <v>0.85</v>
      </c>
      <c r="V234" s="160">
        <f>ROUND(E234*U234,2)</f>
        <v>249.42</v>
      </c>
      <c r="W234" s="160"/>
      <c r="X234" s="160" t="s">
        <v>236</v>
      </c>
      <c r="Y234" s="160" t="s">
        <v>218</v>
      </c>
      <c r="Z234" s="150"/>
      <c r="AA234" s="150"/>
      <c r="AB234" s="150"/>
      <c r="AC234" s="150"/>
      <c r="AD234" s="150"/>
      <c r="AE234" s="150"/>
      <c r="AF234" s="150"/>
      <c r="AG234" s="150" t="s">
        <v>237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2" x14ac:dyDescent="0.2">
      <c r="A235" s="157"/>
      <c r="B235" s="158"/>
      <c r="C235" s="196" t="s">
        <v>454</v>
      </c>
      <c r="D235" s="189"/>
      <c r="E235" s="190">
        <v>11.451829999999999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60"/>
      <c r="Z235" s="150"/>
      <c r="AA235" s="150"/>
      <c r="AB235" s="150"/>
      <c r="AC235" s="150"/>
      <c r="AD235" s="150"/>
      <c r="AE235" s="150"/>
      <c r="AF235" s="150"/>
      <c r="AG235" s="150" t="s">
        <v>239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ht="22.5" outlineLevel="3" x14ac:dyDescent="0.2">
      <c r="A236" s="157"/>
      <c r="B236" s="158"/>
      <c r="C236" s="196" t="s">
        <v>455</v>
      </c>
      <c r="D236" s="189"/>
      <c r="E236" s="190">
        <v>32.53</v>
      </c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60"/>
      <c r="Z236" s="150"/>
      <c r="AA236" s="150"/>
      <c r="AB236" s="150"/>
      <c r="AC236" s="150"/>
      <c r="AD236" s="150"/>
      <c r="AE236" s="150"/>
      <c r="AF236" s="150"/>
      <c r="AG236" s="150" t="s">
        <v>239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3" x14ac:dyDescent="0.2">
      <c r="A237" s="157"/>
      <c r="B237" s="158"/>
      <c r="C237" s="196" t="s">
        <v>456</v>
      </c>
      <c r="D237" s="189"/>
      <c r="E237" s="190">
        <v>11.56</v>
      </c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50"/>
      <c r="AA237" s="150"/>
      <c r="AB237" s="150"/>
      <c r="AC237" s="150"/>
      <c r="AD237" s="150"/>
      <c r="AE237" s="150"/>
      <c r="AF237" s="150"/>
      <c r="AG237" s="150" t="s">
        <v>239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3" x14ac:dyDescent="0.2">
      <c r="A238" s="157"/>
      <c r="B238" s="158"/>
      <c r="C238" s="196" t="s">
        <v>457</v>
      </c>
      <c r="D238" s="189"/>
      <c r="E238" s="190">
        <v>9.6649999999999991</v>
      </c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60"/>
      <c r="Z238" s="150"/>
      <c r="AA238" s="150"/>
      <c r="AB238" s="150"/>
      <c r="AC238" s="150"/>
      <c r="AD238" s="150"/>
      <c r="AE238" s="150"/>
      <c r="AF238" s="150"/>
      <c r="AG238" s="150" t="s">
        <v>239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ht="22.5" outlineLevel="3" x14ac:dyDescent="0.2">
      <c r="A239" s="157"/>
      <c r="B239" s="158"/>
      <c r="C239" s="196" t="s">
        <v>458</v>
      </c>
      <c r="D239" s="189"/>
      <c r="E239" s="190">
        <v>29.38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50"/>
      <c r="AA239" s="150"/>
      <c r="AB239" s="150"/>
      <c r="AC239" s="150"/>
      <c r="AD239" s="150"/>
      <c r="AE239" s="150"/>
      <c r="AF239" s="150"/>
      <c r="AG239" s="150" t="s">
        <v>239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3" x14ac:dyDescent="0.2">
      <c r="A240" s="157"/>
      <c r="B240" s="158"/>
      <c r="C240" s="196" t="s">
        <v>459</v>
      </c>
      <c r="D240" s="189"/>
      <c r="E240" s="190">
        <v>27.47025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60"/>
      <c r="Z240" s="150"/>
      <c r="AA240" s="150"/>
      <c r="AB240" s="150"/>
      <c r="AC240" s="150"/>
      <c r="AD240" s="150"/>
      <c r="AE240" s="150"/>
      <c r="AF240" s="150"/>
      <c r="AG240" s="150" t="s">
        <v>239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3" x14ac:dyDescent="0.2">
      <c r="A241" s="157"/>
      <c r="B241" s="158"/>
      <c r="C241" s="196" t="s">
        <v>460</v>
      </c>
      <c r="D241" s="189"/>
      <c r="E241" s="190">
        <v>51.911999999999999</v>
      </c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60"/>
      <c r="Z241" s="150"/>
      <c r="AA241" s="150"/>
      <c r="AB241" s="150"/>
      <c r="AC241" s="150"/>
      <c r="AD241" s="150"/>
      <c r="AE241" s="150"/>
      <c r="AF241" s="150"/>
      <c r="AG241" s="150" t="s">
        <v>239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3" x14ac:dyDescent="0.2">
      <c r="A242" s="157"/>
      <c r="B242" s="158"/>
      <c r="C242" s="196" t="s">
        <v>461</v>
      </c>
      <c r="D242" s="189"/>
      <c r="E242" s="190">
        <v>25.198879999999999</v>
      </c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60"/>
      <c r="Z242" s="150"/>
      <c r="AA242" s="150"/>
      <c r="AB242" s="150"/>
      <c r="AC242" s="150"/>
      <c r="AD242" s="150"/>
      <c r="AE242" s="150"/>
      <c r="AF242" s="150"/>
      <c r="AG242" s="150" t="s">
        <v>239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3" x14ac:dyDescent="0.2">
      <c r="A243" s="157"/>
      <c r="B243" s="158"/>
      <c r="C243" s="196" t="s">
        <v>462</v>
      </c>
      <c r="D243" s="189"/>
      <c r="E243" s="190">
        <v>20.215240000000001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50"/>
      <c r="AA243" s="150"/>
      <c r="AB243" s="150"/>
      <c r="AC243" s="150"/>
      <c r="AD243" s="150"/>
      <c r="AE243" s="150"/>
      <c r="AF243" s="150"/>
      <c r="AG243" s="150" t="s">
        <v>239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3" x14ac:dyDescent="0.2">
      <c r="A244" s="157"/>
      <c r="B244" s="158"/>
      <c r="C244" s="196" t="s">
        <v>463</v>
      </c>
      <c r="D244" s="189"/>
      <c r="E244" s="190">
        <v>20.200099999999999</v>
      </c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60"/>
      <c r="Z244" s="150"/>
      <c r="AA244" s="150"/>
      <c r="AB244" s="150"/>
      <c r="AC244" s="150"/>
      <c r="AD244" s="150"/>
      <c r="AE244" s="150"/>
      <c r="AF244" s="150"/>
      <c r="AG244" s="150" t="s">
        <v>239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3" x14ac:dyDescent="0.2">
      <c r="A245" s="157"/>
      <c r="B245" s="158"/>
      <c r="C245" s="196" t="s">
        <v>464</v>
      </c>
      <c r="D245" s="189"/>
      <c r="E245" s="190">
        <v>20.06381</v>
      </c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60"/>
      <c r="Z245" s="150"/>
      <c r="AA245" s="150"/>
      <c r="AB245" s="150"/>
      <c r="AC245" s="150"/>
      <c r="AD245" s="150"/>
      <c r="AE245" s="150"/>
      <c r="AF245" s="150"/>
      <c r="AG245" s="150" t="s">
        <v>239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3" x14ac:dyDescent="0.2">
      <c r="A246" s="157"/>
      <c r="B246" s="158"/>
      <c r="C246" s="196" t="s">
        <v>465</v>
      </c>
      <c r="D246" s="189"/>
      <c r="E246" s="190">
        <v>33.783749999999998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60"/>
      <c r="Z246" s="150"/>
      <c r="AA246" s="150"/>
      <c r="AB246" s="150"/>
      <c r="AC246" s="150"/>
      <c r="AD246" s="150"/>
      <c r="AE246" s="150"/>
      <c r="AF246" s="150"/>
      <c r="AG246" s="150" t="s">
        <v>239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71">
        <v>44</v>
      </c>
      <c r="B247" s="172" t="s">
        <v>466</v>
      </c>
      <c r="C247" s="185" t="s">
        <v>467</v>
      </c>
      <c r="D247" s="173" t="s">
        <v>312</v>
      </c>
      <c r="E247" s="174">
        <v>39.444000000000003</v>
      </c>
      <c r="F247" s="175"/>
      <c r="G247" s="176">
        <f>ROUND(E247*F247,2)</f>
        <v>0</v>
      </c>
      <c r="H247" s="161">
        <v>1544.92</v>
      </c>
      <c r="I247" s="160">
        <f>ROUND(E247*H247,2)</f>
        <v>60937.82</v>
      </c>
      <c r="J247" s="161">
        <v>785.08</v>
      </c>
      <c r="K247" s="160">
        <f>ROUND(E247*J247,2)</f>
        <v>30966.7</v>
      </c>
      <c r="L247" s="160">
        <v>21</v>
      </c>
      <c r="M247" s="160">
        <f>G247*(1+L247/100)</f>
        <v>0</v>
      </c>
      <c r="N247" s="159">
        <v>5.1709999999999999E-2</v>
      </c>
      <c r="O247" s="159">
        <f>ROUND(E247*N247,2)</f>
        <v>2.04</v>
      </c>
      <c r="P247" s="159">
        <v>0</v>
      </c>
      <c r="Q247" s="159">
        <f>ROUND(E247*P247,2)</f>
        <v>0</v>
      </c>
      <c r="R247" s="160"/>
      <c r="S247" s="160" t="s">
        <v>216</v>
      </c>
      <c r="T247" s="160" t="s">
        <v>216</v>
      </c>
      <c r="U247" s="160">
        <v>1.2869999999999999</v>
      </c>
      <c r="V247" s="160">
        <f>ROUND(E247*U247,2)</f>
        <v>50.76</v>
      </c>
      <c r="W247" s="160"/>
      <c r="X247" s="160" t="s">
        <v>236</v>
      </c>
      <c r="Y247" s="160" t="s">
        <v>218</v>
      </c>
      <c r="Z247" s="150"/>
      <c r="AA247" s="150"/>
      <c r="AB247" s="150"/>
      <c r="AC247" s="150"/>
      <c r="AD247" s="150"/>
      <c r="AE247" s="150"/>
      <c r="AF247" s="150"/>
      <c r="AG247" s="150" t="s">
        <v>237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2" x14ac:dyDescent="0.2">
      <c r="A248" s="157"/>
      <c r="B248" s="158"/>
      <c r="C248" s="196" t="s">
        <v>468</v>
      </c>
      <c r="D248" s="189"/>
      <c r="E248" s="190">
        <v>10.864000000000001</v>
      </c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60"/>
      <c r="Z248" s="150"/>
      <c r="AA248" s="150"/>
      <c r="AB248" s="150"/>
      <c r="AC248" s="150"/>
      <c r="AD248" s="150"/>
      <c r="AE248" s="150"/>
      <c r="AF248" s="150"/>
      <c r="AG248" s="150" t="s">
        <v>239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3" x14ac:dyDescent="0.2">
      <c r="A249" s="157"/>
      <c r="B249" s="158"/>
      <c r="C249" s="196" t="s">
        <v>469</v>
      </c>
      <c r="D249" s="189"/>
      <c r="E249" s="190">
        <v>9.6</v>
      </c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60"/>
      <c r="Z249" s="150"/>
      <c r="AA249" s="150"/>
      <c r="AB249" s="150"/>
      <c r="AC249" s="150"/>
      <c r="AD249" s="150"/>
      <c r="AE249" s="150"/>
      <c r="AF249" s="150"/>
      <c r="AG249" s="150" t="s">
        <v>239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3" x14ac:dyDescent="0.2">
      <c r="A250" s="157"/>
      <c r="B250" s="158"/>
      <c r="C250" s="196" t="s">
        <v>470</v>
      </c>
      <c r="D250" s="189"/>
      <c r="E250" s="190">
        <v>9.3800000000000008</v>
      </c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60"/>
      <c r="Z250" s="150"/>
      <c r="AA250" s="150"/>
      <c r="AB250" s="150"/>
      <c r="AC250" s="150"/>
      <c r="AD250" s="150"/>
      <c r="AE250" s="150"/>
      <c r="AF250" s="150"/>
      <c r="AG250" s="150" t="s">
        <v>239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3" x14ac:dyDescent="0.2">
      <c r="A251" s="157"/>
      <c r="B251" s="158"/>
      <c r="C251" s="196" t="s">
        <v>469</v>
      </c>
      <c r="D251" s="189"/>
      <c r="E251" s="190">
        <v>9.6</v>
      </c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60"/>
      <c r="Z251" s="150"/>
      <c r="AA251" s="150"/>
      <c r="AB251" s="150"/>
      <c r="AC251" s="150"/>
      <c r="AD251" s="150"/>
      <c r="AE251" s="150"/>
      <c r="AF251" s="150"/>
      <c r="AG251" s="150" t="s">
        <v>239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71">
        <v>45</v>
      </c>
      <c r="B252" s="172" t="s">
        <v>471</v>
      </c>
      <c r="C252" s="185" t="s">
        <v>472</v>
      </c>
      <c r="D252" s="173" t="s">
        <v>312</v>
      </c>
      <c r="E252" s="174">
        <v>185.06</v>
      </c>
      <c r="F252" s="175"/>
      <c r="G252" s="176">
        <f>ROUND(E252*F252,2)</f>
        <v>0</v>
      </c>
      <c r="H252" s="161">
        <v>1614.92</v>
      </c>
      <c r="I252" s="160">
        <f>ROUND(E252*H252,2)</f>
        <v>298857.09999999998</v>
      </c>
      <c r="J252" s="161">
        <v>785.08</v>
      </c>
      <c r="K252" s="160">
        <f>ROUND(E252*J252,2)</f>
        <v>145286.9</v>
      </c>
      <c r="L252" s="160">
        <v>21</v>
      </c>
      <c r="M252" s="160">
        <f>G252*(1+L252/100)</f>
        <v>0</v>
      </c>
      <c r="N252" s="159">
        <v>5.2260000000000001E-2</v>
      </c>
      <c r="O252" s="159">
        <f>ROUND(E252*N252,2)</f>
        <v>9.67</v>
      </c>
      <c r="P252" s="159">
        <v>0</v>
      </c>
      <c r="Q252" s="159">
        <f>ROUND(E252*P252,2)</f>
        <v>0</v>
      </c>
      <c r="R252" s="160"/>
      <c r="S252" s="160" t="s">
        <v>216</v>
      </c>
      <c r="T252" s="160" t="s">
        <v>216</v>
      </c>
      <c r="U252" s="160">
        <v>1.2869999999999999</v>
      </c>
      <c r="V252" s="160">
        <f>ROUND(E252*U252,2)</f>
        <v>238.17</v>
      </c>
      <c r="W252" s="160"/>
      <c r="X252" s="160" t="s">
        <v>236</v>
      </c>
      <c r="Y252" s="160" t="s">
        <v>218</v>
      </c>
      <c r="Z252" s="150"/>
      <c r="AA252" s="150"/>
      <c r="AB252" s="150"/>
      <c r="AC252" s="150"/>
      <c r="AD252" s="150"/>
      <c r="AE252" s="150"/>
      <c r="AF252" s="150"/>
      <c r="AG252" s="150" t="s">
        <v>237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2" x14ac:dyDescent="0.2">
      <c r="A253" s="157"/>
      <c r="B253" s="158"/>
      <c r="C253" s="196" t="s">
        <v>473</v>
      </c>
      <c r="D253" s="189"/>
      <c r="E253" s="190">
        <v>34.46</v>
      </c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60"/>
      <c r="Z253" s="150"/>
      <c r="AA253" s="150"/>
      <c r="AB253" s="150"/>
      <c r="AC253" s="150"/>
      <c r="AD253" s="150"/>
      <c r="AE253" s="150"/>
      <c r="AF253" s="150"/>
      <c r="AG253" s="150" t="s">
        <v>239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3" x14ac:dyDescent="0.2">
      <c r="A254" s="157"/>
      <c r="B254" s="158"/>
      <c r="C254" s="196" t="s">
        <v>474</v>
      </c>
      <c r="D254" s="189"/>
      <c r="E254" s="190">
        <v>24.1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60"/>
      <c r="Z254" s="150"/>
      <c r="AA254" s="150"/>
      <c r="AB254" s="150"/>
      <c r="AC254" s="150"/>
      <c r="AD254" s="150"/>
      <c r="AE254" s="150"/>
      <c r="AF254" s="150"/>
      <c r="AG254" s="150" t="s">
        <v>239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3" x14ac:dyDescent="0.2">
      <c r="A255" s="157"/>
      <c r="B255" s="158"/>
      <c r="C255" s="196" t="s">
        <v>475</v>
      </c>
      <c r="D255" s="189"/>
      <c r="E255" s="190">
        <v>24.5</v>
      </c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60"/>
      <c r="Z255" s="150"/>
      <c r="AA255" s="150"/>
      <c r="AB255" s="150"/>
      <c r="AC255" s="150"/>
      <c r="AD255" s="150"/>
      <c r="AE255" s="150"/>
      <c r="AF255" s="150"/>
      <c r="AG255" s="150" t="s">
        <v>239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3" x14ac:dyDescent="0.2">
      <c r="A256" s="157"/>
      <c r="B256" s="158"/>
      <c r="C256" s="196" t="s">
        <v>476</v>
      </c>
      <c r="D256" s="189"/>
      <c r="E256" s="190">
        <v>13.6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60"/>
      <c r="Z256" s="150"/>
      <c r="AA256" s="150"/>
      <c r="AB256" s="150"/>
      <c r="AC256" s="150"/>
      <c r="AD256" s="150"/>
      <c r="AE256" s="150"/>
      <c r="AF256" s="150"/>
      <c r="AG256" s="150" t="s">
        <v>239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3" x14ac:dyDescent="0.2">
      <c r="A257" s="157"/>
      <c r="B257" s="158"/>
      <c r="C257" s="196" t="s">
        <v>477</v>
      </c>
      <c r="D257" s="189"/>
      <c r="E257" s="190">
        <v>24.5</v>
      </c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60"/>
      <c r="Z257" s="150"/>
      <c r="AA257" s="150"/>
      <c r="AB257" s="150"/>
      <c r="AC257" s="150"/>
      <c r="AD257" s="150"/>
      <c r="AE257" s="150"/>
      <c r="AF257" s="150"/>
      <c r="AG257" s="150" t="s">
        <v>239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3" x14ac:dyDescent="0.2">
      <c r="A258" s="157"/>
      <c r="B258" s="158"/>
      <c r="C258" s="196" t="s">
        <v>478</v>
      </c>
      <c r="D258" s="189"/>
      <c r="E258" s="190">
        <v>42.3</v>
      </c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60"/>
      <c r="Z258" s="150"/>
      <c r="AA258" s="150"/>
      <c r="AB258" s="150"/>
      <c r="AC258" s="150"/>
      <c r="AD258" s="150"/>
      <c r="AE258" s="150"/>
      <c r="AF258" s="150"/>
      <c r="AG258" s="150" t="s">
        <v>239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3" x14ac:dyDescent="0.2">
      <c r="A259" s="157"/>
      <c r="B259" s="158"/>
      <c r="C259" s="196" t="s">
        <v>479</v>
      </c>
      <c r="D259" s="189"/>
      <c r="E259" s="190">
        <v>21.6</v>
      </c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60"/>
      <c r="Z259" s="150"/>
      <c r="AA259" s="150"/>
      <c r="AB259" s="150"/>
      <c r="AC259" s="150"/>
      <c r="AD259" s="150"/>
      <c r="AE259" s="150"/>
      <c r="AF259" s="150"/>
      <c r="AG259" s="150" t="s">
        <v>239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71">
        <v>46</v>
      </c>
      <c r="B260" s="172" t="s">
        <v>480</v>
      </c>
      <c r="C260" s="185" t="s">
        <v>481</v>
      </c>
      <c r="D260" s="173" t="s">
        <v>312</v>
      </c>
      <c r="E260" s="174">
        <v>32.960430000000002</v>
      </c>
      <c r="F260" s="175"/>
      <c r="G260" s="176">
        <f>ROUND(E260*F260,2)</f>
        <v>0</v>
      </c>
      <c r="H260" s="161">
        <v>1284.92</v>
      </c>
      <c r="I260" s="160">
        <f>ROUND(E260*H260,2)</f>
        <v>42351.519999999997</v>
      </c>
      <c r="J260" s="161">
        <v>785.08</v>
      </c>
      <c r="K260" s="160">
        <f>ROUND(E260*J260,2)</f>
        <v>25876.57</v>
      </c>
      <c r="L260" s="160">
        <v>21</v>
      </c>
      <c r="M260" s="160">
        <f>G260*(1+L260/100)</f>
        <v>0</v>
      </c>
      <c r="N260" s="159">
        <v>5.2260000000000001E-2</v>
      </c>
      <c r="O260" s="159">
        <f>ROUND(E260*N260,2)</f>
        <v>1.72</v>
      </c>
      <c r="P260" s="159">
        <v>0</v>
      </c>
      <c r="Q260" s="159">
        <f>ROUND(E260*P260,2)</f>
        <v>0</v>
      </c>
      <c r="R260" s="160"/>
      <c r="S260" s="160" t="s">
        <v>216</v>
      </c>
      <c r="T260" s="160" t="s">
        <v>216</v>
      </c>
      <c r="U260" s="160">
        <v>1.2869999999999999</v>
      </c>
      <c r="V260" s="160">
        <f>ROUND(E260*U260,2)</f>
        <v>42.42</v>
      </c>
      <c r="W260" s="160"/>
      <c r="X260" s="160" t="s">
        <v>236</v>
      </c>
      <c r="Y260" s="160" t="s">
        <v>218</v>
      </c>
      <c r="Z260" s="150"/>
      <c r="AA260" s="150"/>
      <c r="AB260" s="150"/>
      <c r="AC260" s="150"/>
      <c r="AD260" s="150"/>
      <c r="AE260" s="150"/>
      <c r="AF260" s="150"/>
      <c r="AG260" s="150" t="s">
        <v>237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ht="22.5" outlineLevel="2" x14ac:dyDescent="0.2">
      <c r="A261" s="157"/>
      <c r="B261" s="158"/>
      <c r="C261" s="196" t="s">
        <v>482</v>
      </c>
      <c r="D261" s="189"/>
      <c r="E261" s="190">
        <v>32.960430000000002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60"/>
      <c r="Z261" s="150"/>
      <c r="AA261" s="150"/>
      <c r="AB261" s="150"/>
      <c r="AC261" s="150"/>
      <c r="AD261" s="150"/>
      <c r="AE261" s="150"/>
      <c r="AF261" s="150"/>
      <c r="AG261" s="150" t="s">
        <v>239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x14ac:dyDescent="0.2">
      <c r="A262" s="164" t="s">
        <v>211</v>
      </c>
      <c r="B262" s="165" t="s">
        <v>110</v>
      </c>
      <c r="C262" s="183" t="s">
        <v>111</v>
      </c>
      <c r="D262" s="166"/>
      <c r="E262" s="167"/>
      <c r="F262" s="168"/>
      <c r="G262" s="169">
        <f>SUMIF(AG263:AG336,"&lt;&gt;NOR",G263:G336)</f>
        <v>0</v>
      </c>
      <c r="H262" s="163"/>
      <c r="I262" s="163">
        <f>SUM(I263:I336)</f>
        <v>1555736</v>
      </c>
      <c r="J262" s="163"/>
      <c r="K262" s="163">
        <f>SUM(K263:K336)</f>
        <v>12579976.050000001</v>
      </c>
      <c r="L262" s="163"/>
      <c r="M262" s="163">
        <f>SUM(M263:M336)</f>
        <v>0</v>
      </c>
      <c r="N262" s="162"/>
      <c r="O262" s="162">
        <f>SUM(O263:O336)</f>
        <v>211.21</v>
      </c>
      <c r="P262" s="162"/>
      <c r="Q262" s="162">
        <f>SUM(Q263:Q336)</f>
        <v>0</v>
      </c>
      <c r="R262" s="163"/>
      <c r="S262" s="163"/>
      <c r="T262" s="163"/>
      <c r="U262" s="163"/>
      <c r="V262" s="163">
        <f>SUM(V263:V336)</f>
        <v>56.16</v>
      </c>
      <c r="W262" s="163"/>
      <c r="X262" s="163"/>
      <c r="Y262" s="163"/>
      <c r="AG262" t="s">
        <v>212</v>
      </c>
    </row>
    <row r="263" spans="1:60" ht="22.5" outlineLevel="1" x14ac:dyDescent="0.2">
      <c r="A263" s="171">
        <v>47</v>
      </c>
      <c r="B263" s="172" t="s">
        <v>483</v>
      </c>
      <c r="C263" s="185" t="s">
        <v>484</v>
      </c>
      <c r="D263" s="173" t="s">
        <v>485</v>
      </c>
      <c r="E263" s="174">
        <v>1</v>
      </c>
      <c r="F263" s="175"/>
      <c r="G263" s="176">
        <f>ROUND(E263*F263,2)</f>
        <v>0</v>
      </c>
      <c r="H263" s="161">
        <v>0</v>
      </c>
      <c r="I263" s="160">
        <f>ROUND(E263*H263,2)</f>
        <v>0</v>
      </c>
      <c r="J263" s="161">
        <v>3347885</v>
      </c>
      <c r="K263" s="160">
        <f>ROUND(E263*J263,2)</f>
        <v>3347885</v>
      </c>
      <c r="L263" s="160">
        <v>21</v>
      </c>
      <c r="M263" s="160">
        <f>G263*(1+L263/100)</f>
        <v>0</v>
      </c>
      <c r="N263" s="159">
        <v>0</v>
      </c>
      <c r="O263" s="159">
        <f>ROUND(E263*N263,2)</f>
        <v>0</v>
      </c>
      <c r="P263" s="159">
        <v>0</v>
      </c>
      <c r="Q263" s="159">
        <f>ROUND(E263*P263,2)</f>
        <v>0</v>
      </c>
      <c r="R263" s="160"/>
      <c r="S263" s="160" t="s">
        <v>222</v>
      </c>
      <c r="T263" s="160" t="s">
        <v>217</v>
      </c>
      <c r="U263" s="160">
        <v>0</v>
      </c>
      <c r="V263" s="160">
        <f>ROUND(E263*U263,2)</f>
        <v>0</v>
      </c>
      <c r="W263" s="160"/>
      <c r="X263" s="160" t="s">
        <v>236</v>
      </c>
      <c r="Y263" s="160" t="s">
        <v>218</v>
      </c>
      <c r="Z263" s="150"/>
      <c r="AA263" s="150"/>
      <c r="AB263" s="150"/>
      <c r="AC263" s="150"/>
      <c r="AD263" s="150"/>
      <c r="AE263" s="150"/>
      <c r="AF263" s="150"/>
      <c r="AG263" s="150" t="s">
        <v>486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2" x14ac:dyDescent="0.2">
      <c r="A264" s="157"/>
      <c r="B264" s="158"/>
      <c r="C264" s="197" t="s">
        <v>287</v>
      </c>
      <c r="D264" s="191"/>
      <c r="E264" s="192"/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60"/>
      <c r="Z264" s="150"/>
      <c r="AA264" s="150"/>
      <c r="AB264" s="150"/>
      <c r="AC264" s="150"/>
      <c r="AD264" s="150"/>
      <c r="AE264" s="150"/>
      <c r="AF264" s="150"/>
      <c r="AG264" s="150" t="s">
        <v>239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3" x14ac:dyDescent="0.2">
      <c r="A265" s="157"/>
      <c r="B265" s="158"/>
      <c r="C265" s="198" t="s">
        <v>487</v>
      </c>
      <c r="D265" s="191"/>
      <c r="E265" s="192">
        <v>22</v>
      </c>
      <c r="F265" s="160"/>
      <c r="G265" s="160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60"/>
      <c r="Z265" s="150"/>
      <c r="AA265" s="150"/>
      <c r="AB265" s="150"/>
      <c r="AC265" s="150"/>
      <c r="AD265" s="150"/>
      <c r="AE265" s="150"/>
      <c r="AF265" s="150"/>
      <c r="AG265" s="150" t="s">
        <v>239</v>
      </c>
      <c r="AH265" s="150">
        <v>2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3" x14ac:dyDescent="0.2">
      <c r="A266" s="157"/>
      <c r="B266" s="158"/>
      <c r="C266" s="198" t="s">
        <v>488</v>
      </c>
      <c r="D266" s="191"/>
      <c r="E266" s="192">
        <v>7</v>
      </c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60"/>
      <c r="Z266" s="150"/>
      <c r="AA266" s="150"/>
      <c r="AB266" s="150"/>
      <c r="AC266" s="150"/>
      <c r="AD266" s="150"/>
      <c r="AE266" s="150"/>
      <c r="AF266" s="150"/>
      <c r="AG266" s="150" t="s">
        <v>239</v>
      </c>
      <c r="AH266" s="150">
        <v>2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3" x14ac:dyDescent="0.2">
      <c r="A267" s="157"/>
      <c r="B267" s="158"/>
      <c r="C267" s="198" t="s">
        <v>489</v>
      </c>
      <c r="D267" s="191"/>
      <c r="E267" s="192">
        <v>12</v>
      </c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60"/>
      <c r="Z267" s="150"/>
      <c r="AA267" s="150"/>
      <c r="AB267" s="150"/>
      <c r="AC267" s="150"/>
      <c r="AD267" s="150"/>
      <c r="AE267" s="150"/>
      <c r="AF267" s="150"/>
      <c r="AG267" s="150" t="s">
        <v>239</v>
      </c>
      <c r="AH267" s="150">
        <v>2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3" x14ac:dyDescent="0.2">
      <c r="A268" s="157"/>
      <c r="B268" s="158"/>
      <c r="C268" s="198" t="s">
        <v>490</v>
      </c>
      <c r="D268" s="191"/>
      <c r="E268" s="192">
        <v>15</v>
      </c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60"/>
      <c r="Z268" s="150"/>
      <c r="AA268" s="150"/>
      <c r="AB268" s="150"/>
      <c r="AC268" s="150"/>
      <c r="AD268" s="150"/>
      <c r="AE268" s="150"/>
      <c r="AF268" s="150"/>
      <c r="AG268" s="150" t="s">
        <v>239</v>
      </c>
      <c r="AH268" s="150">
        <v>2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3" x14ac:dyDescent="0.2">
      <c r="A269" s="157"/>
      <c r="B269" s="158"/>
      <c r="C269" s="197" t="s">
        <v>308</v>
      </c>
      <c r="D269" s="191"/>
      <c r="E269" s="192"/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60"/>
      <c r="Z269" s="150"/>
      <c r="AA269" s="150"/>
      <c r="AB269" s="150"/>
      <c r="AC269" s="150"/>
      <c r="AD269" s="150"/>
      <c r="AE269" s="150"/>
      <c r="AF269" s="150"/>
      <c r="AG269" s="150" t="s">
        <v>239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3" x14ac:dyDescent="0.2">
      <c r="A270" s="157"/>
      <c r="B270" s="158"/>
      <c r="C270" s="196" t="s">
        <v>100</v>
      </c>
      <c r="D270" s="189"/>
      <c r="E270" s="190">
        <v>1</v>
      </c>
      <c r="F270" s="160"/>
      <c r="G270" s="160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60"/>
      <c r="Z270" s="150"/>
      <c r="AA270" s="150"/>
      <c r="AB270" s="150"/>
      <c r="AC270" s="150"/>
      <c r="AD270" s="150"/>
      <c r="AE270" s="150"/>
      <c r="AF270" s="150"/>
      <c r="AG270" s="150" t="s">
        <v>239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ht="22.5" outlineLevel="1" x14ac:dyDescent="0.2">
      <c r="A271" s="171">
        <v>48</v>
      </c>
      <c r="B271" s="172" t="s">
        <v>491</v>
      </c>
      <c r="C271" s="185" t="s">
        <v>492</v>
      </c>
      <c r="D271" s="173" t="s">
        <v>493</v>
      </c>
      <c r="E271" s="174">
        <v>14.643269999999999</v>
      </c>
      <c r="F271" s="175"/>
      <c r="G271" s="176">
        <f>ROUND(E271*F271,2)</f>
        <v>0</v>
      </c>
      <c r="H271" s="161">
        <v>0</v>
      </c>
      <c r="I271" s="160">
        <f>ROUND(E271*H271,2)</f>
        <v>0</v>
      </c>
      <c r="J271" s="161">
        <v>215000</v>
      </c>
      <c r="K271" s="160">
        <f>ROUND(E271*J271,2)</f>
        <v>3148303.05</v>
      </c>
      <c r="L271" s="160">
        <v>21</v>
      </c>
      <c r="M271" s="160">
        <f>G271*(1+L271/100)</f>
        <v>0</v>
      </c>
      <c r="N271" s="159">
        <v>0</v>
      </c>
      <c r="O271" s="159">
        <f>ROUND(E271*N271,2)</f>
        <v>0</v>
      </c>
      <c r="P271" s="159">
        <v>0</v>
      </c>
      <c r="Q271" s="159">
        <f>ROUND(E271*P271,2)</f>
        <v>0</v>
      </c>
      <c r="R271" s="160"/>
      <c r="S271" s="160" t="s">
        <v>222</v>
      </c>
      <c r="T271" s="160" t="s">
        <v>217</v>
      </c>
      <c r="U271" s="160">
        <v>0</v>
      </c>
      <c r="V271" s="160">
        <f>ROUND(E271*U271,2)</f>
        <v>0</v>
      </c>
      <c r="W271" s="160"/>
      <c r="X271" s="160" t="s">
        <v>236</v>
      </c>
      <c r="Y271" s="160" t="s">
        <v>218</v>
      </c>
      <c r="Z271" s="150"/>
      <c r="AA271" s="150"/>
      <c r="AB271" s="150"/>
      <c r="AC271" s="150"/>
      <c r="AD271" s="150"/>
      <c r="AE271" s="150"/>
      <c r="AF271" s="150"/>
      <c r="AG271" s="150" t="s">
        <v>486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ht="22.5" outlineLevel="2" x14ac:dyDescent="0.2">
      <c r="A272" s="157"/>
      <c r="B272" s="158"/>
      <c r="C272" s="196" t="s">
        <v>494</v>
      </c>
      <c r="D272" s="189"/>
      <c r="E272" s="190">
        <v>1.0173700000000001</v>
      </c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60"/>
      <c r="Z272" s="150"/>
      <c r="AA272" s="150"/>
      <c r="AB272" s="150"/>
      <c r="AC272" s="150"/>
      <c r="AD272" s="150"/>
      <c r="AE272" s="150"/>
      <c r="AF272" s="150"/>
      <c r="AG272" s="150" t="s">
        <v>239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3" x14ac:dyDescent="0.2">
      <c r="A273" s="157"/>
      <c r="B273" s="158"/>
      <c r="C273" s="196" t="s">
        <v>495</v>
      </c>
      <c r="D273" s="189"/>
      <c r="E273" s="190">
        <v>1.4508000000000001</v>
      </c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60"/>
      <c r="Z273" s="150"/>
      <c r="AA273" s="150"/>
      <c r="AB273" s="150"/>
      <c r="AC273" s="150"/>
      <c r="AD273" s="150"/>
      <c r="AE273" s="150"/>
      <c r="AF273" s="150"/>
      <c r="AG273" s="150" t="s">
        <v>239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3" x14ac:dyDescent="0.2">
      <c r="A274" s="157"/>
      <c r="B274" s="158"/>
      <c r="C274" s="196" t="s">
        <v>496</v>
      </c>
      <c r="D274" s="189"/>
      <c r="E274" s="190">
        <v>0.57125000000000004</v>
      </c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60"/>
      <c r="Z274" s="150"/>
      <c r="AA274" s="150"/>
      <c r="AB274" s="150"/>
      <c r="AC274" s="150"/>
      <c r="AD274" s="150"/>
      <c r="AE274" s="150"/>
      <c r="AF274" s="150"/>
      <c r="AG274" s="150" t="s">
        <v>239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3" x14ac:dyDescent="0.2">
      <c r="A275" s="157"/>
      <c r="B275" s="158"/>
      <c r="C275" s="196" t="s">
        <v>497</v>
      </c>
      <c r="D275" s="189"/>
      <c r="E275" s="190">
        <v>0.34021000000000001</v>
      </c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60"/>
      <c r="Z275" s="150"/>
      <c r="AA275" s="150"/>
      <c r="AB275" s="150"/>
      <c r="AC275" s="150"/>
      <c r="AD275" s="150"/>
      <c r="AE275" s="150"/>
      <c r="AF275" s="150"/>
      <c r="AG275" s="150" t="s">
        <v>239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3" x14ac:dyDescent="0.2">
      <c r="A276" s="157"/>
      <c r="B276" s="158"/>
      <c r="C276" s="196" t="s">
        <v>498</v>
      </c>
      <c r="D276" s="189"/>
      <c r="E276" s="190">
        <v>0.24210000000000001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60"/>
      <c r="Z276" s="150"/>
      <c r="AA276" s="150"/>
      <c r="AB276" s="150"/>
      <c r="AC276" s="150"/>
      <c r="AD276" s="150"/>
      <c r="AE276" s="150"/>
      <c r="AF276" s="150"/>
      <c r="AG276" s="150" t="s">
        <v>239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3" x14ac:dyDescent="0.2">
      <c r="A277" s="157"/>
      <c r="B277" s="158"/>
      <c r="C277" s="196" t="s">
        <v>499</v>
      </c>
      <c r="D277" s="189"/>
      <c r="E277" s="190">
        <v>0.33639999999999998</v>
      </c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60"/>
      <c r="Z277" s="150"/>
      <c r="AA277" s="150"/>
      <c r="AB277" s="150"/>
      <c r="AC277" s="150"/>
      <c r="AD277" s="150"/>
      <c r="AE277" s="150"/>
      <c r="AF277" s="150"/>
      <c r="AG277" s="150" t="s">
        <v>239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3" x14ac:dyDescent="0.2">
      <c r="A278" s="157"/>
      <c r="B278" s="158"/>
      <c r="C278" s="196" t="s">
        <v>500</v>
      </c>
      <c r="D278" s="189"/>
      <c r="E278" s="190">
        <v>0.36995</v>
      </c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60"/>
      <c r="Z278" s="150"/>
      <c r="AA278" s="150"/>
      <c r="AB278" s="150"/>
      <c r="AC278" s="150"/>
      <c r="AD278" s="150"/>
      <c r="AE278" s="150"/>
      <c r="AF278" s="150"/>
      <c r="AG278" s="150" t="s">
        <v>239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3" x14ac:dyDescent="0.2">
      <c r="A279" s="157"/>
      <c r="B279" s="158"/>
      <c r="C279" s="196" t="s">
        <v>501</v>
      </c>
      <c r="D279" s="189"/>
      <c r="E279" s="190">
        <v>0.31555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60"/>
      <c r="Z279" s="150"/>
      <c r="AA279" s="150"/>
      <c r="AB279" s="150"/>
      <c r="AC279" s="150"/>
      <c r="AD279" s="150"/>
      <c r="AE279" s="150"/>
      <c r="AF279" s="150"/>
      <c r="AG279" s="150" t="s">
        <v>239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3" x14ac:dyDescent="0.2">
      <c r="A280" s="157"/>
      <c r="B280" s="158"/>
      <c r="C280" s="196" t="s">
        <v>502</v>
      </c>
      <c r="D280" s="189"/>
      <c r="E280" s="190">
        <v>0.23907999999999999</v>
      </c>
      <c r="F280" s="160"/>
      <c r="G280" s="160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60"/>
      <c r="Z280" s="150"/>
      <c r="AA280" s="150"/>
      <c r="AB280" s="150"/>
      <c r="AC280" s="150"/>
      <c r="AD280" s="150"/>
      <c r="AE280" s="150"/>
      <c r="AF280" s="150"/>
      <c r="AG280" s="150" t="s">
        <v>239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3" x14ac:dyDescent="0.2">
      <c r="A281" s="157"/>
      <c r="B281" s="158"/>
      <c r="C281" s="196" t="s">
        <v>503</v>
      </c>
      <c r="D281" s="189"/>
      <c r="E281" s="190">
        <v>3.3910000000000003E-2</v>
      </c>
      <c r="F281" s="160"/>
      <c r="G281" s="160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60"/>
      <c r="Z281" s="150"/>
      <c r="AA281" s="150"/>
      <c r="AB281" s="150"/>
      <c r="AC281" s="150"/>
      <c r="AD281" s="150"/>
      <c r="AE281" s="150"/>
      <c r="AF281" s="150"/>
      <c r="AG281" s="150" t="s">
        <v>239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3" x14ac:dyDescent="0.2">
      <c r="A282" s="157"/>
      <c r="B282" s="158"/>
      <c r="C282" s="196" t="s">
        <v>504</v>
      </c>
      <c r="D282" s="189"/>
      <c r="E282" s="190">
        <v>0.29620999999999997</v>
      </c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60"/>
      <c r="Z282" s="150"/>
      <c r="AA282" s="150"/>
      <c r="AB282" s="150"/>
      <c r="AC282" s="150"/>
      <c r="AD282" s="150"/>
      <c r="AE282" s="150"/>
      <c r="AF282" s="150"/>
      <c r="AG282" s="150" t="s">
        <v>239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3" x14ac:dyDescent="0.2">
      <c r="A283" s="157"/>
      <c r="B283" s="158"/>
      <c r="C283" s="196" t="s">
        <v>505</v>
      </c>
      <c r="D283" s="189"/>
      <c r="E283" s="190">
        <v>0.30225000000000002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60"/>
      <c r="Z283" s="150"/>
      <c r="AA283" s="150"/>
      <c r="AB283" s="150"/>
      <c r="AC283" s="150"/>
      <c r="AD283" s="150"/>
      <c r="AE283" s="150"/>
      <c r="AF283" s="150"/>
      <c r="AG283" s="150" t="s">
        <v>239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3" x14ac:dyDescent="0.2">
      <c r="A284" s="157"/>
      <c r="B284" s="158"/>
      <c r="C284" s="196" t="s">
        <v>506</v>
      </c>
      <c r="D284" s="189"/>
      <c r="E284" s="190">
        <v>0.20946000000000001</v>
      </c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60"/>
      <c r="Z284" s="150"/>
      <c r="AA284" s="150"/>
      <c r="AB284" s="150"/>
      <c r="AC284" s="150"/>
      <c r="AD284" s="150"/>
      <c r="AE284" s="150"/>
      <c r="AF284" s="150"/>
      <c r="AG284" s="150" t="s">
        <v>239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ht="22.5" outlineLevel="3" x14ac:dyDescent="0.2">
      <c r="A285" s="157"/>
      <c r="B285" s="158"/>
      <c r="C285" s="196" t="s">
        <v>507</v>
      </c>
      <c r="D285" s="189"/>
      <c r="E285" s="190">
        <v>3.7960000000000001E-2</v>
      </c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60"/>
      <c r="Z285" s="150"/>
      <c r="AA285" s="150"/>
      <c r="AB285" s="150"/>
      <c r="AC285" s="150"/>
      <c r="AD285" s="150"/>
      <c r="AE285" s="150"/>
      <c r="AF285" s="150"/>
      <c r="AG285" s="150" t="s">
        <v>239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3" x14ac:dyDescent="0.2">
      <c r="A286" s="157"/>
      <c r="B286" s="158"/>
      <c r="C286" s="196" t="s">
        <v>508</v>
      </c>
      <c r="D286" s="189"/>
      <c r="E286" s="190">
        <v>0.21762000000000001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60"/>
      <c r="Z286" s="150"/>
      <c r="AA286" s="150"/>
      <c r="AB286" s="150"/>
      <c r="AC286" s="150"/>
      <c r="AD286" s="150"/>
      <c r="AE286" s="150"/>
      <c r="AF286" s="150"/>
      <c r="AG286" s="150" t="s">
        <v>239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3" x14ac:dyDescent="0.2">
      <c r="A287" s="157"/>
      <c r="B287" s="158"/>
      <c r="C287" s="196" t="s">
        <v>509</v>
      </c>
      <c r="D287" s="189"/>
      <c r="E287" s="190">
        <v>2.5389999999999999E-2</v>
      </c>
      <c r="F287" s="160"/>
      <c r="G287" s="160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60"/>
      <c r="Z287" s="150"/>
      <c r="AA287" s="150"/>
      <c r="AB287" s="150"/>
      <c r="AC287" s="150"/>
      <c r="AD287" s="150"/>
      <c r="AE287" s="150"/>
      <c r="AF287" s="150"/>
      <c r="AG287" s="150" t="s">
        <v>239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ht="22.5" outlineLevel="3" x14ac:dyDescent="0.2">
      <c r="A288" s="157"/>
      <c r="B288" s="158"/>
      <c r="C288" s="196" t="s">
        <v>510</v>
      </c>
      <c r="D288" s="189"/>
      <c r="E288" s="190">
        <v>0.26072000000000001</v>
      </c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60"/>
      <c r="Z288" s="150"/>
      <c r="AA288" s="150"/>
      <c r="AB288" s="150"/>
      <c r="AC288" s="150"/>
      <c r="AD288" s="150"/>
      <c r="AE288" s="150"/>
      <c r="AF288" s="150"/>
      <c r="AG288" s="150" t="s">
        <v>239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3" x14ac:dyDescent="0.2">
      <c r="A289" s="157"/>
      <c r="B289" s="158"/>
      <c r="C289" s="196" t="s">
        <v>511</v>
      </c>
      <c r="D289" s="189"/>
      <c r="E289" s="190">
        <v>0.19553999999999999</v>
      </c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60"/>
      <c r="Z289" s="150"/>
      <c r="AA289" s="150"/>
      <c r="AB289" s="150"/>
      <c r="AC289" s="150"/>
      <c r="AD289" s="150"/>
      <c r="AE289" s="150"/>
      <c r="AF289" s="150"/>
      <c r="AG289" s="150" t="s">
        <v>239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3" x14ac:dyDescent="0.2">
      <c r="A290" s="157"/>
      <c r="B290" s="158"/>
      <c r="C290" s="196" t="s">
        <v>512</v>
      </c>
      <c r="D290" s="189"/>
      <c r="E290" s="190">
        <v>0.39107999999999998</v>
      </c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60"/>
      <c r="Z290" s="150"/>
      <c r="AA290" s="150"/>
      <c r="AB290" s="150"/>
      <c r="AC290" s="150"/>
      <c r="AD290" s="150"/>
      <c r="AE290" s="150"/>
      <c r="AF290" s="150"/>
      <c r="AG290" s="150" t="s">
        <v>239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3" x14ac:dyDescent="0.2">
      <c r="A291" s="157"/>
      <c r="B291" s="158"/>
      <c r="C291" s="196" t="s">
        <v>513</v>
      </c>
      <c r="D291" s="189"/>
      <c r="E291" s="190">
        <v>4.8890000000000003E-2</v>
      </c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60"/>
      <c r="Z291" s="150"/>
      <c r="AA291" s="150"/>
      <c r="AB291" s="150"/>
      <c r="AC291" s="150"/>
      <c r="AD291" s="150"/>
      <c r="AE291" s="150"/>
      <c r="AF291" s="150"/>
      <c r="AG291" s="150" t="s">
        <v>239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ht="22.5" outlineLevel="3" x14ac:dyDescent="0.2">
      <c r="A292" s="157"/>
      <c r="B292" s="158"/>
      <c r="C292" s="196" t="s">
        <v>514</v>
      </c>
      <c r="D292" s="189"/>
      <c r="E292" s="190">
        <v>0.48396</v>
      </c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60"/>
      <c r="Z292" s="150"/>
      <c r="AA292" s="150"/>
      <c r="AB292" s="150"/>
      <c r="AC292" s="150"/>
      <c r="AD292" s="150"/>
      <c r="AE292" s="150"/>
      <c r="AF292" s="150"/>
      <c r="AG292" s="150" t="s">
        <v>239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3" x14ac:dyDescent="0.2">
      <c r="A293" s="157"/>
      <c r="B293" s="158"/>
      <c r="C293" s="196" t="s">
        <v>515</v>
      </c>
      <c r="D293" s="189"/>
      <c r="E293" s="190">
        <v>0.78215999999999997</v>
      </c>
      <c r="F293" s="160"/>
      <c r="G293" s="160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60"/>
      <c r="Z293" s="150"/>
      <c r="AA293" s="150"/>
      <c r="AB293" s="150"/>
      <c r="AC293" s="150"/>
      <c r="AD293" s="150"/>
      <c r="AE293" s="150"/>
      <c r="AF293" s="150"/>
      <c r="AG293" s="150" t="s">
        <v>239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3" x14ac:dyDescent="0.2">
      <c r="A294" s="157"/>
      <c r="B294" s="158"/>
      <c r="C294" s="196" t="s">
        <v>516</v>
      </c>
      <c r="D294" s="189"/>
      <c r="E294" s="190">
        <v>0.30797999999999998</v>
      </c>
      <c r="F294" s="160"/>
      <c r="G294" s="160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60"/>
      <c r="Z294" s="150"/>
      <c r="AA294" s="150"/>
      <c r="AB294" s="150"/>
      <c r="AC294" s="150"/>
      <c r="AD294" s="150"/>
      <c r="AE294" s="150"/>
      <c r="AF294" s="150"/>
      <c r="AG294" s="150" t="s">
        <v>239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3" x14ac:dyDescent="0.2">
      <c r="A295" s="157"/>
      <c r="B295" s="158"/>
      <c r="C295" s="196" t="s">
        <v>517</v>
      </c>
      <c r="D295" s="189"/>
      <c r="E295" s="190">
        <v>0.13036</v>
      </c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60"/>
      <c r="Z295" s="150"/>
      <c r="AA295" s="150"/>
      <c r="AB295" s="150"/>
      <c r="AC295" s="150"/>
      <c r="AD295" s="150"/>
      <c r="AE295" s="150"/>
      <c r="AF295" s="150"/>
      <c r="AG295" s="150" t="s">
        <v>239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3" x14ac:dyDescent="0.2">
      <c r="A296" s="157"/>
      <c r="B296" s="158"/>
      <c r="C296" s="196" t="s">
        <v>518</v>
      </c>
      <c r="D296" s="189"/>
      <c r="E296" s="190">
        <v>0.18412999999999999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60"/>
      <c r="Z296" s="150"/>
      <c r="AA296" s="150"/>
      <c r="AB296" s="150"/>
      <c r="AC296" s="150"/>
      <c r="AD296" s="150"/>
      <c r="AE296" s="150"/>
      <c r="AF296" s="150"/>
      <c r="AG296" s="150" t="s">
        <v>239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3" x14ac:dyDescent="0.2">
      <c r="A297" s="157"/>
      <c r="B297" s="158"/>
      <c r="C297" s="196" t="s">
        <v>519</v>
      </c>
      <c r="D297" s="189"/>
      <c r="E297" s="190">
        <v>8.0659999999999996E-2</v>
      </c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60"/>
      <c r="Z297" s="150"/>
      <c r="AA297" s="150"/>
      <c r="AB297" s="150"/>
      <c r="AC297" s="150"/>
      <c r="AD297" s="150"/>
      <c r="AE297" s="150"/>
      <c r="AF297" s="150"/>
      <c r="AG297" s="150" t="s">
        <v>239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ht="22.5" outlineLevel="3" x14ac:dyDescent="0.2">
      <c r="A298" s="157"/>
      <c r="B298" s="158"/>
      <c r="C298" s="196" t="s">
        <v>520</v>
      </c>
      <c r="D298" s="189"/>
      <c r="E298" s="190">
        <v>1.323</v>
      </c>
      <c r="F298" s="160"/>
      <c r="G298" s="160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60"/>
      <c r="Z298" s="150"/>
      <c r="AA298" s="150"/>
      <c r="AB298" s="150"/>
      <c r="AC298" s="150"/>
      <c r="AD298" s="150"/>
      <c r="AE298" s="150"/>
      <c r="AF298" s="150"/>
      <c r="AG298" s="150" t="s">
        <v>239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3" x14ac:dyDescent="0.2">
      <c r="A299" s="157"/>
      <c r="B299" s="158"/>
      <c r="C299" s="196" t="s">
        <v>521</v>
      </c>
      <c r="D299" s="189"/>
      <c r="E299" s="190">
        <v>0.1176</v>
      </c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60"/>
      <c r="Z299" s="150"/>
      <c r="AA299" s="150"/>
      <c r="AB299" s="150"/>
      <c r="AC299" s="150"/>
      <c r="AD299" s="150"/>
      <c r="AE299" s="150"/>
      <c r="AF299" s="150"/>
      <c r="AG299" s="150" t="s">
        <v>239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3" x14ac:dyDescent="0.2">
      <c r="A300" s="157"/>
      <c r="B300" s="158"/>
      <c r="C300" s="196" t="s">
        <v>522</v>
      </c>
      <c r="D300" s="189"/>
      <c r="E300" s="190">
        <v>0.2205</v>
      </c>
      <c r="F300" s="160"/>
      <c r="G300" s="160"/>
      <c r="H300" s="160"/>
      <c r="I300" s="160"/>
      <c r="J300" s="160"/>
      <c r="K300" s="160"/>
      <c r="L300" s="160"/>
      <c r="M300" s="160"/>
      <c r="N300" s="159"/>
      <c r="O300" s="159"/>
      <c r="P300" s="159"/>
      <c r="Q300" s="159"/>
      <c r="R300" s="160"/>
      <c r="S300" s="160"/>
      <c r="T300" s="160"/>
      <c r="U300" s="160"/>
      <c r="V300" s="160"/>
      <c r="W300" s="160"/>
      <c r="X300" s="160"/>
      <c r="Y300" s="160"/>
      <c r="Z300" s="150"/>
      <c r="AA300" s="150"/>
      <c r="AB300" s="150"/>
      <c r="AC300" s="150"/>
      <c r="AD300" s="150"/>
      <c r="AE300" s="150"/>
      <c r="AF300" s="150"/>
      <c r="AG300" s="150" t="s">
        <v>239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ht="22.5" outlineLevel="3" x14ac:dyDescent="0.2">
      <c r="A301" s="157"/>
      <c r="B301" s="158"/>
      <c r="C301" s="196" t="s">
        <v>523</v>
      </c>
      <c r="D301" s="189"/>
      <c r="E301" s="190">
        <v>0.3528</v>
      </c>
      <c r="F301" s="160"/>
      <c r="G301" s="1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60"/>
      <c r="Z301" s="150"/>
      <c r="AA301" s="150"/>
      <c r="AB301" s="150"/>
      <c r="AC301" s="150"/>
      <c r="AD301" s="150"/>
      <c r="AE301" s="150"/>
      <c r="AF301" s="150"/>
      <c r="AG301" s="150" t="s">
        <v>239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3" x14ac:dyDescent="0.2">
      <c r="A302" s="157"/>
      <c r="B302" s="158"/>
      <c r="C302" s="196" t="s">
        <v>524</v>
      </c>
      <c r="D302" s="189"/>
      <c r="E302" s="190">
        <v>0.23519999999999999</v>
      </c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60"/>
      <c r="Z302" s="150"/>
      <c r="AA302" s="150"/>
      <c r="AB302" s="150"/>
      <c r="AC302" s="150"/>
      <c r="AD302" s="150"/>
      <c r="AE302" s="150"/>
      <c r="AF302" s="150"/>
      <c r="AG302" s="150" t="s">
        <v>239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3" x14ac:dyDescent="0.2">
      <c r="A303" s="157"/>
      <c r="B303" s="158"/>
      <c r="C303" s="196" t="s">
        <v>525</v>
      </c>
      <c r="D303" s="189"/>
      <c r="E303" s="190">
        <v>4.41E-2</v>
      </c>
      <c r="F303" s="160"/>
      <c r="G303" s="160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60"/>
      <c r="Z303" s="150"/>
      <c r="AA303" s="150"/>
      <c r="AB303" s="150"/>
      <c r="AC303" s="150"/>
      <c r="AD303" s="150"/>
      <c r="AE303" s="150"/>
      <c r="AF303" s="150"/>
      <c r="AG303" s="150" t="s">
        <v>239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3" x14ac:dyDescent="0.2">
      <c r="A304" s="157"/>
      <c r="B304" s="158"/>
      <c r="C304" s="196" t="s">
        <v>526</v>
      </c>
      <c r="D304" s="189"/>
      <c r="E304" s="190">
        <v>0.1764</v>
      </c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60"/>
      <c r="Z304" s="150"/>
      <c r="AA304" s="150"/>
      <c r="AB304" s="150"/>
      <c r="AC304" s="150"/>
      <c r="AD304" s="150"/>
      <c r="AE304" s="150"/>
      <c r="AF304" s="150"/>
      <c r="AG304" s="150" t="s">
        <v>239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ht="22.5" outlineLevel="3" x14ac:dyDescent="0.2">
      <c r="A305" s="157"/>
      <c r="B305" s="158"/>
      <c r="C305" s="196" t="s">
        <v>527</v>
      </c>
      <c r="D305" s="189"/>
      <c r="E305" s="190">
        <v>1.08497</v>
      </c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60"/>
      <c r="Z305" s="150"/>
      <c r="AA305" s="150"/>
      <c r="AB305" s="150"/>
      <c r="AC305" s="150"/>
      <c r="AD305" s="150"/>
      <c r="AE305" s="150"/>
      <c r="AF305" s="150"/>
      <c r="AG305" s="150" t="s">
        <v>239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ht="22.5" outlineLevel="3" x14ac:dyDescent="0.2">
      <c r="A306" s="157"/>
      <c r="B306" s="158"/>
      <c r="C306" s="196" t="s">
        <v>528</v>
      </c>
      <c r="D306" s="189"/>
      <c r="E306" s="190">
        <v>0.32071</v>
      </c>
      <c r="F306" s="160"/>
      <c r="G306" s="1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60"/>
      <c r="Z306" s="150"/>
      <c r="AA306" s="150"/>
      <c r="AB306" s="150"/>
      <c r="AC306" s="150"/>
      <c r="AD306" s="150"/>
      <c r="AE306" s="150"/>
      <c r="AF306" s="150"/>
      <c r="AG306" s="150" t="s">
        <v>239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ht="22.5" outlineLevel="3" x14ac:dyDescent="0.2">
      <c r="A307" s="157"/>
      <c r="B307" s="158"/>
      <c r="C307" s="196" t="s">
        <v>529</v>
      </c>
      <c r="D307" s="189"/>
      <c r="E307" s="190">
        <v>0.19789000000000001</v>
      </c>
      <c r="F307" s="160"/>
      <c r="G307" s="160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60"/>
      <c r="Z307" s="150"/>
      <c r="AA307" s="150"/>
      <c r="AB307" s="150"/>
      <c r="AC307" s="150"/>
      <c r="AD307" s="150"/>
      <c r="AE307" s="150"/>
      <c r="AF307" s="150"/>
      <c r="AG307" s="150" t="s">
        <v>239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ht="22.5" outlineLevel="3" x14ac:dyDescent="0.2">
      <c r="A308" s="157"/>
      <c r="B308" s="158"/>
      <c r="C308" s="196" t="s">
        <v>530</v>
      </c>
      <c r="D308" s="189"/>
      <c r="E308" s="190">
        <v>1.3920300000000001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60"/>
      <c r="Z308" s="150"/>
      <c r="AA308" s="150"/>
      <c r="AB308" s="150"/>
      <c r="AC308" s="150"/>
      <c r="AD308" s="150"/>
      <c r="AE308" s="150"/>
      <c r="AF308" s="150"/>
      <c r="AG308" s="150" t="s">
        <v>239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ht="22.5" outlineLevel="3" x14ac:dyDescent="0.2">
      <c r="A309" s="157"/>
      <c r="B309" s="158"/>
      <c r="C309" s="196" t="s">
        <v>531</v>
      </c>
      <c r="D309" s="189"/>
      <c r="E309" s="190">
        <v>0.30707000000000001</v>
      </c>
      <c r="F309" s="160"/>
      <c r="G309" s="160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60"/>
      <c r="Z309" s="150"/>
      <c r="AA309" s="150"/>
      <c r="AB309" s="150"/>
      <c r="AC309" s="150"/>
      <c r="AD309" s="150"/>
      <c r="AE309" s="150"/>
      <c r="AF309" s="150"/>
      <c r="AG309" s="150" t="s">
        <v>239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ht="22.5" outlineLevel="1" x14ac:dyDescent="0.2">
      <c r="A310" s="171">
        <v>49</v>
      </c>
      <c r="B310" s="172" t="s">
        <v>532</v>
      </c>
      <c r="C310" s="185" t="s">
        <v>533</v>
      </c>
      <c r="D310" s="173" t="s">
        <v>493</v>
      </c>
      <c r="E310" s="174">
        <v>30.1998</v>
      </c>
      <c r="F310" s="175"/>
      <c r="G310" s="176">
        <f>ROUND(E310*F310,2)</f>
        <v>0</v>
      </c>
      <c r="H310" s="161">
        <v>0</v>
      </c>
      <c r="I310" s="160">
        <f>ROUND(E310*H310,2)</f>
        <v>0</v>
      </c>
      <c r="J310" s="161">
        <v>195000</v>
      </c>
      <c r="K310" s="160">
        <f>ROUND(E310*J310,2)</f>
        <v>5888961</v>
      </c>
      <c r="L310" s="160">
        <v>21</v>
      </c>
      <c r="M310" s="160">
        <f>G310*(1+L310/100)</f>
        <v>0</v>
      </c>
      <c r="N310" s="159">
        <v>0</v>
      </c>
      <c r="O310" s="159">
        <f>ROUND(E310*N310,2)</f>
        <v>0</v>
      </c>
      <c r="P310" s="159">
        <v>0</v>
      </c>
      <c r="Q310" s="159">
        <f>ROUND(E310*P310,2)</f>
        <v>0</v>
      </c>
      <c r="R310" s="160"/>
      <c r="S310" s="160" t="s">
        <v>222</v>
      </c>
      <c r="T310" s="160" t="s">
        <v>217</v>
      </c>
      <c r="U310" s="160">
        <v>0</v>
      </c>
      <c r="V310" s="160">
        <f>ROUND(E310*U310,2)</f>
        <v>0</v>
      </c>
      <c r="W310" s="160"/>
      <c r="X310" s="160" t="s">
        <v>236</v>
      </c>
      <c r="Y310" s="160" t="s">
        <v>218</v>
      </c>
      <c r="Z310" s="150"/>
      <c r="AA310" s="150"/>
      <c r="AB310" s="150"/>
      <c r="AC310" s="150"/>
      <c r="AD310" s="150"/>
      <c r="AE310" s="150"/>
      <c r="AF310" s="150"/>
      <c r="AG310" s="150" t="s">
        <v>486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2" x14ac:dyDescent="0.2">
      <c r="A311" s="157"/>
      <c r="B311" s="158"/>
      <c r="C311" s="196" t="s">
        <v>534</v>
      </c>
      <c r="D311" s="189"/>
      <c r="E311" s="190"/>
      <c r="F311" s="160"/>
      <c r="G311" s="160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60"/>
      <c r="Z311" s="150"/>
      <c r="AA311" s="150"/>
      <c r="AB311" s="150"/>
      <c r="AC311" s="150"/>
      <c r="AD311" s="150"/>
      <c r="AE311" s="150"/>
      <c r="AF311" s="150"/>
      <c r="AG311" s="150" t="s">
        <v>239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3" x14ac:dyDescent="0.2">
      <c r="A312" s="157"/>
      <c r="B312" s="158"/>
      <c r="C312" s="197" t="s">
        <v>287</v>
      </c>
      <c r="D312" s="191"/>
      <c r="E312" s="192"/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60"/>
      <c r="Z312" s="150"/>
      <c r="AA312" s="150"/>
      <c r="AB312" s="150"/>
      <c r="AC312" s="150"/>
      <c r="AD312" s="150"/>
      <c r="AE312" s="150"/>
      <c r="AF312" s="150"/>
      <c r="AG312" s="150" t="s">
        <v>239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ht="33.75" outlineLevel="3" x14ac:dyDescent="0.2">
      <c r="A313" s="157"/>
      <c r="B313" s="158"/>
      <c r="C313" s="198" t="s">
        <v>535</v>
      </c>
      <c r="D313" s="191"/>
      <c r="E313" s="192">
        <v>2357.1284000000001</v>
      </c>
      <c r="F313" s="160"/>
      <c r="G313" s="160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60"/>
      <c r="Z313" s="150"/>
      <c r="AA313" s="150"/>
      <c r="AB313" s="150"/>
      <c r="AC313" s="150"/>
      <c r="AD313" s="150"/>
      <c r="AE313" s="150"/>
      <c r="AF313" s="150"/>
      <c r="AG313" s="150" t="s">
        <v>239</v>
      </c>
      <c r="AH313" s="150">
        <v>2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3" x14ac:dyDescent="0.2">
      <c r="A314" s="157"/>
      <c r="B314" s="158"/>
      <c r="C314" s="198" t="s">
        <v>536</v>
      </c>
      <c r="D314" s="191"/>
      <c r="E314" s="192">
        <v>958.16700000000003</v>
      </c>
      <c r="F314" s="160"/>
      <c r="G314" s="160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60"/>
      <c r="Z314" s="150"/>
      <c r="AA314" s="150"/>
      <c r="AB314" s="150"/>
      <c r="AC314" s="150"/>
      <c r="AD314" s="150"/>
      <c r="AE314" s="150"/>
      <c r="AF314" s="150"/>
      <c r="AG314" s="150" t="s">
        <v>239</v>
      </c>
      <c r="AH314" s="150">
        <v>2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3" x14ac:dyDescent="0.2">
      <c r="A315" s="157"/>
      <c r="B315" s="158"/>
      <c r="C315" s="198" t="s">
        <v>537</v>
      </c>
      <c r="D315" s="191"/>
      <c r="E315" s="192">
        <v>622.26099999999997</v>
      </c>
      <c r="F315" s="160"/>
      <c r="G315" s="160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60"/>
      <c r="Z315" s="150"/>
      <c r="AA315" s="150"/>
      <c r="AB315" s="150"/>
      <c r="AC315" s="150"/>
      <c r="AD315" s="150"/>
      <c r="AE315" s="150"/>
      <c r="AF315" s="150"/>
      <c r="AG315" s="150" t="s">
        <v>239</v>
      </c>
      <c r="AH315" s="150">
        <v>2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3" x14ac:dyDescent="0.2">
      <c r="A316" s="157"/>
      <c r="B316" s="158"/>
      <c r="C316" s="198" t="s">
        <v>538</v>
      </c>
      <c r="D316" s="191"/>
      <c r="E316" s="192">
        <v>453.50880000000001</v>
      </c>
      <c r="F316" s="160"/>
      <c r="G316" s="160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60"/>
      <c r="Z316" s="150"/>
      <c r="AA316" s="150"/>
      <c r="AB316" s="150"/>
      <c r="AC316" s="150"/>
      <c r="AD316" s="150"/>
      <c r="AE316" s="150"/>
      <c r="AF316" s="150"/>
      <c r="AG316" s="150" t="s">
        <v>239</v>
      </c>
      <c r="AH316" s="150">
        <v>2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3" x14ac:dyDescent="0.2">
      <c r="A317" s="157"/>
      <c r="B317" s="158"/>
      <c r="C317" s="198" t="s">
        <v>539</v>
      </c>
      <c r="D317" s="191"/>
      <c r="E317" s="192">
        <v>1012.8735</v>
      </c>
      <c r="F317" s="160"/>
      <c r="G317" s="160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60"/>
      <c r="Z317" s="150"/>
      <c r="AA317" s="150"/>
      <c r="AB317" s="150"/>
      <c r="AC317" s="150"/>
      <c r="AD317" s="150"/>
      <c r="AE317" s="150"/>
      <c r="AF317" s="150"/>
      <c r="AG317" s="150" t="s">
        <v>239</v>
      </c>
      <c r="AH317" s="150">
        <v>2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3" x14ac:dyDescent="0.2">
      <c r="A318" s="157"/>
      <c r="B318" s="158"/>
      <c r="C318" s="198" t="s">
        <v>540</v>
      </c>
      <c r="D318" s="191"/>
      <c r="E318" s="192">
        <v>335.47500000000002</v>
      </c>
      <c r="F318" s="160"/>
      <c r="G318" s="160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60"/>
      <c r="Z318" s="150"/>
      <c r="AA318" s="150"/>
      <c r="AB318" s="150"/>
      <c r="AC318" s="150"/>
      <c r="AD318" s="150"/>
      <c r="AE318" s="150"/>
      <c r="AF318" s="150"/>
      <c r="AG318" s="150" t="s">
        <v>239</v>
      </c>
      <c r="AH318" s="150">
        <v>2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3" x14ac:dyDescent="0.2">
      <c r="A319" s="157"/>
      <c r="B319" s="158"/>
      <c r="C319" s="198" t="s">
        <v>541</v>
      </c>
      <c r="D319" s="191"/>
      <c r="E319" s="192">
        <v>197.9211</v>
      </c>
      <c r="F319" s="160"/>
      <c r="G319" s="160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60"/>
      <c r="Z319" s="150"/>
      <c r="AA319" s="150"/>
      <c r="AB319" s="150"/>
      <c r="AC319" s="150"/>
      <c r="AD319" s="150"/>
      <c r="AE319" s="150"/>
      <c r="AF319" s="150"/>
      <c r="AG319" s="150" t="s">
        <v>239</v>
      </c>
      <c r="AH319" s="150">
        <v>2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3" x14ac:dyDescent="0.2">
      <c r="A320" s="157"/>
      <c r="B320" s="158"/>
      <c r="C320" s="198" t="s">
        <v>542</v>
      </c>
      <c r="D320" s="191"/>
      <c r="E320" s="192">
        <v>3558.9459999999999</v>
      </c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60"/>
      <c r="Z320" s="150"/>
      <c r="AA320" s="150"/>
      <c r="AB320" s="150"/>
      <c r="AC320" s="150"/>
      <c r="AD320" s="150"/>
      <c r="AE320" s="150"/>
      <c r="AF320" s="150"/>
      <c r="AG320" s="150" t="s">
        <v>239</v>
      </c>
      <c r="AH320" s="150">
        <v>2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ht="22.5" outlineLevel="3" x14ac:dyDescent="0.2">
      <c r="A321" s="157"/>
      <c r="B321" s="158"/>
      <c r="C321" s="198" t="s">
        <v>543</v>
      </c>
      <c r="D321" s="191"/>
      <c r="E321" s="192">
        <v>2868.2550000000001</v>
      </c>
      <c r="F321" s="160"/>
      <c r="G321" s="160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60"/>
      <c r="Z321" s="150"/>
      <c r="AA321" s="150"/>
      <c r="AB321" s="150"/>
      <c r="AC321" s="150"/>
      <c r="AD321" s="150"/>
      <c r="AE321" s="150"/>
      <c r="AF321" s="150"/>
      <c r="AG321" s="150" t="s">
        <v>239</v>
      </c>
      <c r="AH321" s="150">
        <v>2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3" x14ac:dyDescent="0.2">
      <c r="A322" s="157"/>
      <c r="B322" s="158"/>
      <c r="C322" s="198" t="s">
        <v>544</v>
      </c>
      <c r="D322" s="191"/>
      <c r="E322" s="192">
        <v>1629.8720000000001</v>
      </c>
      <c r="F322" s="160"/>
      <c r="G322" s="160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60"/>
      <c r="Z322" s="150"/>
      <c r="AA322" s="150"/>
      <c r="AB322" s="150"/>
      <c r="AC322" s="150"/>
      <c r="AD322" s="150"/>
      <c r="AE322" s="150"/>
      <c r="AF322" s="150"/>
      <c r="AG322" s="150" t="s">
        <v>239</v>
      </c>
      <c r="AH322" s="150">
        <v>2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3" x14ac:dyDescent="0.2">
      <c r="A323" s="157"/>
      <c r="B323" s="158"/>
      <c r="C323" s="198" t="s">
        <v>545</v>
      </c>
      <c r="D323" s="191"/>
      <c r="E323" s="192">
        <v>370.24160000000001</v>
      </c>
      <c r="F323" s="160"/>
      <c r="G323" s="160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60"/>
      <c r="Z323" s="150"/>
      <c r="AA323" s="150"/>
      <c r="AB323" s="150"/>
      <c r="AC323" s="150"/>
      <c r="AD323" s="150"/>
      <c r="AE323" s="150"/>
      <c r="AF323" s="150"/>
      <c r="AG323" s="150" t="s">
        <v>239</v>
      </c>
      <c r="AH323" s="150">
        <v>2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3" x14ac:dyDescent="0.2">
      <c r="A324" s="157"/>
      <c r="B324" s="158"/>
      <c r="C324" s="198" t="s">
        <v>546</v>
      </c>
      <c r="D324" s="191"/>
      <c r="E324" s="192">
        <v>474.77550000000002</v>
      </c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60"/>
      <c r="Z324" s="150"/>
      <c r="AA324" s="150"/>
      <c r="AB324" s="150"/>
      <c r="AC324" s="150"/>
      <c r="AD324" s="150"/>
      <c r="AE324" s="150"/>
      <c r="AF324" s="150"/>
      <c r="AG324" s="150" t="s">
        <v>239</v>
      </c>
      <c r="AH324" s="150">
        <v>2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ht="22.5" outlineLevel="3" x14ac:dyDescent="0.2">
      <c r="A325" s="157"/>
      <c r="B325" s="158"/>
      <c r="C325" s="198" t="s">
        <v>547</v>
      </c>
      <c r="D325" s="191"/>
      <c r="E325" s="192">
        <v>1921.6913999999999</v>
      </c>
      <c r="F325" s="160"/>
      <c r="G325" s="160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60"/>
      <c r="Z325" s="150"/>
      <c r="AA325" s="150"/>
      <c r="AB325" s="150"/>
      <c r="AC325" s="150"/>
      <c r="AD325" s="150"/>
      <c r="AE325" s="150"/>
      <c r="AF325" s="150"/>
      <c r="AG325" s="150" t="s">
        <v>239</v>
      </c>
      <c r="AH325" s="150">
        <v>2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ht="33.75" outlineLevel="3" x14ac:dyDescent="0.2">
      <c r="A326" s="157"/>
      <c r="B326" s="158"/>
      <c r="C326" s="198" t="s">
        <v>548</v>
      </c>
      <c r="D326" s="191"/>
      <c r="E326" s="192">
        <v>1672.2048</v>
      </c>
      <c r="F326" s="160"/>
      <c r="G326" s="160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60"/>
      <c r="Z326" s="150"/>
      <c r="AA326" s="150"/>
      <c r="AB326" s="150"/>
      <c r="AC326" s="150"/>
      <c r="AD326" s="150"/>
      <c r="AE326" s="150"/>
      <c r="AF326" s="150"/>
      <c r="AG326" s="150" t="s">
        <v>239</v>
      </c>
      <c r="AH326" s="150">
        <v>2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3" x14ac:dyDescent="0.2">
      <c r="A327" s="157"/>
      <c r="B327" s="158"/>
      <c r="C327" s="198" t="s">
        <v>549</v>
      </c>
      <c r="D327" s="191"/>
      <c r="E327" s="192">
        <v>518.8048</v>
      </c>
      <c r="F327" s="160"/>
      <c r="G327" s="160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60"/>
      <c r="Z327" s="150"/>
      <c r="AA327" s="150"/>
      <c r="AB327" s="150"/>
      <c r="AC327" s="150"/>
      <c r="AD327" s="150"/>
      <c r="AE327" s="150"/>
      <c r="AF327" s="150"/>
      <c r="AG327" s="150" t="s">
        <v>239</v>
      </c>
      <c r="AH327" s="150">
        <v>2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ht="33.75" outlineLevel="3" x14ac:dyDescent="0.2">
      <c r="A328" s="157"/>
      <c r="B328" s="158"/>
      <c r="C328" s="198" t="s">
        <v>550</v>
      </c>
      <c r="D328" s="191"/>
      <c r="E328" s="192">
        <v>355.7054</v>
      </c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60"/>
      <c r="Z328" s="150"/>
      <c r="AA328" s="150"/>
      <c r="AB328" s="150"/>
      <c r="AC328" s="150"/>
      <c r="AD328" s="150"/>
      <c r="AE328" s="150"/>
      <c r="AF328" s="150"/>
      <c r="AG328" s="150" t="s">
        <v>239</v>
      </c>
      <c r="AH328" s="150">
        <v>2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ht="22.5" outlineLevel="3" x14ac:dyDescent="0.2">
      <c r="A329" s="157"/>
      <c r="B329" s="158"/>
      <c r="C329" s="198" t="s">
        <v>551</v>
      </c>
      <c r="D329" s="191"/>
      <c r="E329" s="192">
        <v>10891.97</v>
      </c>
      <c r="F329" s="160"/>
      <c r="G329" s="160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60"/>
      <c r="Z329" s="150"/>
      <c r="AA329" s="150"/>
      <c r="AB329" s="150"/>
      <c r="AC329" s="150"/>
      <c r="AD329" s="150"/>
      <c r="AE329" s="150"/>
      <c r="AF329" s="150"/>
      <c r="AG329" s="150" t="s">
        <v>239</v>
      </c>
      <c r="AH329" s="150">
        <v>2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3" x14ac:dyDescent="0.2">
      <c r="A330" s="157"/>
      <c r="B330" s="158"/>
      <c r="C330" s="197" t="s">
        <v>308</v>
      </c>
      <c r="D330" s="191"/>
      <c r="E330" s="192"/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60"/>
      <c r="Z330" s="150"/>
      <c r="AA330" s="150"/>
      <c r="AB330" s="150"/>
      <c r="AC330" s="150"/>
      <c r="AD330" s="150"/>
      <c r="AE330" s="150"/>
      <c r="AF330" s="150"/>
      <c r="AG330" s="150" t="s">
        <v>239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3" x14ac:dyDescent="0.2">
      <c r="A331" s="157"/>
      <c r="B331" s="158"/>
      <c r="C331" s="196" t="s">
        <v>552</v>
      </c>
      <c r="D331" s="189"/>
      <c r="E331" s="190">
        <v>30.1998</v>
      </c>
      <c r="F331" s="160"/>
      <c r="G331" s="160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60"/>
      <c r="Z331" s="150"/>
      <c r="AA331" s="150"/>
      <c r="AB331" s="150"/>
      <c r="AC331" s="150"/>
      <c r="AD331" s="150"/>
      <c r="AE331" s="150"/>
      <c r="AF331" s="150"/>
      <c r="AG331" s="150" t="s">
        <v>239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71">
        <v>50</v>
      </c>
      <c r="B332" s="172" t="s">
        <v>553</v>
      </c>
      <c r="C332" s="185" t="s">
        <v>554</v>
      </c>
      <c r="D332" s="173" t="s">
        <v>445</v>
      </c>
      <c r="E332" s="174">
        <v>26</v>
      </c>
      <c r="F332" s="175"/>
      <c r="G332" s="176">
        <f>ROUND(E332*F332,2)</f>
        <v>0</v>
      </c>
      <c r="H332" s="161">
        <v>1968</v>
      </c>
      <c r="I332" s="160">
        <f>ROUND(E332*H332,2)</f>
        <v>51168</v>
      </c>
      <c r="J332" s="161">
        <v>5392</v>
      </c>
      <c r="K332" s="160">
        <f>ROUND(E332*J332,2)</f>
        <v>140192</v>
      </c>
      <c r="L332" s="160">
        <v>21</v>
      </c>
      <c r="M332" s="160">
        <f>G332*(1+L332/100)</f>
        <v>0</v>
      </c>
      <c r="N332" s="159">
        <v>0.41224</v>
      </c>
      <c r="O332" s="159">
        <f>ROUND(E332*N332,2)</f>
        <v>10.72</v>
      </c>
      <c r="P332" s="159">
        <v>0</v>
      </c>
      <c r="Q332" s="159">
        <f>ROUND(E332*P332,2)</f>
        <v>0</v>
      </c>
      <c r="R332" s="160"/>
      <c r="S332" s="160" t="s">
        <v>216</v>
      </c>
      <c r="T332" s="160" t="s">
        <v>217</v>
      </c>
      <c r="U332" s="160">
        <v>2.16</v>
      </c>
      <c r="V332" s="160">
        <f>ROUND(E332*U332,2)</f>
        <v>56.16</v>
      </c>
      <c r="W332" s="160"/>
      <c r="X332" s="160" t="s">
        <v>236</v>
      </c>
      <c r="Y332" s="160" t="s">
        <v>218</v>
      </c>
      <c r="Z332" s="150"/>
      <c r="AA332" s="150"/>
      <c r="AB332" s="150"/>
      <c r="AC332" s="150"/>
      <c r="AD332" s="150"/>
      <c r="AE332" s="150"/>
      <c r="AF332" s="150"/>
      <c r="AG332" s="150" t="s">
        <v>486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2" x14ac:dyDescent="0.2">
      <c r="A333" s="157"/>
      <c r="B333" s="158"/>
      <c r="C333" s="196" t="s">
        <v>555</v>
      </c>
      <c r="D333" s="189"/>
      <c r="E333" s="190">
        <v>26</v>
      </c>
      <c r="F333" s="160"/>
      <c r="G333" s="160"/>
      <c r="H333" s="160"/>
      <c r="I333" s="160"/>
      <c r="J333" s="160"/>
      <c r="K333" s="160"/>
      <c r="L333" s="160"/>
      <c r="M333" s="160"/>
      <c r="N333" s="159"/>
      <c r="O333" s="159"/>
      <c r="P333" s="159"/>
      <c r="Q333" s="159"/>
      <c r="R333" s="160"/>
      <c r="S333" s="160"/>
      <c r="T333" s="160"/>
      <c r="U333" s="160"/>
      <c r="V333" s="160"/>
      <c r="W333" s="160"/>
      <c r="X333" s="160"/>
      <c r="Y333" s="160"/>
      <c r="Z333" s="150"/>
      <c r="AA333" s="150"/>
      <c r="AB333" s="150"/>
      <c r="AC333" s="150"/>
      <c r="AD333" s="150"/>
      <c r="AE333" s="150"/>
      <c r="AF333" s="150"/>
      <c r="AG333" s="150" t="s">
        <v>239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ht="33.75" outlineLevel="1" x14ac:dyDescent="0.2">
      <c r="A334" s="171">
        <v>51</v>
      </c>
      <c r="B334" s="172" t="s">
        <v>556</v>
      </c>
      <c r="C334" s="185" t="s">
        <v>557</v>
      </c>
      <c r="D334" s="173" t="s">
        <v>417</v>
      </c>
      <c r="E334" s="174">
        <v>353.6</v>
      </c>
      <c r="F334" s="175"/>
      <c r="G334" s="176">
        <f>ROUND(E334*F334,2)</f>
        <v>0</v>
      </c>
      <c r="H334" s="161">
        <v>4255</v>
      </c>
      <c r="I334" s="160">
        <f>ROUND(E334*H334,2)</f>
        <v>1504568</v>
      </c>
      <c r="J334" s="161">
        <v>0</v>
      </c>
      <c r="K334" s="160">
        <f>ROUND(E334*J334,2)</f>
        <v>0</v>
      </c>
      <c r="L334" s="160">
        <v>21</v>
      </c>
      <c r="M334" s="160">
        <f>G334*(1+L334/100)</f>
        <v>0</v>
      </c>
      <c r="N334" s="159">
        <v>0.56699999999999995</v>
      </c>
      <c r="O334" s="159">
        <f>ROUND(E334*N334,2)</f>
        <v>200.49</v>
      </c>
      <c r="P334" s="159">
        <v>0</v>
      </c>
      <c r="Q334" s="159">
        <f>ROUND(E334*P334,2)</f>
        <v>0</v>
      </c>
      <c r="R334" s="160" t="s">
        <v>321</v>
      </c>
      <c r="S334" s="160" t="s">
        <v>216</v>
      </c>
      <c r="T334" s="160" t="s">
        <v>217</v>
      </c>
      <c r="U334" s="160">
        <v>0</v>
      </c>
      <c r="V334" s="160">
        <f>ROUND(E334*U334,2)</f>
        <v>0</v>
      </c>
      <c r="W334" s="160"/>
      <c r="X334" s="160" t="s">
        <v>322</v>
      </c>
      <c r="Y334" s="160" t="s">
        <v>218</v>
      </c>
      <c r="Z334" s="150"/>
      <c r="AA334" s="150"/>
      <c r="AB334" s="150"/>
      <c r="AC334" s="150"/>
      <c r="AD334" s="150"/>
      <c r="AE334" s="150"/>
      <c r="AF334" s="150"/>
      <c r="AG334" s="150" t="s">
        <v>558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2" x14ac:dyDescent="0.2">
      <c r="A335" s="157"/>
      <c r="B335" s="158"/>
      <c r="C335" s="196" t="s">
        <v>559</v>
      </c>
      <c r="D335" s="189"/>
      <c r="E335" s="190">
        <v>353.6</v>
      </c>
      <c r="F335" s="160"/>
      <c r="G335" s="160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60"/>
      <c r="Z335" s="150"/>
      <c r="AA335" s="150"/>
      <c r="AB335" s="150"/>
      <c r="AC335" s="150"/>
      <c r="AD335" s="150"/>
      <c r="AE335" s="150"/>
      <c r="AF335" s="150"/>
      <c r="AG335" s="150" t="s">
        <v>239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ht="22.5" outlineLevel="1" x14ac:dyDescent="0.2">
      <c r="A336" s="177">
        <v>52</v>
      </c>
      <c r="B336" s="178" t="s">
        <v>560</v>
      </c>
      <c r="C336" s="184" t="s">
        <v>561</v>
      </c>
      <c r="D336" s="179" t="s">
        <v>562</v>
      </c>
      <c r="E336" s="180">
        <v>1</v>
      </c>
      <c r="F336" s="181"/>
      <c r="G336" s="182">
        <f>ROUND(E336*F336,2)</f>
        <v>0</v>
      </c>
      <c r="H336" s="161">
        <v>0</v>
      </c>
      <c r="I336" s="160">
        <f>ROUND(E336*H336,2)</f>
        <v>0</v>
      </c>
      <c r="J336" s="161">
        <v>54635</v>
      </c>
      <c r="K336" s="160">
        <f>ROUND(E336*J336,2)</f>
        <v>54635</v>
      </c>
      <c r="L336" s="160">
        <v>21</v>
      </c>
      <c r="M336" s="160">
        <f>G336*(1+L336/100)</f>
        <v>0</v>
      </c>
      <c r="N336" s="159">
        <v>0</v>
      </c>
      <c r="O336" s="159">
        <f>ROUND(E336*N336,2)</f>
        <v>0</v>
      </c>
      <c r="P336" s="159">
        <v>0</v>
      </c>
      <c r="Q336" s="159">
        <f>ROUND(E336*P336,2)</f>
        <v>0</v>
      </c>
      <c r="R336" s="160"/>
      <c r="S336" s="160" t="s">
        <v>222</v>
      </c>
      <c r="T336" s="160" t="s">
        <v>217</v>
      </c>
      <c r="U336" s="160">
        <v>0</v>
      </c>
      <c r="V336" s="160">
        <f>ROUND(E336*U336,2)</f>
        <v>0</v>
      </c>
      <c r="W336" s="160"/>
      <c r="X336" s="160" t="s">
        <v>236</v>
      </c>
      <c r="Y336" s="160" t="s">
        <v>218</v>
      </c>
      <c r="Z336" s="150"/>
      <c r="AA336" s="150"/>
      <c r="AB336" s="150"/>
      <c r="AC336" s="150"/>
      <c r="AD336" s="150"/>
      <c r="AE336" s="150"/>
      <c r="AF336" s="150"/>
      <c r="AG336" s="150" t="s">
        <v>237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x14ac:dyDescent="0.2">
      <c r="A337" s="164" t="s">
        <v>211</v>
      </c>
      <c r="B337" s="165" t="s">
        <v>112</v>
      </c>
      <c r="C337" s="183" t="s">
        <v>113</v>
      </c>
      <c r="D337" s="166"/>
      <c r="E337" s="167"/>
      <c r="F337" s="168"/>
      <c r="G337" s="169">
        <f>SUMIF(AG338:AG343,"&lt;&gt;NOR",G338:G343)</f>
        <v>0</v>
      </c>
      <c r="H337" s="163"/>
      <c r="I337" s="163">
        <f>SUM(I338:I343)</f>
        <v>1379.95</v>
      </c>
      <c r="J337" s="163"/>
      <c r="K337" s="163">
        <f>SUM(K338:K343)</f>
        <v>16419.53</v>
      </c>
      <c r="L337" s="163"/>
      <c r="M337" s="163">
        <f>SUM(M338:M343)</f>
        <v>0</v>
      </c>
      <c r="N337" s="162"/>
      <c r="O337" s="162">
        <f>SUM(O338:O343)</f>
        <v>0.14000000000000001</v>
      </c>
      <c r="P337" s="162"/>
      <c r="Q337" s="162">
        <f>SUM(Q338:Q343)</f>
        <v>0</v>
      </c>
      <c r="R337" s="163"/>
      <c r="S337" s="163"/>
      <c r="T337" s="163"/>
      <c r="U337" s="163"/>
      <c r="V337" s="163">
        <f>SUM(V338:V343)</f>
        <v>31.09</v>
      </c>
      <c r="W337" s="163"/>
      <c r="X337" s="163"/>
      <c r="Y337" s="163"/>
      <c r="AG337" t="s">
        <v>212</v>
      </c>
    </row>
    <row r="338" spans="1:60" outlineLevel="1" x14ac:dyDescent="0.2">
      <c r="A338" s="171">
        <v>53</v>
      </c>
      <c r="B338" s="172" t="s">
        <v>563</v>
      </c>
      <c r="C338" s="185" t="s">
        <v>564</v>
      </c>
      <c r="D338" s="173" t="s">
        <v>312</v>
      </c>
      <c r="E338" s="174">
        <v>59.79</v>
      </c>
      <c r="F338" s="175"/>
      <c r="G338" s="176">
        <f>ROUND(E338*F338,2)</f>
        <v>0</v>
      </c>
      <c r="H338" s="161">
        <v>23.08</v>
      </c>
      <c r="I338" s="160">
        <f>ROUND(E338*H338,2)</f>
        <v>1379.95</v>
      </c>
      <c r="J338" s="161">
        <v>210.42</v>
      </c>
      <c r="K338" s="160">
        <f>ROUND(E338*J338,2)</f>
        <v>12581.01</v>
      </c>
      <c r="L338" s="160">
        <v>21</v>
      </c>
      <c r="M338" s="160">
        <f>G338*(1+L338/100)</f>
        <v>0</v>
      </c>
      <c r="N338" s="159">
        <v>2.2699999999999999E-3</v>
      </c>
      <c r="O338" s="159">
        <f>ROUND(E338*N338,2)</f>
        <v>0.14000000000000001</v>
      </c>
      <c r="P338" s="159">
        <v>0</v>
      </c>
      <c r="Q338" s="159">
        <f>ROUND(E338*P338,2)</f>
        <v>0</v>
      </c>
      <c r="R338" s="160"/>
      <c r="S338" s="160" t="s">
        <v>216</v>
      </c>
      <c r="T338" s="160" t="s">
        <v>216</v>
      </c>
      <c r="U338" s="160">
        <v>0.39</v>
      </c>
      <c r="V338" s="160">
        <f>ROUND(E338*U338,2)</f>
        <v>23.32</v>
      </c>
      <c r="W338" s="160"/>
      <c r="X338" s="160" t="s">
        <v>236</v>
      </c>
      <c r="Y338" s="160" t="s">
        <v>218</v>
      </c>
      <c r="Z338" s="150"/>
      <c r="AA338" s="150"/>
      <c r="AB338" s="150"/>
      <c r="AC338" s="150"/>
      <c r="AD338" s="150"/>
      <c r="AE338" s="150"/>
      <c r="AF338" s="150"/>
      <c r="AG338" s="150" t="s">
        <v>237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2" x14ac:dyDescent="0.2">
      <c r="A339" s="157"/>
      <c r="B339" s="158"/>
      <c r="C339" s="196" t="s">
        <v>565</v>
      </c>
      <c r="D339" s="189"/>
      <c r="E339" s="190">
        <v>20.52</v>
      </c>
      <c r="F339" s="160"/>
      <c r="G339" s="160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60"/>
      <c r="Z339" s="150"/>
      <c r="AA339" s="150"/>
      <c r="AB339" s="150"/>
      <c r="AC339" s="150"/>
      <c r="AD339" s="150"/>
      <c r="AE339" s="150"/>
      <c r="AF339" s="150"/>
      <c r="AG339" s="150" t="s">
        <v>239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3" x14ac:dyDescent="0.2">
      <c r="A340" s="157"/>
      <c r="B340" s="158"/>
      <c r="C340" s="196" t="s">
        <v>566</v>
      </c>
      <c r="D340" s="189"/>
      <c r="E340" s="190">
        <v>39.270000000000003</v>
      </c>
      <c r="F340" s="160"/>
      <c r="G340" s="160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60"/>
      <c r="Z340" s="150"/>
      <c r="AA340" s="150"/>
      <c r="AB340" s="150"/>
      <c r="AC340" s="150"/>
      <c r="AD340" s="150"/>
      <c r="AE340" s="150"/>
      <c r="AF340" s="150"/>
      <c r="AG340" s="150" t="s">
        <v>239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71">
        <v>54</v>
      </c>
      <c r="B341" s="172" t="s">
        <v>567</v>
      </c>
      <c r="C341" s="185" t="s">
        <v>568</v>
      </c>
      <c r="D341" s="173" t="s">
        <v>312</v>
      </c>
      <c r="E341" s="174">
        <v>59.79</v>
      </c>
      <c r="F341" s="175"/>
      <c r="G341" s="176">
        <f>ROUND(E341*F341,2)</f>
        <v>0</v>
      </c>
      <c r="H341" s="161">
        <v>0</v>
      </c>
      <c r="I341" s="160">
        <f>ROUND(E341*H341,2)</f>
        <v>0</v>
      </c>
      <c r="J341" s="161">
        <v>64.2</v>
      </c>
      <c r="K341" s="160">
        <f>ROUND(E341*J341,2)</f>
        <v>3838.52</v>
      </c>
      <c r="L341" s="160">
        <v>21</v>
      </c>
      <c r="M341" s="160">
        <f>G341*(1+L341/100)</f>
        <v>0</v>
      </c>
      <c r="N341" s="159">
        <v>0</v>
      </c>
      <c r="O341" s="159">
        <f>ROUND(E341*N341,2)</f>
        <v>0</v>
      </c>
      <c r="P341" s="159">
        <v>0</v>
      </c>
      <c r="Q341" s="159">
        <f>ROUND(E341*P341,2)</f>
        <v>0</v>
      </c>
      <c r="R341" s="160"/>
      <c r="S341" s="160" t="s">
        <v>216</v>
      </c>
      <c r="T341" s="160" t="s">
        <v>216</v>
      </c>
      <c r="U341" s="160">
        <v>0.13</v>
      </c>
      <c r="V341" s="160">
        <f>ROUND(E341*U341,2)</f>
        <v>7.77</v>
      </c>
      <c r="W341" s="160"/>
      <c r="X341" s="160" t="s">
        <v>236</v>
      </c>
      <c r="Y341" s="160" t="s">
        <v>218</v>
      </c>
      <c r="Z341" s="150"/>
      <c r="AA341" s="150"/>
      <c r="AB341" s="150"/>
      <c r="AC341" s="150"/>
      <c r="AD341" s="150"/>
      <c r="AE341" s="150"/>
      <c r="AF341" s="150"/>
      <c r="AG341" s="150" t="s">
        <v>237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2" x14ac:dyDescent="0.2">
      <c r="A342" s="157"/>
      <c r="B342" s="158"/>
      <c r="C342" s="196" t="s">
        <v>565</v>
      </c>
      <c r="D342" s="189"/>
      <c r="E342" s="190">
        <v>20.52</v>
      </c>
      <c r="F342" s="160"/>
      <c r="G342" s="160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60"/>
      <c r="Z342" s="150"/>
      <c r="AA342" s="150"/>
      <c r="AB342" s="150"/>
      <c r="AC342" s="150"/>
      <c r="AD342" s="150"/>
      <c r="AE342" s="150"/>
      <c r="AF342" s="150"/>
      <c r="AG342" s="150" t="s">
        <v>239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3" x14ac:dyDescent="0.2">
      <c r="A343" s="157"/>
      <c r="B343" s="158"/>
      <c r="C343" s="196" t="s">
        <v>566</v>
      </c>
      <c r="D343" s="189"/>
      <c r="E343" s="190">
        <v>39.270000000000003</v>
      </c>
      <c r="F343" s="160"/>
      <c r="G343" s="160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60"/>
      <c r="Z343" s="150"/>
      <c r="AA343" s="150"/>
      <c r="AB343" s="150"/>
      <c r="AC343" s="150"/>
      <c r="AD343" s="150"/>
      <c r="AE343" s="150"/>
      <c r="AF343" s="150"/>
      <c r="AG343" s="150" t="s">
        <v>239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ht="25.5" x14ac:dyDescent="0.2">
      <c r="A344" s="164" t="s">
        <v>211</v>
      </c>
      <c r="B344" s="165" t="s">
        <v>114</v>
      </c>
      <c r="C344" s="183" t="s">
        <v>115</v>
      </c>
      <c r="D344" s="166"/>
      <c r="E344" s="167"/>
      <c r="F344" s="168"/>
      <c r="G344" s="169">
        <f>SUMIF(AG345:AG361,"&lt;&gt;NOR",G345:G361)</f>
        <v>0</v>
      </c>
      <c r="H344" s="163"/>
      <c r="I344" s="163">
        <f>SUM(I345:I361)</f>
        <v>268477.02</v>
      </c>
      <c r="J344" s="163"/>
      <c r="K344" s="163">
        <f>SUM(K345:K361)</f>
        <v>1540009.5</v>
      </c>
      <c r="L344" s="163"/>
      <c r="M344" s="163">
        <f>SUM(M345:M361)</f>
        <v>0</v>
      </c>
      <c r="N344" s="162"/>
      <c r="O344" s="162">
        <f>SUM(O345:O361)</f>
        <v>9.68</v>
      </c>
      <c r="P344" s="162"/>
      <c r="Q344" s="162">
        <f>SUM(Q345:Q361)</f>
        <v>0</v>
      </c>
      <c r="R344" s="163"/>
      <c r="S344" s="163"/>
      <c r="T344" s="163"/>
      <c r="U344" s="163"/>
      <c r="V344" s="163">
        <f>SUM(V345:V361)</f>
        <v>654.73</v>
      </c>
      <c r="W344" s="163"/>
      <c r="X344" s="163"/>
      <c r="Y344" s="163"/>
      <c r="AG344" t="s">
        <v>212</v>
      </c>
    </row>
    <row r="345" spans="1:60" ht="22.5" outlineLevel="1" x14ac:dyDescent="0.2">
      <c r="A345" s="171">
        <v>55</v>
      </c>
      <c r="B345" s="172" t="s">
        <v>569</v>
      </c>
      <c r="C345" s="185" t="s">
        <v>570</v>
      </c>
      <c r="D345" s="173" t="s">
        <v>312</v>
      </c>
      <c r="E345" s="174">
        <v>581.21208000000001</v>
      </c>
      <c r="F345" s="175"/>
      <c r="G345" s="176">
        <f>ROUND(E345*F345,2)</f>
        <v>0</v>
      </c>
      <c r="H345" s="161">
        <v>456.5</v>
      </c>
      <c r="I345" s="160">
        <f>ROUND(E345*H345,2)</f>
        <v>265323.31</v>
      </c>
      <c r="J345" s="161">
        <v>579.5</v>
      </c>
      <c r="K345" s="160">
        <f>ROUND(E345*J345,2)</f>
        <v>336812.4</v>
      </c>
      <c r="L345" s="160">
        <v>21</v>
      </c>
      <c r="M345" s="160">
        <f>G345*(1+L345/100)</f>
        <v>0</v>
      </c>
      <c r="N345" s="159">
        <v>1.3270000000000001E-2</v>
      </c>
      <c r="O345" s="159">
        <f>ROUND(E345*N345,2)</f>
        <v>7.71</v>
      </c>
      <c r="P345" s="159">
        <v>0</v>
      </c>
      <c r="Q345" s="159">
        <f>ROUND(E345*P345,2)</f>
        <v>0</v>
      </c>
      <c r="R345" s="160"/>
      <c r="S345" s="160" t="s">
        <v>216</v>
      </c>
      <c r="T345" s="160" t="s">
        <v>216</v>
      </c>
      <c r="U345" s="160">
        <v>0.95</v>
      </c>
      <c r="V345" s="160">
        <f>ROUND(E345*U345,2)</f>
        <v>552.15</v>
      </c>
      <c r="W345" s="160"/>
      <c r="X345" s="160" t="s">
        <v>236</v>
      </c>
      <c r="Y345" s="160" t="s">
        <v>218</v>
      </c>
      <c r="Z345" s="150"/>
      <c r="AA345" s="150"/>
      <c r="AB345" s="150"/>
      <c r="AC345" s="150"/>
      <c r="AD345" s="150"/>
      <c r="AE345" s="150"/>
      <c r="AF345" s="150"/>
      <c r="AG345" s="150" t="s">
        <v>237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2" x14ac:dyDescent="0.2">
      <c r="A346" s="157"/>
      <c r="B346" s="158"/>
      <c r="C346" s="196" t="s">
        <v>571</v>
      </c>
      <c r="D346" s="189"/>
      <c r="E346" s="190">
        <v>98.99</v>
      </c>
      <c r="F346" s="160"/>
      <c r="G346" s="160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60"/>
      <c r="Z346" s="150"/>
      <c r="AA346" s="150"/>
      <c r="AB346" s="150"/>
      <c r="AC346" s="150"/>
      <c r="AD346" s="150"/>
      <c r="AE346" s="150"/>
      <c r="AF346" s="150"/>
      <c r="AG346" s="150" t="s">
        <v>239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3" x14ac:dyDescent="0.2">
      <c r="A347" s="157"/>
      <c r="B347" s="158"/>
      <c r="C347" s="196" t="s">
        <v>566</v>
      </c>
      <c r="D347" s="189"/>
      <c r="E347" s="190">
        <v>39.270000000000003</v>
      </c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60"/>
      <c r="Z347" s="150"/>
      <c r="AA347" s="150"/>
      <c r="AB347" s="150"/>
      <c r="AC347" s="150"/>
      <c r="AD347" s="150"/>
      <c r="AE347" s="150"/>
      <c r="AF347" s="150"/>
      <c r="AG347" s="150" t="s">
        <v>239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3" x14ac:dyDescent="0.2">
      <c r="A348" s="157"/>
      <c r="B348" s="158"/>
      <c r="C348" s="196" t="s">
        <v>572</v>
      </c>
      <c r="D348" s="189"/>
      <c r="E348" s="190">
        <v>21.67</v>
      </c>
      <c r="F348" s="160"/>
      <c r="G348" s="160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60"/>
      <c r="Z348" s="150"/>
      <c r="AA348" s="150"/>
      <c r="AB348" s="150"/>
      <c r="AC348" s="150"/>
      <c r="AD348" s="150"/>
      <c r="AE348" s="150"/>
      <c r="AF348" s="150"/>
      <c r="AG348" s="150" t="s">
        <v>239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3" x14ac:dyDescent="0.2">
      <c r="A349" s="157"/>
      <c r="B349" s="158"/>
      <c r="C349" s="196" t="s">
        <v>573</v>
      </c>
      <c r="D349" s="189"/>
      <c r="E349" s="190">
        <v>3.89</v>
      </c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60"/>
      <c r="Z349" s="150"/>
      <c r="AA349" s="150"/>
      <c r="AB349" s="150"/>
      <c r="AC349" s="150"/>
      <c r="AD349" s="150"/>
      <c r="AE349" s="150"/>
      <c r="AF349" s="150"/>
      <c r="AG349" s="150" t="s">
        <v>239</v>
      </c>
      <c r="AH349" s="150">
        <v>0</v>
      </c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3" x14ac:dyDescent="0.2">
      <c r="A350" s="157"/>
      <c r="B350" s="158"/>
      <c r="C350" s="196" t="s">
        <v>574</v>
      </c>
      <c r="D350" s="189"/>
      <c r="E350" s="190">
        <v>24.27</v>
      </c>
      <c r="F350" s="160"/>
      <c r="G350" s="160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60"/>
      <c r="Z350" s="150"/>
      <c r="AA350" s="150"/>
      <c r="AB350" s="150"/>
      <c r="AC350" s="150"/>
      <c r="AD350" s="150"/>
      <c r="AE350" s="150"/>
      <c r="AF350" s="150"/>
      <c r="AG350" s="150" t="s">
        <v>239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3" x14ac:dyDescent="0.2">
      <c r="A351" s="157"/>
      <c r="B351" s="158"/>
      <c r="C351" s="196" t="s">
        <v>575</v>
      </c>
      <c r="D351" s="189"/>
      <c r="E351" s="190">
        <v>14.06</v>
      </c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60"/>
      <c r="Z351" s="150"/>
      <c r="AA351" s="150"/>
      <c r="AB351" s="150"/>
      <c r="AC351" s="150"/>
      <c r="AD351" s="150"/>
      <c r="AE351" s="150"/>
      <c r="AF351" s="150"/>
      <c r="AG351" s="150" t="s">
        <v>239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3" x14ac:dyDescent="0.2">
      <c r="A352" s="157"/>
      <c r="B352" s="158"/>
      <c r="C352" s="196" t="s">
        <v>576</v>
      </c>
      <c r="D352" s="189"/>
      <c r="E352" s="190">
        <v>12.85</v>
      </c>
      <c r="F352" s="160"/>
      <c r="G352" s="160"/>
      <c r="H352" s="160"/>
      <c r="I352" s="160"/>
      <c r="J352" s="160"/>
      <c r="K352" s="160"/>
      <c r="L352" s="160"/>
      <c r="M352" s="160"/>
      <c r="N352" s="159"/>
      <c r="O352" s="159"/>
      <c r="P352" s="159"/>
      <c r="Q352" s="159"/>
      <c r="R352" s="160"/>
      <c r="S352" s="160"/>
      <c r="T352" s="160"/>
      <c r="U352" s="160"/>
      <c r="V352" s="160"/>
      <c r="W352" s="160"/>
      <c r="X352" s="160"/>
      <c r="Y352" s="160"/>
      <c r="Z352" s="150"/>
      <c r="AA352" s="150"/>
      <c r="AB352" s="150"/>
      <c r="AC352" s="150"/>
      <c r="AD352" s="150"/>
      <c r="AE352" s="150"/>
      <c r="AF352" s="150"/>
      <c r="AG352" s="150" t="s">
        <v>239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3" x14ac:dyDescent="0.2">
      <c r="A353" s="157"/>
      <c r="B353" s="158"/>
      <c r="C353" s="196" t="s">
        <v>577</v>
      </c>
      <c r="D353" s="189"/>
      <c r="E353" s="190">
        <v>24.12</v>
      </c>
      <c r="F353" s="160"/>
      <c r="G353" s="160"/>
      <c r="H353" s="160"/>
      <c r="I353" s="160"/>
      <c r="J353" s="160"/>
      <c r="K353" s="160"/>
      <c r="L353" s="160"/>
      <c r="M353" s="160"/>
      <c r="N353" s="159"/>
      <c r="O353" s="159"/>
      <c r="P353" s="159"/>
      <c r="Q353" s="159"/>
      <c r="R353" s="160"/>
      <c r="S353" s="160"/>
      <c r="T353" s="160"/>
      <c r="U353" s="160"/>
      <c r="V353" s="160"/>
      <c r="W353" s="160"/>
      <c r="X353" s="160"/>
      <c r="Y353" s="160"/>
      <c r="Z353" s="150"/>
      <c r="AA353" s="150"/>
      <c r="AB353" s="150"/>
      <c r="AC353" s="150"/>
      <c r="AD353" s="150"/>
      <c r="AE353" s="150"/>
      <c r="AF353" s="150"/>
      <c r="AG353" s="150" t="s">
        <v>239</v>
      </c>
      <c r="AH353" s="150">
        <v>0</v>
      </c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3" x14ac:dyDescent="0.2">
      <c r="A354" s="157"/>
      <c r="B354" s="158"/>
      <c r="C354" s="196" t="s">
        <v>578</v>
      </c>
      <c r="D354" s="189"/>
      <c r="E354" s="190">
        <v>37.61</v>
      </c>
      <c r="F354" s="160"/>
      <c r="G354" s="160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60"/>
      <c r="Z354" s="150"/>
      <c r="AA354" s="150"/>
      <c r="AB354" s="150"/>
      <c r="AC354" s="150"/>
      <c r="AD354" s="150"/>
      <c r="AE354" s="150"/>
      <c r="AF354" s="150"/>
      <c r="AG354" s="150" t="s">
        <v>239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3" x14ac:dyDescent="0.2">
      <c r="A355" s="157"/>
      <c r="B355" s="158"/>
      <c r="C355" s="196" t="s">
        <v>579</v>
      </c>
      <c r="D355" s="189"/>
      <c r="E355" s="190">
        <v>288.86</v>
      </c>
      <c r="F355" s="160"/>
      <c r="G355" s="160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60"/>
      <c r="Z355" s="150"/>
      <c r="AA355" s="150"/>
      <c r="AB355" s="150"/>
      <c r="AC355" s="150"/>
      <c r="AD355" s="150"/>
      <c r="AE355" s="150"/>
      <c r="AF355" s="150"/>
      <c r="AG355" s="150" t="s">
        <v>239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3" x14ac:dyDescent="0.2">
      <c r="A356" s="157"/>
      <c r="B356" s="158"/>
      <c r="C356" s="196" t="s">
        <v>580</v>
      </c>
      <c r="D356" s="189"/>
      <c r="E356" s="190">
        <v>2.8</v>
      </c>
      <c r="F356" s="160"/>
      <c r="G356" s="160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60"/>
      <c r="Z356" s="150"/>
      <c r="AA356" s="150"/>
      <c r="AB356" s="150"/>
      <c r="AC356" s="150"/>
      <c r="AD356" s="150"/>
      <c r="AE356" s="150"/>
      <c r="AF356" s="150"/>
      <c r="AG356" s="150" t="s">
        <v>239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3" x14ac:dyDescent="0.2">
      <c r="A357" s="157"/>
      <c r="B357" s="158"/>
      <c r="C357" s="196" t="s">
        <v>581</v>
      </c>
      <c r="D357" s="189"/>
      <c r="E357" s="190">
        <v>12.82208</v>
      </c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60"/>
      <c r="Z357" s="150"/>
      <c r="AA357" s="150"/>
      <c r="AB357" s="150"/>
      <c r="AC357" s="150"/>
      <c r="AD357" s="150"/>
      <c r="AE357" s="150"/>
      <c r="AF357" s="150"/>
      <c r="AG357" s="150" t="s">
        <v>239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ht="22.5" outlineLevel="1" x14ac:dyDescent="0.2">
      <c r="A358" s="171">
        <v>56</v>
      </c>
      <c r="B358" s="172" t="s">
        <v>582</v>
      </c>
      <c r="C358" s="185" t="s">
        <v>583</v>
      </c>
      <c r="D358" s="173" t="s">
        <v>312</v>
      </c>
      <c r="E358" s="174">
        <v>8.0657499999999995</v>
      </c>
      <c r="F358" s="175"/>
      <c r="G358" s="176">
        <f>ROUND(E358*F358,2)</f>
        <v>0</v>
      </c>
      <c r="H358" s="161">
        <v>391</v>
      </c>
      <c r="I358" s="160">
        <f>ROUND(E358*H358,2)</f>
        <v>3153.71</v>
      </c>
      <c r="J358" s="161">
        <v>549</v>
      </c>
      <c r="K358" s="160">
        <f>ROUND(E358*J358,2)</f>
        <v>4428.1000000000004</v>
      </c>
      <c r="L358" s="160">
        <v>21</v>
      </c>
      <c r="M358" s="160">
        <f>G358*(1+L358/100)</f>
        <v>0</v>
      </c>
      <c r="N358" s="159">
        <v>1.261E-2</v>
      </c>
      <c r="O358" s="159">
        <f>ROUND(E358*N358,2)</f>
        <v>0.1</v>
      </c>
      <c r="P358" s="159">
        <v>0</v>
      </c>
      <c r="Q358" s="159">
        <f>ROUND(E358*P358,2)</f>
        <v>0</v>
      </c>
      <c r="R358" s="160"/>
      <c r="S358" s="160" t="s">
        <v>216</v>
      </c>
      <c r="T358" s="160" t="s">
        <v>216</v>
      </c>
      <c r="U358" s="160">
        <v>0.9</v>
      </c>
      <c r="V358" s="160">
        <f>ROUND(E358*U358,2)</f>
        <v>7.26</v>
      </c>
      <c r="W358" s="160"/>
      <c r="X358" s="160" t="s">
        <v>236</v>
      </c>
      <c r="Y358" s="160" t="s">
        <v>218</v>
      </c>
      <c r="Z358" s="150"/>
      <c r="AA358" s="150"/>
      <c r="AB358" s="150"/>
      <c r="AC358" s="150"/>
      <c r="AD358" s="150"/>
      <c r="AE358" s="150"/>
      <c r="AF358" s="150"/>
      <c r="AG358" s="150" t="s">
        <v>237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2" x14ac:dyDescent="0.2">
      <c r="A359" s="157"/>
      <c r="B359" s="158"/>
      <c r="C359" s="196" t="s">
        <v>584</v>
      </c>
      <c r="D359" s="189"/>
      <c r="E359" s="190">
        <v>8.0657499999999995</v>
      </c>
      <c r="F359" s="160"/>
      <c r="G359" s="160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60"/>
      <c r="Z359" s="150"/>
      <c r="AA359" s="150"/>
      <c r="AB359" s="150"/>
      <c r="AC359" s="150"/>
      <c r="AD359" s="150"/>
      <c r="AE359" s="150"/>
      <c r="AF359" s="150"/>
      <c r="AG359" s="150" t="s">
        <v>239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ht="22.5" outlineLevel="1" x14ac:dyDescent="0.2">
      <c r="A360" s="171">
        <v>57</v>
      </c>
      <c r="B360" s="172" t="s">
        <v>585</v>
      </c>
      <c r="C360" s="185" t="s">
        <v>586</v>
      </c>
      <c r="D360" s="173" t="s">
        <v>312</v>
      </c>
      <c r="E360" s="174">
        <v>288.86</v>
      </c>
      <c r="F360" s="175"/>
      <c r="G360" s="176">
        <f>ROUND(E360*F360,2)</f>
        <v>0</v>
      </c>
      <c r="H360" s="161">
        <v>0</v>
      </c>
      <c r="I360" s="160">
        <f>ROUND(E360*H360,2)</f>
        <v>0</v>
      </c>
      <c r="J360" s="161">
        <v>4150</v>
      </c>
      <c r="K360" s="160">
        <f>ROUND(E360*J360,2)</f>
        <v>1198769</v>
      </c>
      <c r="L360" s="160">
        <v>21</v>
      </c>
      <c r="M360" s="160">
        <f>G360*(1+L360/100)</f>
        <v>0</v>
      </c>
      <c r="N360" s="159">
        <v>6.4799999999999996E-3</v>
      </c>
      <c r="O360" s="159">
        <f>ROUND(E360*N360,2)</f>
        <v>1.87</v>
      </c>
      <c r="P360" s="159">
        <v>0</v>
      </c>
      <c r="Q360" s="159">
        <f>ROUND(E360*P360,2)</f>
        <v>0</v>
      </c>
      <c r="R360" s="160"/>
      <c r="S360" s="160" t="s">
        <v>222</v>
      </c>
      <c r="T360" s="160" t="s">
        <v>217</v>
      </c>
      <c r="U360" s="160">
        <v>0.33</v>
      </c>
      <c r="V360" s="160">
        <f>ROUND(E360*U360,2)</f>
        <v>95.32</v>
      </c>
      <c r="W360" s="160"/>
      <c r="X360" s="160" t="s">
        <v>236</v>
      </c>
      <c r="Y360" s="160" t="s">
        <v>218</v>
      </c>
      <c r="Z360" s="150"/>
      <c r="AA360" s="150"/>
      <c r="AB360" s="150"/>
      <c r="AC360" s="150"/>
      <c r="AD360" s="150"/>
      <c r="AE360" s="150"/>
      <c r="AF360" s="150"/>
      <c r="AG360" s="150" t="s">
        <v>237</v>
      </c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2" x14ac:dyDescent="0.2">
      <c r="A361" s="157"/>
      <c r="B361" s="158"/>
      <c r="C361" s="196" t="s">
        <v>579</v>
      </c>
      <c r="D361" s="189"/>
      <c r="E361" s="190">
        <v>288.86</v>
      </c>
      <c r="F361" s="160"/>
      <c r="G361" s="160"/>
      <c r="H361" s="160"/>
      <c r="I361" s="160"/>
      <c r="J361" s="160"/>
      <c r="K361" s="160"/>
      <c r="L361" s="160"/>
      <c r="M361" s="160"/>
      <c r="N361" s="159"/>
      <c r="O361" s="159"/>
      <c r="P361" s="159"/>
      <c r="Q361" s="159"/>
      <c r="R361" s="160"/>
      <c r="S361" s="160"/>
      <c r="T361" s="160"/>
      <c r="U361" s="160"/>
      <c r="V361" s="160"/>
      <c r="W361" s="160"/>
      <c r="X361" s="160"/>
      <c r="Y361" s="160"/>
      <c r="Z361" s="150"/>
      <c r="AA361" s="150"/>
      <c r="AB361" s="150"/>
      <c r="AC361" s="150"/>
      <c r="AD361" s="150"/>
      <c r="AE361" s="150"/>
      <c r="AF361" s="150"/>
      <c r="AG361" s="150" t="s">
        <v>239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x14ac:dyDescent="0.2">
      <c r="A362" s="164" t="s">
        <v>211</v>
      </c>
      <c r="B362" s="165" t="s">
        <v>116</v>
      </c>
      <c r="C362" s="183" t="s">
        <v>117</v>
      </c>
      <c r="D362" s="166"/>
      <c r="E362" s="167"/>
      <c r="F362" s="168"/>
      <c r="G362" s="169">
        <f>SUMIF(AG363:AG373,"&lt;&gt;NOR",G363:G373)</f>
        <v>0</v>
      </c>
      <c r="H362" s="163"/>
      <c r="I362" s="163">
        <f>SUM(I363:I373)</f>
        <v>369044.2</v>
      </c>
      <c r="J362" s="163"/>
      <c r="K362" s="163">
        <f>SUM(K363:K373)</f>
        <v>172346.45</v>
      </c>
      <c r="L362" s="163"/>
      <c r="M362" s="163">
        <f>SUM(M363:M373)</f>
        <v>0</v>
      </c>
      <c r="N362" s="162"/>
      <c r="O362" s="162">
        <f>SUM(O363:O373)</f>
        <v>347.53</v>
      </c>
      <c r="P362" s="162"/>
      <c r="Q362" s="162">
        <f>SUM(Q363:Q373)</f>
        <v>0</v>
      </c>
      <c r="R362" s="163"/>
      <c r="S362" s="163"/>
      <c r="T362" s="163"/>
      <c r="U362" s="163"/>
      <c r="V362" s="163">
        <f>SUM(V363:V373)</f>
        <v>258.45</v>
      </c>
      <c r="W362" s="163"/>
      <c r="X362" s="163"/>
      <c r="Y362" s="163"/>
      <c r="AG362" t="s">
        <v>212</v>
      </c>
    </row>
    <row r="363" spans="1:60" ht="22.5" outlineLevel="1" x14ac:dyDescent="0.2">
      <c r="A363" s="171">
        <v>58</v>
      </c>
      <c r="B363" s="172" t="s">
        <v>587</v>
      </c>
      <c r="C363" s="185" t="s">
        <v>588</v>
      </c>
      <c r="D363" s="173" t="s">
        <v>312</v>
      </c>
      <c r="E363" s="174">
        <v>605</v>
      </c>
      <c r="F363" s="175"/>
      <c r="G363" s="176">
        <f>ROUND(E363*F363,2)</f>
        <v>0</v>
      </c>
      <c r="H363" s="161">
        <v>142.36000000000001</v>
      </c>
      <c r="I363" s="160">
        <f>ROUND(E363*H363,2)</f>
        <v>86127.8</v>
      </c>
      <c r="J363" s="161">
        <v>30.14</v>
      </c>
      <c r="K363" s="160">
        <f>ROUND(E363*J363,2)</f>
        <v>18234.7</v>
      </c>
      <c r="L363" s="160">
        <v>21</v>
      </c>
      <c r="M363" s="160">
        <f>G363*(1+L363/100)</f>
        <v>0</v>
      </c>
      <c r="N363" s="159">
        <v>0.378</v>
      </c>
      <c r="O363" s="159">
        <f>ROUND(E363*N363,2)</f>
        <v>228.69</v>
      </c>
      <c r="P363" s="159">
        <v>0</v>
      </c>
      <c r="Q363" s="159">
        <f>ROUND(E363*P363,2)</f>
        <v>0</v>
      </c>
      <c r="R363" s="160"/>
      <c r="S363" s="160" t="s">
        <v>216</v>
      </c>
      <c r="T363" s="160" t="s">
        <v>216</v>
      </c>
      <c r="U363" s="160">
        <v>2.5999999999999999E-2</v>
      </c>
      <c r="V363" s="160">
        <f>ROUND(E363*U363,2)</f>
        <v>15.73</v>
      </c>
      <c r="W363" s="160"/>
      <c r="X363" s="160" t="s">
        <v>236</v>
      </c>
      <c r="Y363" s="160" t="s">
        <v>218</v>
      </c>
      <c r="Z363" s="150"/>
      <c r="AA363" s="150"/>
      <c r="AB363" s="150"/>
      <c r="AC363" s="150"/>
      <c r="AD363" s="150"/>
      <c r="AE363" s="150"/>
      <c r="AF363" s="150"/>
      <c r="AG363" s="150" t="s">
        <v>237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2" x14ac:dyDescent="0.2">
      <c r="A364" s="157"/>
      <c r="B364" s="158"/>
      <c r="C364" s="196" t="s">
        <v>342</v>
      </c>
      <c r="D364" s="189"/>
      <c r="E364" s="190">
        <v>72</v>
      </c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60"/>
      <c r="Z364" s="150"/>
      <c r="AA364" s="150"/>
      <c r="AB364" s="150"/>
      <c r="AC364" s="150"/>
      <c r="AD364" s="150"/>
      <c r="AE364" s="150"/>
      <c r="AF364" s="150"/>
      <c r="AG364" s="150" t="s">
        <v>239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3" x14ac:dyDescent="0.2">
      <c r="A365" s="157"/>
      <c r="B365" s="158"/>
      <c r="C365" s="196" t="s">
        <v>343</v>
      </c>
      <c r="D365" s="189"/>
      <c r="E365" s="190">
        <v>533</v>
      </c>
      <c r="F365" s="160"/>
      <c r="G365" s="160"/>
      <c r="H365" s="160"/>
      <c r="I365" s="160"/>
      <c r="J365" s="160"/>
      <c r="K365" s="160"/>
      <c r="L365" s="160"/>
      <c r="M365" s="160"/>
      <c r="N365" s="159"/>
      <c r="O365" s="159"/>
      <c r="P365" s="159"/>
      <c r="Q365" s="159"/>
      <c r="R365" s="160"/>
      <c r="S365" s="160"/>
      <c r="T365" s="160"/>
      <c r="U365" s="160"/>
      <c r="V365" s="160"/>
      <c r="W365" s="160"/>
      <c r="X365" s="160"/>
      <c r="Y365" s="160"/>
      <c r="Z365" s="150"/>
      <c r="AA365" s="150"/>
      <c r="AB365" s="150"/>
      <c r="AC365" s="150"/>
      <c r="AD365" s="150"/>
      <c r="AE365" s="150"/>
      <c r="AF365" s="150"/>
      <c r="AG365" s="150" t="s">
        <v>239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ht="22.5" outlineLevel="1" x14ac:dyDescent="0.2">
      <c r="A366" s="171">
        <v>59</v>
      </c>
      <c r="B366" s="172" t="s">
        <v>589</v>
      </c>
      <c r="C366" s="185" t="s">
        <v>590</v>
      </c>
      <c r="D366" s="173" t="s">
        <v>312</v>
      </c>
      <c r="E366" s="174">
        <v>72</v>
      </c>
      <c r="F366" s="175"/>
      <c r="G366" s="176">
        <f>ROUND(E366*F366,2)</f>
        <v>0</v>
      </c>
      <c r="H366" s="161">
        <v>0</v>
      </c>
      <c r="I366" s="160">
        <f>ROUND(E366*H366,2)</f>
        <v>0</v>
      </c>
      <c r="J366" s="161">
        <v>64.8</v>
      </c>
      <c r="K366" s="160">
        <f>ROUND(E366*J366,2)</f>
        <v>4665.6000000000004</v>
      </c>
      <c r="L366" s="160">
        <v>21</v>
      </c>
      <c r="M366" s="160">
        <f>G366*(1+L366/100)</f>
        <v>0</v>
      </c>
      <c r="N366" s="159">
        <v>0.1008</v>
      </c>
      <c r="O366" s="159">
        <f>ROUND(E366*N366,2)</f>
        <v>7.26</v>
      </c>
      <c r="P366" s="159">
        <v>0</v>
      </c>
      <c r="Q366" s="159">
        <f>ROUND(E366*P366,2)</f>
        <v>0</v>
      </c>
      <c r="R366" s="160"/>
      <c r="S366" s="160" t="s">
        <v>222</v>
      </c>
      <c r="T366" s="160" t="s">
        <v>216</v>
      </c>
      <c r="U366" s="160">
        <v>2.5000000000000001E-2</v>
      </c>
      <c r="V366" s="160">
        <f>ROUND(E366*U366,2)</f>
        <v>1.8</v>
      </c>
      <c r="W366" s="160"/>
      <c r="X366" s="160" t="s">
        <v>236</v>
      </c>
      <c r="Y366" s="160" t="s">
        <v>218</v>
      </c>
      <c r="Z366" s="150"/>
      <c r="AA366" s="150"/>
      <c r="AB366" s="150"/>
      <c r="AC366" s="150"/>
      <c r="AD366" s="150"/>
      <c r="AE366" s="150"/>
      <c r="AF366" s="150"/>
      <c r="AG366" s="150" t="s">
        <v>237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2" x14ac:dyDescent="0.2">
      <c r="A367" s="157"/>
      <c r="B367" s="158"/>
      <c r="C367" s="196" t="s">
        <v>342</v>
      </c>
      <c r="D367" s="189"/>
      <c r="E367" s="190">
        <v>72</v>
      </c>
      <c r="F367" s="160"/>
      <c r="G367" s="160"/>
      <c r="H367" s="160"/>
      <c r="I367" s="160"/>
      <c r="J367" s="160"/>
      <c r="K367" s="160"/>
      <c r="L367" s="160"/>
      <c r="M367" s="160"/>
      <c r="N367" s="159"/>
      <c r="O367" s="159"/>
      <c r="P367" s="159"/>
      <c r="Q367" s="159"/>
      <c r="R367" s="160"/>
      <c r="S367" s="160"/>
      <c r="T367" s="160"/>
      <c r="U367" s="160"/>
      <c r="V367" s="160"/>
      <c r="W367" s="160"/>
      <c r="X367" s="160"/>
      <c r="Y367" s="160"/>
      <c r="Z367" s="150"/>
      <c r="AA367" s="150"/>
      <c r="AB367" s="150"/>
      <c r="AC367" s="150"/>
      <c r="AD367" s="150"/>
      <c r="AE367" s="150"/>
      <c r="AF367" s="150"/>
      <c r="AG367" s="150" t="s">
        <v>239</v>
      </c>
      <c r="AH367" s="150">
        <v>0</v>
      </c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71">
        <v>60</v>
      </c>
      <c r="B368" s="172" t="s">
        <v>591</v>
      </c>
      <c r="C368" s="185" t="s">
        <v>592</v>
      </c>
      <c r="D368" s="173" t="s">
        <v>493</v>
      </c>
      <c r="E368" s="174">
        <v>7.7759999999999998</v>
      </c>
      <c r="F368" s="175"/>
      <c r="G368" s="176">
        <f>ROUND(E368*F368,2)</f>
        <v>0</v>
      </c>
      <c r="H368" s="161">
        <v>0</v>
      </c>
      <c r="I368" s="160">
        <f>ROUND(E368*H368,2)</f>
        <v>0</v>
      </c>
      <c r="J368" s="161">
        <v>1675</v>
      </c>
      <c r="K368" s="160">
        <f>ROUND(E368*J368,2)</f>
        <v>13024.8</v>
      </c>
      <c r="L368" s="160">
        <v>21</v>
      </c>
      <c r="M368" s="160">
        <f>G368*(1+L368/100)</f>
        <v>0</v>
      </c>
      <c r="N368" s="159">
        <v>0</v>
      </c>
      <c r="O368" s="159">
        <f>ROUND(E368*N368,2)</f>
        <v>0</v>
      </c>
      <c r="P368" s="159">
        <v>0</v>
      </c>
      <c r="Q368" s="159">
        <f>ROUND(E368*P368,2)</f>
        <v>0</v>
      </c>
      <c r="R368" s="160"/>
      <c r="S368" s="160" t="s">
        <v>222</v>
      </c>
      <c r="T368" s="160" t="s">
        <v>217</v>
      </c>
      <c r="U368" s="160">
        <v>0</v>
      </c>
      <c r="V368" s="160">
        <f>ROUND(E368*U368,2)</f>
        <v>0</v>
      </c>
      <c r="W368" s="160"/>
      <c r="X368" s="160" t="s">
        <v>236</v>
      </c>
      <c r="Y368" s="160" t="s">
        <v>218</v>
      </c>
      <c r="Z368" s="150"/>
      <c r="AA368" s="150"/>
      <c r="AB368" s="150"/>
      <c r="AC368" s="150"/>
      <c r="AD368" s="150"/>
      <c r="AE368" s="150"/>
      <c r="AF368" s="150"/>
      <c r="AG368" s="150" t="s">
        <v>237</v>
      </c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2" x14ac:dyDescent="0.2">
      <c r="A369" s="157"/>
      <c r="B369" s="158"/>
      <c r="C369" s="196" t="s">
        <v>593</v>
      </c>
      <c r="D369" s="189"/>
      <c r="E369" s="190">
        <v>7.7759999999999998</v>
      </c>
      <c r="F369" s="160"/>
      <c r="G369" s="160"/>
      <c r="H369" s="160"/>
      <c r="I369" s="160"/>
      <c r="J369" s="160"/>
      <c r="K369" s="160"/>
      <c r="L369" s="160"/>
      <c r="M369" s="160"/>
      <c r="N369" s="159"/>
      <c r="O369" s="159"/>
      <c r="P369" s="159"/>
      <c r="Q369" s="159"/>
      <c r="R369" s="160"/>
      <c r="S369" s="160"/>
      <c r="T369" s="160"/>
      <c r="U369" s="160"/>
      <c r="V369" s="160"/>
      <c r="W369" s="160"/>
      <c r="X369" s="160"/>
      <c r="Y369" s="160"/>
      <c r="Z369" s="150"/>
      <c r="AA369" s="150"/>
      <c r="AB369" s="150"/>
      <c r="AC369" s="150"/>
      <c r="AD369" s="150"/>
      <c r="AE369" s="150"/>
      <c r="AF369" s="150"/>
      <c r="AG369" s="150" t="s">
        <v>239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71">
        <v>61</v>
      </c>
      <c r="B370" s="172" t="s">
        <v>594</v>
      </c>
      <c r="C370" s="185" t="s">
        <v>595</v>
      </c>
      <c r="D370" s="173" t="s">
        <v>312</v>
      </c>
      <c r="E370" s="174">
        <v>533</v>
      </c>
      <c r="F370" s="175"/>
      <c r="G370" s="176">
        <f>ROUND(E370*F370,2)</f>
        <v>0</v>
      </c>
      <c r="H370" s="161">
        <v>53.05</v>
      </c>
      <c r="I370" s="160">
        <f>ROUND(E370*H370,2)</f>
        <v>28275.65</v>
      </c>
      <c r="J370" s="161">
        <v>255.95</v>
      </c>
      <c r="K370" s="160">
        <f>ROUND(E370*J370,2)</f>
        <v>136421.35</v>
      </c>
      <c r="L370" s="160">
        <v>21</v>
      </c>
      <c r="M370" s="160">
        <f>G370*(1+L370/100)</f>
        <v>0</v>
      </c>
      <c r="N370" s="159">
        <v>7.3899999999999993E-2</v>
      </c>
      <c r="O370" s="159">
        <f>ROUND(E370*N370,2)</f>
        <v>39.39</v>
      </c>
      <c r="P370" s="159">
        <v>0</v>
      </c>
      <c r="Q370" s="159">
        <f>ROUND(E370*P370,2)</f>
        <v>0</v>
      </c>
      <c r="R370" s="160"/>
      <c r="S370" s="160" t="s">
        <v>216</v>
      </c>
      <c r="T370" s="160" t="s">
        <v>216</v>
      </c>
      <c r="U370" s="160">
        <v>0.45200000000000001</v>
      </c>
      <c r="V370" s="160">
        <f>ROUND(E370*U370,2)</f>
        <v>240.92</v>
      </c>
      <c r="W370" s="160"/>
      <c r="X370" s="160" t="s">
        <v>236</v>
      </c>
      <c r="Y370" s="160" t="s">
        <v>218</v>
      </c>
      <c r="Z370" s="150"/>
      <c r="AA370" s="150"/>
      <c r="AB370" s="150"/>
      <c r="AC370" s="150"/>
      <c r="AD370" s="150"/>
      <c r="AE370" s="150"/>
      <c r="AF370" s="150"/>
      <c r="AG370" s="150" t="s">
        <v>237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2" x14ac:dyDescent="0.2">
      <c r="A371" s="157"/>
      <c r="B371" s="158"/>
      <c r="C371" s="196" t="s">
        <v>596</v>
      </c>
      <c r="D371" s="189"/>
      <c r="E371" s="190">
        <v>533</v>
      </c>
      <c r="F371" s="160"/>
      <c r="G371" s="160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60"/>
      <c r="Z371" s="150"/>
      <c r="AA371" s="150"/>
      <c r="AB371" s="150"/>
      <c r="AC371" s="150"/>
      <c r="AD371" s="150"/>
      <c r="AE371" s="150"/>
      <c r="AF371" s="150"/>
      <c r="AG371" s="150" t="s">
        <v>239</v>
      </c>
      <c r="AH371" s="150">
        <v>0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71">
        <v>62</v>
      </c>
      <c r="B372" s="172" t="s">
        <v>597</v>
      </c>
      <c r="C372" s="185" t="s">
        <v>598</v>
      </c>
      <c r="D372" s="173" t="s">
        <v>312</v>
      </c>
      <c r="E372" s="174">
        <v>559.65</v>
      </c>
      <c r="F372" s="175"/>
      <c r="G372" s="176">
        <f>ROUND(E372*F372,2)</f>
        <v>0</v>
      </c>
      <c r="H372" s="161">
        <v>455</v>
      </c>
      <c r="I372" s="160">
        <f>ROUND(E372*H372,2)</f>
        <v>254640.75</v>
      </c>
      <c r="J372" s="161">
        <v>0</v>
      </c>
      <c r="K372" s="160">
        <f>ROUND(E372*J372,2)</f>
        <v>0</v>
      </c>
      <c r="L372" s="160">
        <v>21</v>
      </c>
      <c r="M372" s="160">
        <f>G372*(1+L372/100)</f>
        <v>0</v>
      </c>
      <c r="N372" s="159">
        <v>0.129</v>
      </c>
      <c r="O372" s="159">
        <f>ROUND(E372*N372,2)</f>
        <v>72.19</v>
      </c>
      <c r="P372" s="159">
        <v>0</v>
      </c>
      <c r="Q372" s="159">
        <f>ROUND(E372*P372,2)</f>
        <v>0</v>
      </c>
      <c r="R372" s="160"/>
      <c r="S372" s="160" t="s">
        <v>222</v>
      </c>
      <c r="T372" s="160" t="s">
        <v>217</v>
      </c>
      <c r="U372" s="160">
        <v>0</v>
      </c>
      <c r="V372" s="160">
        <f>ROUND(E372*U372,2)</f>
        <v>0</v>
      </c>
      <c r="W372" s="160"/>
      <c r="X372" s="160" t="s">
        <v>322</v>
      </c>
      <c r="Y372" s="160" t="s">
        <v>218</v>
      </c>
      <c r="Z372" s="150"/>
      <c r="AA372" s="150"/>
      <c r="AB372" s="150"/>
      <c r="AC372" s="150"/>
      <c r="AD372" s="150"/>
      <c r="AE372" s="150"/>
      <c r="AF372" s="150"/>
      <c r="AG372" s="150" t="s">
        <v>323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2" x14ac:dyDescent="0.2">
      <c r="A373" s="157"/>
      <c r="B373" s="158"/>
      <c r="C373" s="196" t="s">
        <v>599</v>
      </c>
      <c r="D373" s="189"/>
      <c r="E373" s="190">
        <v>559.65</v>
      </c>
      <c r="F373" s="160"/>
      <c r="G373" s="160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60"/>
      <c r="Z373" s="150"/>
      <c r="AA373" s="150"/>
      <c r="AB373" s="150"/>
      <c r="AC373" s="150"/>
      <c r="AD373" s="150"/>
      <c r="AE373" s="150"/>
      <c r="AF373" s="150"/>
      <c r="AG373" s="150" t="s">
        <v>239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x14ac:dyDescent="0.2">
      <c r="A374" s="164" t="s">
        <v>211</v>
      </c>
      <c r="B374" s="165" t="s">
        <v>118</v>
      </c>
      <c r="C374" s="183" t="s">
        <v>119</v>
      </c>
      <c r="D374" s="166"/>
      <c r="E374" s="167"/>
      <c r="F374" s="168"/>
      <c r="G374" s="169">
        <f>SUMIF(AG375:AG394,"&lt;&gt;NOR",G375:G394)</f>
        <v>0</v>
      </c>
      <c r="H374" s="163"/>
      <c r="I374" s="163">
        <f>SUM(I375:I394)</f>
        <v>27374.11</v>
      </c>
      <c r="J374" s="163"/>
      <c r="K374" s="163">
        <f>SUM(K375:K394)</f>
        <v>48419</v>
      </c>
      <c r="L374" s="163"/>
      <c r="M374" s="163">
        <f>SUM(M375:M394)</f>
        <v>0</v>
      </c>
      <c r="N374" s="162"/>
      <c r="O374" s="162">
        <f>SUM(O375:O394)</f>
        <v>1.1499999999999999</v>
      </c>
      <c r="P374" s="162"/>
      <c r="Q374" s="162">
        <f>SUM(Q375:Q394)</f>
        <v>0</v>
      </c>
      <c r="R374" s="163"/>
      <c r="S374" s="163"/>
      <c r="T374" s="163"/>
      <c r="U374" s="163"/>
      <c r="V374" s="163">
        <f>SUM(V375:V394)</f>
        <v>85.77</v>
      </c>
      <c r="W374" s="163"/>
      <c r="X374" s="163"/>
      <c r="Y374" s="163"/>
      <c r="AG374" t="s">
        <v>212</v>
      </c>
    </row>
    <row r="375" spans="1:60" ht="22.5" outlineLevel="1" x14ac:dyDescent="0.2">
      <c r="A375" s="171">
        <v>63</v>
      </c>
      <c r="B375" s="172" t="s">
        <v>600</v>
      </c>
      <c r="C375" s="185" t="s">
        <v>601</v>
      </c>
      <c r="D375" s="173" t="s">
        <v>312</v>
      </c>
      <c r="E375" s="174">
        <v>140.61799999999999</v>
      </c>
      <c r="F375" s="175"/>
      <c r="G375" s="176">
        <f>ROUND(E375*F375,2)</f>
        <v>0</v>
      </c>
      <c r="H375" s="161">
        <v>88.31</v>
      </c>
      <c r="I375" s="160">
        <f>ROUND(E375*H375,2)</f>
        <v>12417.98</v>
      </c>
      <c r="J375" s="161">
        <v>208.69</v>
      </c>
      <c r="K375" s="160">
        <f>ROUND(E375*J375,2)</f>
        <v>29345.57</v>
      </c>
      <c r="L375" s="160">
        <v>21</v>
      </c>
      <c r="M375" s="160">
        <f>G375*(1+L375/100)</f>
        <v>0</v>
      </c>
      <c r="N375" s="159">
        <v>3.6700000000000001E-3</v>
      </c>
      <c r="O375" s="159">
        <f>ROUND(E375*N375,2)</f>
        <v>0.52</v>
      </c>
      <c r="P375" s="159">
        <v>0</v>
      </c>
      <c r="Q375" s="159">
        <f>ROUND(E375*P375,2)</f>
        <v>0</v>
      </c>
      <c r="R375" s="160"/>
      <c r="S375" s="160" t="s">
        <v>216</v>
      </c>
      <c r="T375" s="160" t="s">
        <v>216</v>
      </c>
      <c r="U375" s="160">
        <v>0.36</v>
      </c>
      <c r="V375" s="160">
        <f>ROUND(E375*U375,2)</f>
        <v>50.62</v>
      </c>
      <c r="W375" s="160"/>
      <c r="X375" s="160" t="s">
        <v>236</v>
      </c>
      <c r="Y375" s="160" t="s">
        <v>218</v>
      </c>
      <c r="Z375" s="150"/>
      <c r="AA375" s="150"/>
      <c r="AB375" s="150"/>
      <c r="AC375" s="150"/>
      <c r="AD375" s="150"/>
      <c r="AE375" s="150"/>
      <c r="AF375" s="150"/>
      <c r="AG375" s="150" t="s">
        <v>237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2" x14ac:dyDescent="0.2">
      <c r="A376" s="157"/>
      <c r="B376" s="158"/>
      <c r="C376" s="196" t="s">
        <v>602</v>
      </c>
      <c r="D376" s="189"/>
      <c r="E376" s="190">
        <v>1.62</v>
      </c>
      <c r="F376" s="160"/>
      <c r="G376" s="160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60"/>
      <c r="Z376" s="150"/>
      <c r="AA376" s="150"/>
      <c r="AB376" s="150"/>
      <c r="AC376" s="150"/>
      <c r="AD376" s="150"/>
      <c r="AE376" s="150"/>
      <c r="AF376" s="150"/>
      <c r="AG376" s="150" t="s">
        <v>239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3" x14ac:dyDescent="0.2">
      <c r="A377" s="157"/>
      <c r="B377" s="158"/>
      <c r="C377" s="196" t="s">
        <v>603</v>
      </c>
      <c r="D377" s="189"/>
      <c r="E377" s="190">
        <v>1.56</v>
      </c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60"/>
      <c r="Z377" s="150"/>
      <c r="AA377" s="150"/>
      <c r="AB377" s="150"/>
      <c r="AC377" s="150"/>
      <c r="AD377" s="150"/>
      <c r="AE377" s="150"/>
      <c r="AF377" s="150"/>
      <c r="AG377" s="150" t="s">
        <v>239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3" x14ac:dyDescent="0.2">
      <c r="A378" s="157"/>
      <c r="B378" s="158"/>
      <c r="C378" s="196" t="s">
        <v>604</v>
      </c>
      <c r="D378" s="189"/>
      <c r="E378" s="190">
        <v>1.98</v>
      </c>
      <c r="F378" s="160"/>
      <c r="G378" s="160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60"/>
      <c r="Z378" s="150"/>
      <c r="AA378" s="150"/>
      <c r="AB378" s="150"/>
      <c r="AC378" s="150"/>
      <c r="AD378" s="150"/>
      <c r="AE378" s="150"/>
      <c r="AF378" s="150"/>
      <c r="AG378" s="150" t="s">
        <v>239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3" x14ac:dyDescent="0.2">
      <c r="A379" s="157"/>
      <c r="B379" s="158"/>
      <c r="C379" s="196" t="s">
        <v>605</v>
      </c>
      <c r="D379" s="189"/>
      <c r="E379" s="190">
        <v>2.6</v>
      </c>
      <c r="F379" s="160"/>
      <c r="G379" s="160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60"/>
      <c r="Z379" s="150"/>
      <c r="AA379" s="150"/>
      <c r="AB379" s="150"/>
      <c r="AC379" s="150"/>
      <c r="AD379" s="150"/>
      <c r="AE379" s="150"/>
      <c r="AF379" s="150"/>
      <c r="AG379" s="150" t="s">
        <v>239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3" x14ac:dyDescent="0.2">
      <c r="A380" s="157"/>
      <c r="B380" s="158"/>
      <c r="C380" s="196" t="s">
        <v>606</v>
      </c>
      <c r="D380" s="189"/>
      <c r="E380" s="190">
        <v>18.319500000000001</v>
      </c>
      <c r="F380" s="160"/>
      <c r="G380" s="160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60"/>
      <c r="Z380" s="150"/>
      <c r="AA380" s="150"/>
      <c r="AB380" s="150"/>
      <c r="AC380" s="150"/>
      <c r="AD380" s="150"/>
      <c r="AE380" s="150"/>
      <c r="AF380" s="150"/>
      <c r="AG380" s="150" t="s">
        <v>239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3" x14ac:dyDescent="0.2">
      <c r="A381" s="157"/>
      <c r="B381" s="158"/>
      <c r="C381" s="196" t="s">
        <v>607</v>
      </c>
      <c r="D381" s="189"/>
      <c r="E381" s="190">
        <v>13.593</v>
      </c>
      <c r="F381" s="160"/>
      <c r="G381" s="160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60"/>
      <c r="Z381" s="150"/>
      <c r="AA381" s="150"/>
      <c r="AB381" s="150"/>
      <c r="AC381" s="150"/>
      <c r="AD381" s="150"/>
      <c r="AE381" s="150"/>
      <c r="AF381" s="150"/>
      <c r="AG381" s="150" t="s">
        <v>239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3" x14ac:dyDescent="0.2">
      <c r="A382" s="157"/>
      <c r="B382" s="158"/>
      <c r="C382" s="196" t="s">
        <v>608</v>
      </c>
      <c r="D382" s="189"/>
      <c r="E382" s="190">
        <v>4.8789999999999996</v>
      </c>
      <c r="F382" s="160"/>
      <c r="G382" s="160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60"/>
      <c r="Z382" s="150"/>
      <c r="AA382" s="150"/>
      <c r="AB382" s="150"/>
      <c r="AC382" s="150"/>
      <c r="AD382" s="150"/>
      <c r="AE382" s="150"/>
      <c r="AF382" s="150"/>
      <c r="AG382" s="150" t="s">
        <v>239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3" x14ac:dyDescent="0.2">
      <c r="A383" s="157"/>
      <c r="B383" s="158"/>
      <c r="C383" s="196" t="s">
        <v>609</v>
      </c>
      <c r="D383" s="189"/>
      <c r="E383" s="190">
        <v>7.2104999999999997</v>
      </c>
      <c r="F383" s="160"/>
      <c r="G383" s="160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60"/>
      <c r="Z383" s="150"/>
      <c r="AA383" s="150"/>
      <c r="AB383" s="150"/>
      <c r="AC383" s="150"/>
      <c r="AD383" s="150"/>
      <c r="AE383" s="150"/>
      <c r="AF383" s="150"/>
      <c r="AG383" s="150" t="s">
        <v>239</v>
      </c>
      <c r="AH383" s="150">
        <v>0</v>
      </c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3" x14ac:dyDescent="0.2">
      <c r="A384" s="157"/>
      <c r="B384" s="158"/>
      <c r="C384" s="196" t="s">
        <v>610</v>
      </c>
      <c r="D384" s="189"/>
      <c r="E384" s="190">
        <v>88.855999999999995</v>
      </c>
      <c r="F384" s="160"/>
      <c r="G384" s="160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60"/>
      <c r="Z384" s="150"/>
      <c r="AA384" s="150"/>
      <c r="AB384" s="150"/>
      <c r="AC384" s="150"/>
      <c r="AD384" s="150"/>
      <c r="AE384" s="150"/>
      <c r="AF384" s="150"/>
      <c r="AG384" s="150" t="s">
        <v>239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ht="22.5" outlineLevel="1" x14ac:dyDescent="0.2">
      <c r="A385" s="171">
        <v>64</v>
      </c>
      <c r="B385" s="172" t="s">
        <v>611</v>
      </c>
      <c r="C385" s="185" t="s">
        <v>612</v>
      </c>
      <c r="D385" s="173" t="s">
        <v>312</v>
      </c>
      <c r="E385" s="174">
        <v>140.61799999999999</v>
      </c>
      <c r="F385" s="175"/>
      <c r="G385" s="176">
        <f>ROUND(E385*F385,2)</f>
        <v>0</v>
      </c>
      <c r="H385" s="161">
        <v>106.36</v>
      </c>
      <c r="I385" s="160">
        <f>ROUND(E385*H385,2)</f>
        <v>14956.13</v>
      </c>
      <c r="J385" s="161">
        <v>135.63999999999999</v>
      </c>
      <c r="K385" s="160">
        <f>ROUND(E385*J385,2)</f>
        <v>19073.43</v>
      </c>
      <c r="L385" s="160">
        <v>21</v>
      </c>
      <c r="M385" s="160">
        <f>G385*(1+L385/100)</f>
        <v>0</v>
      </c>
      <c r="N385" s="159">
        <v>4.4600000000000004E-3</v>
      </c>
      <c r="O385" s="159">
        <f>ROUND(E385*N385,2)</f>
        <v>0.63</v>
      </c>
      <c r="P385" s="159">
        <v>0</v>
      </c>
      <c r="Q385" s="159">
        <f>ROUND(E385*P385,2)</f>
        <v>0</v>
      </c>
      <c r="R385" s="160"/>
      <c r="S385" s="160" t="s">
        <v>216</v>
      </c>
      <c r="T385" s="160" t="s">
        <v>216</v>
      </c>
      <c r="U385" s="160">
        <v>0.25</v>
      </c>
      <c r="V385" s="160">
        <f>ROUND(E385*U385,2)</f>
        <v>35.15</v>
      </c>
      <c r="W385" s="160"/>
      <c r="X385" s="160" t="s">
        <v>236</v>
      </c>
      <c r="Y385" s="160" t="s">
        <v>218</v>
      </c>
      <c r="Z385" s="150"/>
      <c r="AA385" s="150"/>
      <c r="AB385" s="150"/>
      <c r="AC385" s="150"/>
      <c r="AD385" s="150"/>
      <c r="AE385" s="150"/>
      <c r="AF385" s="150"/>
      <c r="AG385" s="150" t="s">
        <v>237</v>
      </c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2" x14ac:dyDescent="0.2">
      <c r="A386" s="157"/>
      <c r="B386" s="158"/>
      <c r="C386" s="196" t="s">
        <v>602</v>
      </c>
      <c r="D386" s="189"/>
      <c r="E386" s="190">
        <v>1.62</v>
      </c>
      <c r="F386" s="160"/>
      <c r="G386" s="160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60"/>
      <c r="Z386" s="150"/>
      <c r="AA386" s="150"/>
      <c r="AB386" s="150"/>
      <c r="AC386" s="150"/>
      <c r="AD386" s="150"/>
      <c r="AE386" s="150"/>
      <c r="AF386" s="150"/>
      <c r="AG386" s="150" t="s">
        <v>239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3" x14ac:dyDescent="0.2">
      <c r="A387" s="157"/>
      <c r="B387" s="158"/>
      <c r="C387" s="196" t="s">
        <v>603</v>
      </c>
      <c r="D387" s="189"/>
      <c r="E387" s="190">
        <v>1.56</v>
      </c>
      <c r="F387" s="160"/>
      <c r="G387" s="160"/>
      <c r="H387" s="160"/>
      <c r="I387" s="160"/>
      <c r="J387" s="160"/>
      <c r="K387" s="160"/>
      <c r="L387" s="160"/>
      <c r="M387" s="160"/>
      <c r="N387" s="159"/>
      <c r="O387" s="159"/>
      <c r="P387" s="159"/>
      <c r="Q387" s="159"/>
      <c r="R387" s="160"/>
      <c r="S387" s="160"/>
      <c r="T387" s="160"/>
      <c r="U387" s="160"/>
      <c r="V387" s="160"/>
      <c r="W387" s="160"/>
      <c r="X387" s="160"/>
      <c r="Y387" s="160"/>
      <c r="Z387" s="150"/>
      <c r="AA387" s="150"/>
      <c r="AB387" s="150"/>
      <c r="AC387" s="150"/>
      <c r="AD387" s="150"/>
      <c r="AE387" s="150"/>
      <c r="AF387" s="150"/>
      <c r="AG387" s="150" t="s">
        <v>239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3" x14ac:dyDescent="0.2">
      <c r="A388" s="157"/>
      <c r="B388" s="158"/>
      <c r="C388" s="196" t="s">
        <v>604</v>
      </c>
      <c r="D388" s="189"/>
      <c r="E388" s="190">
        <v>1.98</v>
      </c>
      <c r="F388" s="160"/>
      <c r="G388" s="160"/>
      <c r="H388" s="160"/>
      <c r="I388" s="160"/>
      <c r="J388" s="160"/>
      <c r="K388" s="160"/>
      <c r="L388" s="160"/>
      <c r="M388" s="160"/>
      <c r="N388" s="159"/>
      <c r="O388" s="159"/>
      <c r="P388" s="159"/>
      <c r="Q388" s="159"/>
      <c r="R388" s="160"/>
      <c r="S388" s="160"/>
      <c r="T388" s="160"/>
      <c r="U388" s="160"/>
      <c r="V388" s="160"/>
      <c r="W388" s="160"/>
      <c r="X388" s="160"/>
      <c r="Y388" s="160"/>
      <c r="Z388" s="150"/>
      <c r="AA388" s="150"/>
      <c r="AB388" s="150"/>
      <c r="AC388" s="150"/>
      <c r="AD388" s="150"/>
      <c r="AE388" s="150"/>
      <c r="AF388" s="150"/>
      <c r="AG388" s="150" t="s">
        <v>239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3" x14ac:dyDescent="0.2">
      <c r="A389" s="157"/>
      <c r="B389" s="158"/>
      <c r="C389" s="196" t="s">
        <v>605</v>
      </c>
      <c r="D389" s="189"/>
      <c r="E389" s="190">
        <v>2.6</v>
      </c>
      <c r="F389" s="160"/>
      <c r="G389" s="160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60"/>
      <c r="Z389" s="150"/>
      <c r="AA389" s="150"/>
      <c r="AB389" s="150"/>
      <c r="AC389" s="150"/>
      <c r="AD389" s="150"/>
      <c r="AE389" s="150"/>
      <c r="AF389" s="150"/>
      <c r="AG389" s="150" t="s">
        <v>239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3" x14ac:dyDescent="0.2">
      <c r="A390" s="157"/>
      <c r="B390" s="158"/>
      <c r="C390" s="196" t="s">
        <v>606</v>
      </c>
      <c r="D390" s="189"/>
      <c r="E390" s="190">
        <v>18.319500000000001</v>
      </c>
      <c r="F390" s="160"/>
      <c r="G390" s="160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60"/>
      <c r="Z390" s="150"/>
      <c r="AA390" s="150"/>
      <c r="AB390" s="150"/>
      <c r="AC390" s="150"/>
      <c r="AD390" s="150"/>
      <c r="AE390" s="150"/>
      <c r="AF390" s="150"/>
      <c r="AG390" s="150" t="s">
        <v>239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3" x14ac:dyDescent="0.2">
      <c r="A391" s="157"/>
      <c r="B391" s="158"/>
      <c r="C391" s="196" t="s">
        <v>607</v>
      </c>
      <c r="D391" s="189"/>
      <c r="E391" s="190">
        <v>13.593</v>
      </c>
      <c r="F391" s="160"/>
      <c r="G391" s="160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60"/>
      <c r="Z391" s="150"/>
      <c r="AA391" s="150"/>
      <c r="AB391" s="150"/>
      <c r="AC391" s="150"/>
      <c r="AD391" s="150"/>
      <c r="AE391" s="150"/>
      <c r="AF391" s="150"/>
      <c r="AG391" s="150" t="s">
        <v>239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3" x14ac:dyDescent="0.2">
      <c r="A392" s="157"/>
      <c r="B392" s="158"/>
      <c r="C392" s="196" t="s">
        <v>608</v>
      </c>
      <c r="D392" s="189"/>
      <c r="E392" s="190">
        <v>4.8789999999999996</v>
      </c>
      <c r="F392" s="160"/>
      <c r="G392" s="160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60"/>
      <c r="Z392" s="150"/>
      <c r="AA392" s="150"/>
      <c r="AB392" s="150"/>
      <c r="AC392" s="150"/>
      <c r="AD392" s="150"/>
      <c r="AE392" s="150"/>
      <c r="AF392" s="150"/>
      <c r="AG392" s="150" t="s">
        <v>239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3" x14ac:dyDescent="0.2">
      <c r="A393" s="157"/>
      <c r="B393" s="158"/>
      <c r="C393" s="196" t="s">
        <v>609</v>
      </c>
      <c r="D393" s="189"/>
      <c r="E393" s="190">
        <v>7.2104999999999997</v>
      </c>
      <c r="F393" s="160"/>
      <c r="G393" s="160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60"/>
      <c r="Z393" s="150"/>
      <c r="AA393" s="150"/>
      <c r="AB393" s="150"/>
      <c r="AC393" s="150"/>
      <c r="AD393" s="150"/>
      <c r="AE393" s="150"/>
      <c r="AF393" s="150"/>
      <c r="AG393" s="150" t="s">
        <v>239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3" x14ac:dyDescent="0.2">
      <c r="A394" s="157"/>
      <c r="B394" s="158"/>
      <c r="C394" s="196" t="s">
        <v>610</v>
      </c>
      <c r="D394" s="189"/>
      <c r="E394" s="190">
        <v>88.855999999999995</v>
      </c>
      <c r="F394" s="160"/>
      <c r="G394" s="160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60"/>
      <c r="Z394" s="150"/>
      <c r="AA394" s="150"/>
      <c r="AB394" s="150"/>
      <c r="AC394" s="150"/>
      <c r="AD394" s="150"/>
      <c r="AE394" s="150"/>
      <c r="AF394" s="150"/>
      <c r="AG394" s="150" t="s">
        <v>239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x14ac:dyDescent="0.2">
      <c r="A395" s="164" t="s">
        <v>211</v>
      </c>
      <c r="B395" s="165" t="s">
        <v>120</v>
      </c>
      <c r="C395" s="183" t="s">
        <v>121</v>
      </c>
      <c r="D395" s="166"/>
      <c r="E395" s="167"/>
      <c r="F395" s="168"/>
      <c r="G395" s="169">
        <f>SUMIF(AG396:AG405,"&lt;&gt;NOR",G396:G405)</f>
        <v>0</v>
      </c>
      <c r="H395" s="163"/>
      <c r="I395" s="163">
        <f>SUM(I396:I405)</f>
        <v>28970.21</v>
      </c>
      <c r="J395" s="163"/>
      <c r="K395" s="163">
        <f>SUM(K396:K405)</f>
        <v>35645.369999999995</v>
      </c>
      <c r="L395" s="163"/>
      <c r="M395" s="163">
        <f>SUM(M396:M405)</f>
        <v>0</v>
      </c>
      <c r="N395" s="162"/>
      <c r="O395" s="162">
        <f>SUM(O396:O405)</f>
        <v>0.44</v>
      </c>
      <c r="P395" s="162"/>
      <c r="Q395" s="162">
        <f>SUM(Q396:Q405)</f>
        <v>0</v>
      </c>
      <c r="R395" s="163"/>
      <c r="S395" s="163"/>
      <c r="T395" s="163"/>
      <c r="U395" s="163"/>
      <c r="V395" s="163">
        <f>SUM(V396:V405)</f>
        <v>49.64</v>
      </c>
      <c r="W395" s="163"/>
      <c r="X395" s="163"/>
      <c r="Y395" s="163"/>
      <c r="AG395" t="s">
        <v>212</v>
      </c>
    </row>
    <row r="396" spans="1:60" ht="22.5" outlineLevel="1" x14ac:dyDescent="0.2">
      <c r="A396" s="171">
        <v>65</v>
      </c>
      <c r="B396" s="172" t="s">
        <v>613</v>
      </c>
      <c r="C396" s="185" t="s">
        <v>614</v>
      </c>
      <c r="D396" s="173" t="s">
        <v>312</v>
      </c>
      <c r="E396" s="174">
        <v>82.470429999999993</v>
      </c>
      <c r="F396" s="175"/>
      <c r="G396" s="176">
        <f>ROUND(E396*F396,2)</f>
        <v>0</v>
      </c>
      <c r="H396" s="161">
        <v>113.48</v>
      </c>
      <c r="I396" s="160">
        <f>ROUND(E396*H396,2)</f>
        <v>9358.74</v>
      </c>
      <c r="J396" s="161">
        <v>208.52</v>
      </c>
      <c r="K396" s="160">
        <f>ROUND(E396*J396,2)</f>
        <v>17196.73</v>
      </c>
      <c r="L396" s="160">
        <v>21</v>
      </c>
      <c r="M396" s="160">
        <f>G396*(1+L396/100)</f>
        <v>0</v>
      </c>
      <c r="N396" s="159">
        <v>4.9100000000000003E-3</v>
      </c>
      <c r="O396" s="159">
        <f>ROUND(E396*N396,2)</f>
        <v>0.4</v>
      </c>
      <c r="P396" s="159">
        <v>0</v>
      </c>
      <c r="Q396" s="159">
        <f>ROUND(E396*P396,2)</f>
        <v>0</v>
      </c>
      <c r="R396" s="160"/>
      <c r="S396" s="160" t="s">
        <v>216</v>
      </c>
      <c r="T396" s="160" t="s">
        <v>216</v>
      </c>
      <c r="U396" s="160">
        <v>0.36199999999999999</v>
      </c>
      <c r="V396" s="160">
        <f>ROUND(E396*U396,2)</f>
        <v>29.85</v>
      </c>
      <c r="W396" s="160"/>
      <c r="X396" s="160" t="s">
        <v>236</v>
      </c>
      <c r="Y396" s="160" t="s">
        <v>218</v>
      </c>
      <c r="Z396" s="150"/>
      <c r="AA396" s="150"/>
      <c r="AB396" s="150"/>
      <c r="AC396" s="150"/>
      <c r="AD396" s="150"/>
      <c r="AE396" s="150"/>
      <c r="AF396" s="150"/>
      <c r="AG396" s="150" t="s">
        <v>237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2" x14ac:dyDescent="0.2">
      <c r="A397" s="157"/>
      <c r="B397" s="158"/>
      <c r="C397" s="196" t="s">
        <v>615</v>
      </c>
      <c r="D397" s="189"/>
      <c r="E397" s="190">
        <v>39.270000000000003</v>
      </c>
      <c r="F397" s="160"/>
      <c r="G397" s="160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60"/>
      <c r="Z397" s="150"/>
      <c r="AA397" s="150"/>
      <c r="AB397" s="150"/>
      <c r="AC397" s="150"/>
      <c r="AD397" s="150"/>
      <c r="AE397" s="150"/>
      <c r="AF397" s="150"/>
      <c r="AG397" s="150" t="s">
        <v>239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3" x14ac:dyDescent="0.2">
      <c r="A398" s="157"/>
      <c r="B398" s="158"/>
      <c r="C398" s="196" t="s">
        <v>616</v>
      </c>
      <c r="D398" s="189"/>
      <c r="E398" s="190">
        <v>20.436499999999999</v>
      </c>
      <c r="F398" s="160"/>
      <c r="G398" s="160"/>
      <c r="H398" s="160"/>
      <c r="I398" s="160"/>
      <c r="J398" s="160"/>
      <c r="K398" s="160"/>
      <c r="L398" s="160"/>
      <c r="M398" s="160"/>
      <c r="N398" s="159"/>
      <c r="O398" s="159"/>
      <c r="P398" s="159"/>
      <c r="Q398" s="159"/>
      <c r="R398" s="160"/>
      <c r="S398" s="160"/>
      <c r="T398" s="160"/>
      <c r="U398" s="160"/>
      <c r="V398" s="160"/>
      <c r="W398" s="160"/>
      <c r="X398" s="160"/>
      <c r="Y398" s="160"/>
      <c r="Z398" s="150"/>
      <c r="AA398" s="150"/>
      <c r="AB398" s="150"/>
      <c r="AC398" s="150"/>
      <c r="AD398" s="150"/>
      <c r="AE398" s="150"/>
      <c r="AF398" s="150"/>
      <c r="AG398" s="150" t="s">
        <v>239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3" x14ac:dyDescent="0.2">
      <c r="A399" s="157"/>
      <c r="B399" s="158"/>
      <c r="C399" s="196" t="s">
        <v>617</v>
      </c>
      <c r="D399" s="189"/>
      <c r="E399" s="190">
        <v>15.151</v>
      </c>
      <c r="F399" s="160"/>
      <c r="G399" s="160"/>
      <c r="H399" s="160"/>
      <c r="I399" s="160"/>
      <c r="J399" s="160"/>
      <c r="K399" s="160"/>
      <c r="L399" s="160"/>
      <c r="M399" s="160"/>
      <c r="N399" s="159"/>
      <c r="O399" s="159"/>
      <c r="P399" s="159"/>
      <c r="Q399" s="159"/>
      <c r="R399" s="160"/>
      <c r="S399" s="160"/>
      <c r="T399" s="160"/>
      <c r="U399" s="160"/>
      <c r="V399" s="160"/>
      <c r="W399" s="160"/>
      <c r="X399" s="160"/>
      <c r="Y399" s="160"/>
      <c r="Z399" s="150"/>
      <c r="AA399" s="150"/>
      <c r="AB399" s="150"/>
      <c r="AC399" s="150"/>
      <c r="AD399" s="150"/>
      <c r="AE399" s="150"/>
      <c r="AF399" s="150"/>
      <c r="AG399" s="150" t="s">
        <v>239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3" x14ac:dyDescent="0.2">
      <c r="A400" s="157"/>
      <c r="B400" s="158"/>
      <c r="C400" s="196" t="s">
        <v>618</v>
      </c>
      <c r="D400" s="189"/>
      <c r="E400" s="190">
        <v>7.6129300000000004</v>
      </c>
      <c r="F400" s="160"/>
      <c r="G400" s="160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60"/>
      <c r="Z400" s="150"/>
      <c r="AA400" s="150"/>
      <c r="AB400" s="150"/>
      <c r="AC400" s="150"/>
      <c r="AD400" s="150"/>
      <c r="AE400" s="150"/>
      <c r="AF400" s="150"/>
      <c r="AG400" s="150" t="s">
        <v>239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71">
        <v>66</v>
      </c>
      <c r="B401" s="172" t="s">
        <v>619</v>
      </c>
      <c r="C401" s="185" t="s">
        <v>620</v>
      </c>
      <c r="D401" s="173" t="s">
        <v>312</v>
      </c>
      <c r="E401" s="174">
        <v>82.470429999999993</v>
      </c>
      <c r="F401" s="175"/>
      <c r="G401" s="176">
        <f>ROUND(E401*F401,2)</f>
        <v>0</v>
      </c>
      <c r="H401" s="161">
        <v>237.8</v>
      </c>
      <c r="I401" s="160">
        <f>ROUND(E401*H401,2)</f>
        <v>19611.47</v>
      </c>
      <c r="J401" s="161">
        <v>223.7</v>
      </c>
      <c r="K401" s="160">
        <f>ROUND(E401*J401,2)</f>
        <v>18448.64</v>
      </c>
      <c r="L401" s="160">
        <v>21</v>
      </c>
      <c r="M401" s="160">
        <f>G401*(1+L401/100)</f>
        <v>0</v>
      </c>
      <c r="N401" s="159">
        <v>5.2999999999999998E-4</v>
      </c>
      <c r="O401" s="159">
        <f>ROUND(E401*N401,2)</f>
        <v>0.04</v>
      </c>
      <c r="P401" s="159">
        <v>0</v>
      </c>
      <c r="Q401" s="159">
        <f>ROUND(E401*P401,2)</f>
        <v>0</v>
      </c>
      <c r="R401" s="160"/>
      <c r="S401" s="160" t="s">
        <v>216</v>
      </c>
      <c r="T401" s="160" t="s">
        <v>217</v>
      </c>
      <c r="U401" s="160">
        <v>0.24</v>
      </c>
      <c r="V401" s="160">
        <f>ROUND(E401*U401,2)</f>
        <v>19.79</v>
      </c>
      <c r="W401" s="160"/>
      <c r="X401" s="160" t="s">
        <v>236</v>
      </c>
      <c r="Y401" s="160" t="s">
        <v>218</v>
      </c>
      <c r="Z401" s="150"/>
      <c r="AA401" s="150"/>
      <c r="AB401" s="150"/>
      <c r="AC401" s="150"/>
      <c r="AD401" s="150"/>
      <c r="AE401" s="150"/>
      <c r="AF401" s="150"/>
      <c r="AG401" s="150" t="s">
        <v>237</v>
      </c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2" x14ac:dyDescent="0.2">
      <c r="A402" s="157"/>
      <c r="B402" s="158"/>
      <c r="C402" s="196" t="s">
        <v>615</v>
      </c>
      <c r="D402" s="189"/>
      <c r="E402" s="190">
        <v>39.270000000000003</v>
      </c>
      <c r="F402" s="160"/>
      <c r="G402" s="160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60"/>
      <c r="Z402" s="150"/>
      <c r="AA402" s="150"/>
      <c r="AB402" s="150"/>
      <c r="AC402" s="150"/>
      <c r="AD402" s="150"/>
      <c r="AE402" s="150"/>
      <c r="AF402" s="150"/>
      <c r="AG402" s="150" t="s">
        <v>239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3" x14ac:dyDescent="0.2">
      <c r="A403" s="157"/>
      <c r="B403" s="158"/>
      <c r="C403" s="196" t="s">
        <v>616</v>
      </c>
      <c r="D403" s="189"/>
      <c r="E403" s="190">
        <v>20.436499999999999</v>
      </c>
      <c r="F403" s="160"/>
      <c r="G403" s="160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60"/>
      <c r="Z403" s="150"/>
      <c r="AA403" s="150"/>
      <c r="AB403" s="150"/>
      <c r="AC403" s="150"/>
      <c r="AD403" s="150"/>
      <c r="AE403" s="150"/>
      <c r="AF403" s="150"/>
      <c r="AG403" s="150" t="s">
        <v>239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3" x14ac:dyDescent="0.2">
      <c r="A404" s="157"/>
      <c r="B404" s="158"/>
      <c r="C404" s="196" t="s">
        <v>617</v>
      </c>
      <c r="D404" s="189"/>
      <c r="E404" s="190">
        <v>15.151</v>
      </c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60"/>
      <c r="Z404" s="150"/>
      <c r="AA404" s="150"/>
      <c r="AB404" s="150"/>
      <c r="AC404" s="150"/>
      <c r="AD404" s="150"/>
      <c r="AE404" s="150"/>
      <c r="AF404" s="150"/>
      <c r="AG404" s="150" t="s">
        <v>239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3" x14ac:dyDescent="0.2">
      <c r="A405" s="157"/>
      <c r="B405" s="158"/>
      <c r="C405" s="196" t="s">
        <v>618</v>
      </c>
      <c r="D405" s="189"/>
      <c r="E405" s="190">
        <v>7.6129300000000004</v>
      </c>
      <c r="F405" s="160"/>
      <c r="G405" s="160"/>
      <c r="H405" s="160"/>
      <c r="I405" s="160"/>
      <c r="J405" s="160"/>
      <c r="K405" s="160"/>
      <c r="L405" s="160"/>
      <c r="M405" s="160"/>
      <c r="N405" s="159"/>
      <c r="O405" s="159"/>
      <c r="P405" s="159"/>
      <c r="Q405" s="159"/>
      <c r="R405" s="160"/>
      <c r="S405" s="160"/>
      <c r="T405" s="160"/>
      <c r="U405" s="160"/>
      <c r="V405" s="160"/>
      <c r="W405" s="160"/>
      <c r="X405" s="160"/>
      <c r="Y405" s="160"/>
      <c r="Z405" s="150"/>
      <c r="AA405" s="150"/>
      <c r="AB405" s="150"/>
      <c r="AC405" s="150"/>
      <c r="AD405" s="150"/>
      <c r="AE405" s="150"/>
      <c r="AF405" s="150"/>
      <c r="AG405" s="150" t="s">
        <v>239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x14ac:dyDescent="0.2">
      <c r="A406" s="164" t="s">
        <v>211</v>
      </c>
      <c r="B406" s="165" t="s">
        <v>122</v>
      </c>
      <c r="C406" s="183" t="s">
        <v>123</v>
      </c>
      <c r="D406" s="166"/>
      <c r="E406" s="167"/>
      <c r="F406" s="168"/>
      <c r="G406" s="169">
        <f>SUMIF(AG407:AG441,"&lt;&gt;NOR",G407:G441)</f>
        <v>0</v>
      </c>
      <c r="H406" s="163"/>
      <c r="I406" s="163">
        <f>SUM(I407:I441)</f>
        <v>50491.39</v>
      </c>
      <c r="J406" s="163"/>
      <c r="K406" s="163">
        <f>SUM(K407:K441)</f>
        <v>262072.95999999999</v>
      </c>
      <c r="L406" s="163"/>
      <c r="M406" s="163">
        <f>SUM(M407:M441)</f>
        <v>0</v>
      </c>
      <c r="N406" s="162"/>
      <c r="O406" s="162">
        <f>SUM(O407:O441)</f>
        <v>53.620000000000005</v>
      </c>
      <c r="P406" s="162"/>
      <c r="Q406" s="162">
        <f>SUM(Q407:Q441)</f>
        <v>0</v>
      </c>
      <c r="R406" s="163"/>
      <c r="S406" s="163"/>
      <c r="T406" s="163"/>
      <c r="U406" s="163"/>
      <c r="V406" s="163">
        <f>SUM(V407:V441)</f>
        <v>88.160000000000011</v>
      </c>
      <c r="W406" s="163"/>
      <c r="X406" s="163"/>
      <c r="Y406" s="163"/>
      <c r="AG406" t="s">
        <v>212</v>
      </c>
    </row>
    <row r="407" spans="1:60" ht="22.5" outlineLevel="1" x14ac:dyDescent="0.2">
      <c r="A407" s="171">
        <v>67</v>
      </c>
      <c r="B407" s="172" t="s">
        <v>621</v>
      </c>
      <c r="C407" s="185" t="s">
        <v>622</v>
      </c>
      <c r="D407" s="173" t="s">
        <v>312</v>
      </c>
      <c r="E407" s="174">
        <v>59.79</v>
      </c>
      <c r="F407" s="175"/>
      <c r="G407" s="176">
        <f>ROUND(E407*F407,2)</f>
        <v>0</v>
      </c>
      <c r="H407" s="161">
        <v>405.12</v>
      </c>
      <c r="I407" s="160">
        <f>ROUND(E407*H407,2)</f>
        <v>24222.12</v>
      </c>
      <c r="J407" s="161">
        <v>115.88</v>
      </c>
      <c r="K407" s="160">
        <f>ROUND(E407*J407,2)</f>
        <v>6928.47</v>
      </c>
      <c r="L407" s="160">
        <v>21</v>
      </c>
      <c r="M407" s="160">
        <f>G407*(1+L407/100)</f>
        <v>0</v>
      </c>
      <c r="N407" s="159">
        <v>0.11025</v>
      </c>
      <c r="O407" s="159">
        <f>ROUND(E407*N407,2)</f>
        <v>6.59</v>
      </c>
      <c r="P407" s="159">
        <v>0</v>
      </c>
      <c r="Q407" s="159">
        <f>ROUND(E407*P407,2)</f>
        <v>0</v>
      </c>
      <c r="R407" s="160"/>
      <c r="S407" s="160" t="s">
        <v>216</v>
      </c>
      <c r="T407" s="160" t="s">
        <v>216</v>
      </c>
      <c r="U407" s="160">
        <v>0.15</v>
      </c>
      <c r="V407" s="160">
        <f>ROUND(E407*U407,2)</f>
        <v>8.9700000000000006</v>
      </c>
      <c r="W407" s="160"/>
      <c r="X407" s="160" t="s">
        <v>236</v>
      </c>
      <c r="Y407" s="160" t="s">
        <v>218</v>
      </c>
      <c r="Z407" s="150"/>
      <c r="AA407" s="150"/>
      <c r="AB407" s="150"/>
      <c r="AC407" s="150"/>
      <c r="AD407" s="150"/>
      <c r="AE407" s="150"/>
      <c r="AF407" s="150"/>
      <c r="AG407" s="150" t="s">
        <v>237</v>
      </c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2" x14ac:dyDescent="0.2">
      <c r="A408" s="157"/>
      <c r="B408" s="158"/>
      <c r="C408" s="196" t="s">
        <v>565</v>
      </c>
      <c r="D408" s="189"/>
      <c r="E408" s="190">
        <v>20.52</v>
      </c>
      <c r="F408" s="160"/>
      <c r="G408" s="160"/>
      <c r="H408" s="160"/>
      <c r="I408" s="160"/>
      <c r="J408" s="160"/>
      <c r="K408" s="160"/>
      <c r="L408" s="160"/>
      <c r="M408" s="160"/>
      <c r="N408" s="159"/>
      <c r="O408" s="159"/>
      <c r="P408" s="159"/>
      <c r="Q408" s="159"/>
      <c r="R408" s="160"/>
      <c r="S408" s="160"/>
      <c r="T408" s="160"/>
      <c r="U408" s="160"/>
      <c r="V408" s="160"/>
      <c r="W408" s="160"/>
      <c r="X408" s="160"/>
      <c r="Y408" s="160"/>
      <c r="Z408" s="150"/>
      <c r="AA408" s="150"/>
      <c r="AB408" s="150"/>
      <c r="AC408" s="150"/>
      <c r="AD408" s="150"/>
      <c r="AE408" s="150"/>
      <c r="AF408" s="150"/>
      <c r="AG408" s="150" t="s">
        <v>239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3" x14ac:dyDescent="0.2">
      <c r="A409" s="157"/>
      <c r="B409" s="158"/>
      <c r="C409" s="196" t="s">
        <v>566</v>
      </c>
      <c r="D409" s="189"/>
      <c r="E409" s="190">
        <v>39.270000000000003</v>
      </c>
      <c r="F409" s="160"/>
      <c r="G409" s="160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60"/>
      <c r="Z409" s="150"/>
      <c r="AA409" s="150"/>
      <c r="AB409" s="150"/>
      <c r="AC409" s="150"/>
      <c r="AD409" s="150"/>
      <c r="AE409" s="150"/>
      <c r="AF409" s="150"/>
      <c r="AG409" s="150" t="s">
        <v>239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ht="22.5" outlineLevel="1" x14ac:dyDescent="0.2">
      <c r="A410" s="171">
        <v>68</v>
      </c>
      <c r="B410" s="172" t="s">
        <v>623</v>
      </c>
      <c r="C410" s="185" t="s">
        <v>624</v>
      </c>
      <c r="D410" s="173" t="s">
        <v>312</v>
      </c>
      <c r="E410" s="174">
        <v>119.96</v>
      </c>
      <c r="F410" s="175"/>
      <c r="G410" s="176">
        <f>ROUND(E410*F410,2)</f>
        <v>0</v>
      </c>
      <c r="H410" s="161">
        <v>0</v>
      </c>
      <c r="I410" s="160">
        <f>ROUND(E410*H410,2)</f>
        <v>0</v>
      </c>
      <c r="J410" s="161">
        <v>784.5</v>
      </c>
      <c r="K410" s="160">
        <f>ROUND(E410*J410,2)</f>
        <v>94108.62</v>
      </c>
      <c r="L410" s="160">
        <v>21</v>
      </c>
      <c r="M410" s="160">
        <f>G410*(1+L410/100)</f>
        <v>0</v>
      </c>
      <c r="N410" s="159">
        <v>0.1323</v>
      </c>
      <c r="O410" s="159">
        <f>ROUND(E410*N410,2)</f>
        <v>15.87</v>
      </c>
      <c r="P410" s="159">
        <v>0</v>
      </c>
      <c r="Q410" s="159">
        <f>ROUND(E410*P410,2)</f>
        <v>0</v>
      </c>
      <c r="R410" s="160"/>
      <c r="S410" s="160" t="s">
        <v>222</v>
      </c>
      <c r="T410" s="160" t="s">
        <v>217</v>
      </c>
      <c r="U410" s="160">
        <v>0.16300000000000001</v>
      </c>
      <c r="V410" s="160">
        <f>ROUND(E410*U410,2)</f>
        <v>19.55</v>
      </c>
      <c r="W410" s="160"/>
      <c r="X410" s="160" t="s">
        <v>236</v>
      </c>
      <c r="Y410" s="160" t="s">
        <v>218</v>
      </c>
      <c r="Z410" s="150"/>
      <c r="AA410" s="150"/>
      <c r="AB410" s="150"/>
      <c r="AC410" s="150"/>
      <c r="AD410" s="150"/>
      <c r="AE410" s="150"/>
      <c r="AF410" s="150"/>
      <c r="AG410" s="150" t="s">
        <v>237</v>
      </c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2" x14ac:dyDescent="0.2">
      <c r="A411" s="157"/>
      <c r="B411" s="158"/>
      <c r="C411" s="196" t="s">
        <v>625</v>
      </c>
      <c r="D411" s="189"/>
      <c r="E411" s="190">
        <v>119.96</v>
      </c>
      <c r="F411" s="160"/>
      <c r="G411" s="160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60"/>
      <c r="Z411" s="150"/>
      <c r="AA411" s="150"/>
      <c r="AB411" s="150"/>
      <c r="AC411" s="150"/>
      <c r="AD411" s="150"/>
      <c r="AE411" s="150"/>
      <c r="AF411" s="150"/>
      <c r="AG411" s="150" t="s">
        <v>239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ht="22.5" outlineLevel="1" x14ac:dyDescent="0.2">
      <c r="A412" s="171">
        <v>69</v>
      </c>
      <c r="B412" s="172" t="s">
        <v>626</v>
      </c>
      <c r="C412" s="185" t="s">
        <v>627</v>
      </c>
      <c r="D412" s="173" t="s">
        <v>312</v>
      </c>
      <c r="E412" s="174">
        <v>141.27000000000001</v>
      </c>
      <c r="F412" s="175"/>
      <c r="G412" s="176">
        <f>ROUND(E412*F412,2)</f>
        <v>0</v>
      </c>
      <c r="H412" s="161">
        <v>0</v>
      </c>
      <c r="I412" s="160">
        <f>ROUND(E412*H412,2)</f>
        <v>0</v>
      </c>
      <c r="J412" s="161">
        <v>961</v>
      </c>
      <c r="K412" s="160">
        <f>ROUND(E412*J412,2)</f>
        <v>135760.47</v>
      </c>
      <c r="L412" s="160">
        <v>21</v>
      </c>
      <c r="M412" s="160">
        <f>G412*(1+L412/100)</f>
        <v>0</v>
      </c>
      <c r="N412" s="159">
        <v>0.1323</v>
      </c>
      <c r="O412" s="159">
        <f>ROUND(E412*N412,2)</f>
        <v>18.690000000000001</v>
      </c>
      <c r="P412" s="159">
        <v>0</v>
      </c>
      <c r="Q412" s="159">
        <f>ROUND(E412*P412,2)</f>
        <v>0</v>
      </c>
      <c r="R412" s="160"/>
      <c r="S412" s="160" t="s">
        <v>222</v>
      </c>
      <c r="T412" s="160" t="s">
        <v>217</v>
      </c>
      <c r="U412" s="160">
        <v>0.16</v>
      </c>
      <c r="V412" s="160">
        <f>ROUND(E412*U412,2)</f>
        <v>22.6</v>
      </c>
      <c r="W412" s="160"/>
      <c r="X412" s="160" t="s">
        <v>236</v>
      </c>
      <c r="Y412" s="160" t="s">
        <v>218</v>
      </c>
      <c r="Z412" s="150"/>
      <c r="AA412" s="150"/>
      <c r="AB412" s="150"/>
      <c r="AC412" s="150"/>
      <c r="AD412" s="150"/>
      <c r="AE412" s="150"/>
      <c r="AF412" s="150"/>
      <c r="AG412" s="150" t="s">
        <v>237</v>
      </c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2" x14ac:dyDescent="0.2">
      <c r="A413" s="157"/>
      <c r="B413" s="158"/>
      <c r="C413" s="196" t="s">
        <v>572</v>
      </c>
      <c r="D413" s="189"/>
      <c r="E413" s="190">
        <v>21.67</v>
      </c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60"/>
      <c r="Z413" s="150"/>
      <c r="AA413" s="150"/>
      <c r="AB413" s="150"/>
      <c r="AC413" s="150"/>
      <c r="AD413" s="150"/>
      <c r="AE413" s="150"/>
      <c r="AF413" s="150"/>
      <c r="AG413" s="150" t="s">
        <v>239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3" x14ac:dyDescent="0.2">
      <c r="A414" s="157"/>
      <c r="B414" s="158"/>
      <c r="C414" s="196" t="s">
        <v>573</v>
      </c>
      <c r="D414" s="189"/>
      <c r="E414" s="190">
        <v>3.89</v>
      </c>
      <c r="F414" s="160"/>
      <c r="G414" s="160"/>
      <c r="H414" s="160"/>
      <c r="I414" s="160"/>
      <c r="J414" s="160"/>
      <c r="K414" s="160"/>
      <c r="L414" s="160"/>
      <c r="M414" s="160"/>
      <c r="N414" s="159"/>
      <c r="O414" s="159"/>
      <c r="P414" s="159"/>
      <c r="Q414" s="159"/>
      <c r="R414" s="160"/>
      <c r="S414" s="160"/>
      <c r="T414" s="160"/>
      <c r="U414" s="160"/>
      <c r="V414" s="160"/>
      <c r="W414" s="160"/>
      <c r="X414" s="160"/>
      <c r="Y414" s="160"/>
      <c r="Z414" s="150"/>
      <c r="AA414" s="150"/>
      <c r="AB414" s="150"/>
      <c r="AC414" s="150"/>
      <c r="AD414" s="150"/>
      <c r="AE414" s="150"/>
      <c r="AF414" s="150"/>
      <c r="AG414" s="150" t="s">
        <v>239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3" x14ac:dyDescent="0.2">
      <c r="A415" s="157"/>
      <c r="B415" s="158"/>
      <c r="C415" s="196" t="s">
        <v>574</v>
      </c>
      <c r="D415" s="189"/>
      <c r="E415" s="190">
        <v>24.27</v>
      </c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60"/>
      <c r="Z415" s="150"/>
      <c r="AA415" s="150"/>
      <c r="AB415" s="150"/>
      <c r="AC415" s="150"/>
      <c r="AD415" s="150"/>
      <c r="AE415" s="150"/>
      <c r="AF415" s="150"/>
      <c r="AG415" s="150" t="s">
        <v>239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3" x14ac:dyDescent="0.2">
      <c r="A416" s="157"/>
      <c r="B416" s="158"/>
      <c r="C416" s="196" t="s">
        <v>575</v>
      </c>
      <c r="D416" s="189"/>
      <c r="E416" s="190">
        <v>14.06</v>
      </c>
      <c r="F416" s="160"/>
      <c r="G416" s="160"/>
      <c r="H416" s="160"/>
      <c r="I416" s="160"/>
      <c r="J416" s="160"/>
      <c r="K416" s="160"/>
      <c r="L416" s="160"/>
      <c r="M416" s="160"/>
      <c r="N416" s="159"/>
      <c r="O416" s="159"/>
      <c r="P416" s="159"/>
      <c r="Q416" s="159"/>
      <c r="R416" s="160"/>
      <c r="S416" s="160"/>
      <c r="T416" s="160"/>
      <c r="U416" s="160"/>
      <c r="V416" s="160"/>
      <c r="W416" s="160"/>
      <c r="X416" s="160"/>
      <c r="Y416" s="160"/>
      <c r="Z416" s="150"/>
      <c r="AA416" s="150"/>
      <c r="AB416" s="150"/>
      <c r="AC416" s="150"/>
      <c r="AD416" s="150"/>
      <c r="AE416" s="150"/>
      <c r="AF416" s="150"/>
      <c r="AG416" s="150" t="s">
        <v>239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3" x14ac:dyDescent="0.2">
      <c r="A417" s="157"/>
      <c r="B417" s="158"/>
      <c r="C417" s="196" t="s">
        <v>576</v>
      </c>
      <c r="D417" s="189"/>
      <c r="E417" s="190">
        <v>12.85</v>
      </c>
      <c r="F417" s="160"/>
      <c r="G417" s="160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60"/>
      <c r="Z417" s="150"/>
      <c r="AA417" s="150"/>
      <c r="AB417" s="150"/>
      <c r="AC417" s="150"/>
      <c r="AD417" s="150"/>
      <c r="AE417" s="150"/>
      <c r="AF417" s="150"/>
      <c r="AG417" s="150" t="s">
        <v>239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3" x14ac:dyDescent="0.2">
      <c r="A418" s="157"/>
      <c r="B418" s="158"/>
      <c r="C418" s="196" t="s">
        <v>577</v>
      </c>
      <c r="D418" s="189"/>
      <c r="E418" s="190">
        <v>24.12</v>
      </c>
      <c r="F418" s="160"/>
      <c r="G418" s="160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60"/>
      <c r="Z418" s="150"/>
      <c r="AA418" s="150"/>
      <c r="AB418" s="150"/>
      <c r="AC418" s="150"/>
      <c r="AD418" s="150"/>
      <c r="AE418" s="150"/>
      <c r="AF418" s="150"/>
      <c r="AG418" s="150" t="s">
        <v>239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3" x14ac:dyDescent="0.2">
      <c r="A419" s="157"/>
      <c r="B419" s="158"/>
      <c r="C419" s="196" t="s">
        <v>578</v>
      </c>
      <c r="D419" s="189"/>
      <c r="E419" s="190">
        <v>37.61</v>
      </c>
      <c r="F419" s="160"/>
      <c r="G419" s="160"/>
      <c r="H419" s="160"/>
      <c r="I419" s="160"/>
      <c r="J419" s="160"/>
      <c r="K419" s="160"/>
      <c r="L419" s="160"/>
      <c r="M419" s="160"/>
      <c r="N419" s="159"/>
      <c r="O419" s="159"/>
      <c r="P419" s="159"/>
      <c r="Q419" s="159"/>
      <c r="R419" s="160"/>
      <c r="S419" s="160"/>
      <c r="T419" s="160"/>
      <c r="U419" s="160"/>
      <c r="V419" s="160"/>
      <c r="W419" s="160"/>
      <c r="X419" s="160"/>
      <c r="Y419" s="160"/>
      <c r="Z419" s="150"/>
      <c r="AA419" s="150"/>
      <c r="AB419" s="150"/>
      <c r="AC419" s="150"/>
      <c r="AD419" s="150"/>
      <c r="AE419" s="150"/>
      <c r="AF419" s="150"/>
      <c r="AG419" s="150" t="s">
        <v>239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3" x14ac:dyDescent="0.2">
      <c r="A420" s="157"/>
      <c r="B420" s="158"/>
      <c r="C420" s="196" t="s">
        <v>580</v>
      </c>
      <c r="D420" s="189"/>
      <c r="E420" s="190">
        <v>2.8</v>
      </c>
      <c r="F420" s="160"/>
      <c r="G420" s="160"/>
      <c r="H420" s="160"/>
      <c r="I420" s="160"/>
      <c r="J420" s="160"/>
      <c r="K420" s="160"/>
      <c r="L420" s="160"/>
      <c r="M420" s="160"/>
      <c r="N420" s="159"/>
      <c r="O420" s="159"/>
      <c r="P420" s="159"/>
      <c r="Q420" s="159"/>
      <c r="R420" s="160"/>
      <c r="S420" s="160"/>
      <c r="T420" s="160"/>
      <c r="U420" s="160"/>
      <c r="V420" s="160"/>
      <c r="W420" s="160"/>
      <c r="X420" s="160"/>
      <c r="Y420" s="160"/>
      <c r="Z420" s="150"/>
      <c r="AA420" s="150"/>
      <c r="AB420" s="150"/>
      <c r="AC420" s="150"/>
      <c r="AD420" s="150"/>
      <c r="AE420" s="150"/>
      <c r="AF420" s="150"/>
      <c r="AG420" s="150" t="s">
        <v>239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71">
        <v>70</v>
      </c>
      <c r="B421" s="172" t="s">
        <v>628</v>
      </c>
      <c r="C421" s="185" t="s">
        <v>629</v>
      </c>
      <c r="D421" s="173" t="s">
        <v>312</v>
      </c>
      <c r="E421" s="174">
        <v>321.02</v>
      </c>
      <c r="F421" s="175"/>
      <c r="G421" s="176">
        <f>ROUND(E421*F421,2)</f>
        <v>0</v>
      </c>
      <c r="H421" s="161">
        <v>0</v>
      </c>
      <c r="I421" s="160">
        <f>ROUND(E421*H421,2)</f>
        <v>0</v>
      </c>
      <c r="J421" s="161">
        <v>46.9</v>
      </c>
      <c r="K421" s="160">
        <f>ROUND(E421*J421,2)</f>
        <v>15055.84</v>
      </c>
      <c r="L421" s="160">
        <v>21</v>
      </c>
      <c r="M421" s="160">
        <f>G421*(1+L421/100)</f>
        <v>0</v>
      </c>
      <c r="N421" s="159">
        <v>0</v>
      </c>
      <c r="O421" s="159">
        <f>ROUND(E421*N421,2)</f>
        <v>0</v>
      </c>
      <c r="P421" s="159">
        <v>0</v>
      </c>
      <c r="Q421" s="159">
        <f>ROUND(E421*P421,2)</f>
        <v>0</v>
      </c>
      <c r="R421" s="160"/>
      <c r="S421" s="160" t="s">
        <v>216</v>
      </c>
      <c r="T421" s="160" t="s">
        <v>216</v>
      </c>
      <c r="U421" s="160">
        <v>0.05</v>
      </c>
      <c r="V421" s="160">
        <f>ROUND(E421*U421,2)</f>
        <v>16.05</v>
      </c>
      <c r="W421" s="160"/>
      <c r="X421" s="160" t="s">
        <v>236</v>
      </c>
      <c r="Y421" s="160" t="s">
        <v>218</v>
      </c>
      <c r="Z421" s="150"/>
      <c r="AA421" s="150"/>
      <c r="AB421" s="150"/>
      <c r="AC421" s="150"/>
      <c r="AD421" s="150"/>
      <c r="AE421" s="150"/>
      <c r="AF421" s="150"/>
      <c r="AG421" s="150" t="s">
        <v>237</v>
      </c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2" x14ac:dyDescent="0.2">
      <c r="A422" s="157"/>
      <c r="B422" s="158"/>
      <c r="C422" s="196" t="s">
        <v>625</v>
      </c>
      <c r="D422" s="189"/>
      <c r="E422" s="190">
        <v>119.96</v>
      </c>
      <c r="F422" s="160"/>
      <c r="G422" s="160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60"/>
      <c r="Z422" s="150"/>
      <c r="AA422" s="150"/>
      <c r="AB422" s="150"/>
      <c r="AC422" s="150"/>
      <c r="AD422" s="150"/>
      <c r="AE422" s="150"/>
      <c r="AF422" s="150"/>
      <c r="AG422" s="150" t="s">
        <v>239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3" x14ac:dyDescent="0.2">
      <c r="A423" s="157"/>
      <c r="B423" s="158"/>
      <c r="C423" s="196" t="s">
        <v>565</v>
      </c>
      <c r="D423" s="189"/>
      <c r="E423" s="190">
        <v>20.52</v>
      </c>
      <c r="F423" s="160"/>
      <c r="G423" s="160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60"/>
      <c r="Z423" s="150"/>
      <c r="AA423" s="150"/>
      <c r="AB423" s="150"/>
      <c r="AC423" s="150"/>
      <c r="AD423" s="150"/>
      <c r="AE423" s="150"/>
      <c r="AF423" s="150"/>
      <c r="AG423" s="150" t="s">
        <v>239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3" x14ac:dyDescent="0.2">
      <c r="A424" s="157"/>
      <c r="B424" s="158"/>
      <c r="C424" s="196" t="s">
        <v>566</v>
      </c>
      <c r="D424" s="189"/>
      <c r="E424" s="190">
        <v>39.270000000000003</v>
      </c>
      <c r="F424" s="160"/>
      <c r="G424" s="160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60"/>
      <c r="Z424" s="150"/>
      <c r="AA424" s="150"/>
      <c r="AB424" s="150"/>
      <c r="AC424" s="150"/>
      <c r="AD424" s="150"/>
      <c r="AE424" s="150"/>
      <c r="AF424" s="150"/>
      <c r="AG424" s="150" t="s">
        <v>239</v>
      </c>
      <c r="AH424" s="150">
        <v>0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3" x14ac:dyDescent="0.2">
      <c r="A425" s="157"/>
      <c r="B425" s="158"/>
      <c r="C425" s="196" t="s">
        <v>572</v>
      </c>
      <c r="D425" s="189"/>
      <c r="E425" s="190">
        <v>21.67</v>
      </c>
      <c r="F425" s="160"/>
      <c r="G425" s="160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60"/>
      <c r="Z425" s="150"/>
      <c r="AA425" s="150"/>
      <c r="AB425" s="150"/>
      <c r="AC425" s="150"/>
      <c r="AD425" s="150"/>
      <c r="AE425" s="150"/>
      <c r="AF425" s="150"/>
      <c r="AG425" s="150" t="s">
        <v>239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3" x14ac:dyDescent="0.2">
      <c r="A426" s="157"/>
      <c r="B426" s="158"/>
      <c r="C426" s="196" t="s">
        <v>573</v>
      </c>
      <c r="D426" s="189"/>
      <c r="E426" s="190">
        <v>3.89</v>
      </c>
      <c r="F426" s="160"/>
      <c r="G426" s="160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60"/>
      <c r="Z426" s="150"/>
      <c r="AA426" s="150"/>
      <c r="AB426" s="150"/>
      <c r="AC426" s="150"/>
      <c r="AD426" s="150"/>
      <c r="AE426" s="150"/>
      <c r="AF426" s="150"/>
      <c r="AG426" s="150" t="s">
        <v>239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3" x14ac:dyDescent="0.2">
      <c r="A427" s="157"/>
      <c r="B427" s="158"/>
      <c r="C427" s="196" t="s">
        <v>574</v>
      </c>
      <c r="D427" s="189"/>
      <c r="E427" s="190">
        <v>24.27</v>
      </c>
      <c r="F427" s="160"/>
      <c r="G427" s="160"/>
      <c r="H427" s="160"/>
      <c r="I427" s="160"/>
      <c r="J427" s="160"/>
      <c r="K427" s="160"/>
      <c r="L427" s="160"/>
      <c r="M427" s="160"/>
      <c r="N427" s="159"/>
      <c r="O427" s="159"/>
      <c r="P427" s="159"/>
      <c r="Q427" s="159"/>
      <c r="R427" s="160"/>
      <c r="S427" s="160"/>
      <c r="T427" s="160"/>
      <c r="U427" s="160"/>
      <c r="V427" s="160"/>
      <c r="W427" s="160"/>
      <c r="X427" s="160"/>
      <c r="Y427" s="160"/>
      <c r="Z427" s="150"/>
      <c r="AA427" s="150"/>
      <c r="AB427" s="150"/>
      <c r="AC427" s="150"/>
      <c r="AD427" s="150"/>
      <c r="AE427" s="150"/>
      <c r="AF427" s="150"/>
      <c r="AG427" s="150" t="s">
        <v>239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3" x14ac:dyDescent="0.2">
      <c r="A428" s="157"/>
      <c r="B428" s="158"/>
      <c r="C428" s="196" t="s">
        <v>575</v>
      </c>
      <c r="D428" s="189"/>
      <c r="E428" s="190">
        <v>14.06</v>
      </c>
      <c r="F428" s="160"/>
      <c r="G428" s="160"/>
      <c r="H428" s="160"/>
      <c r="I428" s="160"/>
      <c r="J428" s="160"/>
      <c r="K428" s="160"/>
      <c r="L428" s="160"/>
      <c r="M428" s="160"/>
      <c r="N428" s="159"/>
      <c r="O428" s="159"/>
      <c r="P428" s="159"/>
      <c r="Q428" s="159"/>
      <c r="R428" s="160"/>
      <c r="S428" s="160"/>
      <c r="T428" s="160"/>
      <c r="U428" s="160"/>
      <c r="V428" s="160"/>
      <c r="W428" s="160"/>
      <c r="X428" s="160"/>
      <c r="Y428" s="160"/>
      <c r="Z428" s="150"/>
      <c r="AA428" s="150"/>
      <c r="AB428" s="150"/>
      <c r="AC428" s="150"/>
      <c r="AD428" s="150"/>
      <c r="AE428" s="150"/>
      <c r="AF428" s="150"/>
      <c r="AG428" s="150" t="s">
        <v>239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3" x14ac:dyDescent="0.2">
      <c r="A429" s="157"/>
      <c r="B429" s="158"/>
      <c r="C429" s="196" t="s">
        <v>576</v>
      </c>
      <c r="D429" s="189"/>
      <c r="E429" s="190">
        <v>12.85</v>
      </c>
      <c r="F429" s="160"/>
      <c r="G429" s="160"/>
      <c r="H429" s="160"/>
      <c r="I429" s="160"/>
      <c r="J429" s="160"/>
      <c r="K429" s="160"/>
      <c r="L429" s="160"/>
      <c r="M429" s="160"/>
      <c r="N429" s="159"/>
      <c r="O429" s="159"/>
      <c r="P429" s="159"/>
      <c r="Q429" s="159"/>
      <c r="R429" s="160"/>
      <c r="S429" s="160"/>
      <c r="T429" s="160"/>
      <c r="U429" s="160"/>
      <c r="V429" s="160"/>
      <c r="W429" s="160"/>
      <c r="X429" s="160"/>
      <c r="Y429" s="160"/>
      <c r="Z429" s="150"/>
      <c r="AA429" s="150"/>
      <c r="AB429" s="150"/>
      <c r="AC429" s="150"/>
      <c r="AD429" s="150"/>
      <c r="AE429" s="150"/>
      <c r="AF429" s="150"/>
      <c r="AG429" s="150" t="s">
        <v>239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3" x14ac:dyDescent="0.2">
      <c r="A430" s="157"/>
      <c r="B430" s="158"/>
      <c r="C430" s="196" t="s">
        <v>577</v>
      </c>
      <c r="D430" s="189"/>
      <c r="E430" s="190">
        <v>24.12</v>
      </c>
      <c r="F430" s="160"/>
      <c r="G430" s="160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60"/>
      <c r="Z430" s="150"/>
      <c r="AA430" s="150"/>
      <c r="AB430" s="150"/>
      <c r="AC430" s="150"/>
      <c r="AD430" s="150"/>
      <c r="AE430" s="150"/>
      <c r="AF430" s="150"/>
      <c r="AG430" s="150" t="s">
        <v>239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3" x14ac:dyDescent="0.2">
      <c r="A431" s="157"/>
      <c r="B431" s="158"/>
      <c r="C431" s="196" t="s">
        <v>578</v>
      </c>
      <c r="D431" s="189"/>
      <c r="E431" s="190">
        <v>37.61</v>
      </c>
      <c r="F431" s="160"/>
      <c r="G431" s="160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60"/>
      <c r="Z431" s="150"/>
      <c r="AA431" s="150"/>
      <c r="AB431" s="150"/>
      <c r="AC431" s="150"/>
      <c r="AD431" s="150"/>
      <c r="AE431" s="150"/>
      <c r="AF431" s="150"/>
      <c r="AG431" s="150" t="s">
        <v>239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3" x14ac:dyDescent="0.2">
      <c r="A432" s="157"/>
      <c r="B432" s="158"/>
      <c r="C432" s="196" t="s">
        <v>580</v>
      </c>
      <c r="D432" s="189"/>
      <c r="E432" s="190">
        <v>2.8</v>
      </c>
      <c r="F432" s="160"/>
      <c r="G432" s="160"/>
      <c r="H432" s="160"/>
      <c r="I432" s="160"/>
      <c r="J432" s="160"/>
      <c r="K432" s="160"/>
      <c r="L432" s="160"/>
      <c r="M432" s="160"/>
      <c r="N432" s="159"/>
      <c r="O432" s="159"/>
      <c r="P432" s="159"/>
      <c r="Q432" s="159"/>
      <c r="R432" s="160"/>
      <c r="S432" s="160"/>
      <c r="T432" s="160"/>
      <c r="U432" s="160"/>
      <c r="V432" s="160"/>
      <c r="W432" s="160"/>
      <c r="X432" s="160"/>
      <c r="Y432" s="160"/>
      <c r="Z432" s="150"/>
      <c r="AA432" s="150"/>
      <c r="AB432" s="150"/>
      <c r="AC432" s="150"/>
      <c r="AD432" s="150"/>
      <c r="AE432" s="150"/>
      <c r="AF432" s="150"/>
      <c r="AG432" s="150" t="s">
        <v>239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ht="22.5" outlineLevel="1" x14ac:dyDescent="0.2">
      <c r="A433" s="171">
        <v>71</v>
      </c>
      <c r="B433" s="172" t="s">
        <v>630</v>
      </c>
      <c r="C433" s="185" t="s">
        <v>631</v>
      </c>
      <c r="D433" s="173" t="s">
        <v>235</v>
      </c>
      <c r="E433" s="174">
        <v>4.7831999999999999</v>
      </c>
      <c r="F433" s="175"/>
      <c r="G433" s="176">
        <f>ROUND(E433*F433,2)</f>
        <v>0</v>
      </c>
      <c r="H433" s="161">
        <v>3196.98</v>
      </c>
      <c r="I433" s="160">
        <f>ROUND(E433*H433,2)</f>
        <v>15291.79</v>
      </c>
      <c r="J433" s="161">
        <v>1503.02</v>
      </c>
      <c r="K433" s="160">
        <f>ROUND(E433*J433,2)</f>
        <v>7189.25</v>
      </c>
      <c r="L433" s="160">
        <v>21</v>
      </c>
      <c r="M433" s="160">
        <f>G433*(1+L433/100)</f>
        <v>0</v>
      </c>
      <c r="N433" s="159">
        <v>2.5249999999999999</v>
      </c>
      <c r="O433" s="159">
        <f>ROUND(E433*N433,2)</f>
        <v>12.08</v>
      </c>
      <c r="P433" s="159">
        <v>0</v>
      </c>
      <c r="Q433" s="159">
        <f>ROUND(E433*P433,2)</f>
        <v>0</v>
      </c>
      <c r="R433" s="160"/>
      <c r="S433" s="160" t="s">
        <v>216</v>
      </c>
      <c r="T433" s="160" t="s">
        <v>216</v>
      </c>
      <c r="U433" s="160">
        <v>3.2130000000000001</v>
      </c>
      <c r="V433" s="160">
        <f>ROUND(E433*U433,2)</f>
        <v>15.37</v>
      </c>
      <c r="W433" s="160"/>
      <c r="X433" s="160" t="s">
        <v>236</v>
      </c>
      <c r="Y433" s="160" t="s">
        <v>218</v>
      </c>
      <c r="Z433" s="150"/>
      <c r="AA433" s="150"/>
      <c r="AB433" s="150"/>
      <c r="AC433" s="150"/>
      <c r="AD433" s="150"/>
      <c r="AE433" s="150"/>
      <c r="AF433" s="150"/>
      <c r="AG433" s="150" t="s">
        <v>237</v>
      </c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2" x14ac:dyDescent="0.2">
      <c r="A434" s="157"/>
      <c r="B434" s="158"/>
      <c r="C434" s="196" t="s">
        <v>632</v>
      </c>
      <c r="D434" s="189"/>
      <c r="E434" s="190">
        <v>1.6415999999999999</v>
      </c>
      <c r="F434" s="160"/>
      <c r="G434" s="160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60"/>
      <c r="Z434" s="150"/>
      <c r="AA434" s="150"/>
      <c r="AB434" s="150"/>
      <c r="AC434" s="150"/>
      <c r="AD434" s="150"/>
      <c r="AE434" s="150"/>
      <c r="AF434" s="150"/>
      <c r="AG434" s="150" t="s">
        <v>239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3" x14ac:dyDescent="0.2">
      <c r="A435" s="157"/>
      <c r="B435" s="158"/>
      <c r="C435" s="196" t="s">
        <v>633</v>
      </c>
      <c r="D435" s="189"/>
      <c r="E435" s="190">
        <v>3.1415999999999999</v>
      </c>
      <c r="F435" s="160"/>
      <c r="G435" s="160"/>
      <c r="H435" s="160"/>
      <c r="I435" s="160"/>
      <c r="J435" s="160"/>
      <c r="K435" s="160"/>
      <c r="L435" s="160"/>
      <c r="M435" s="160"/>
      <c r="N435" s="159"/>
      <c r="O435" s="159"/>
      <c r="P435" s="159"/>
      <c r="Q435" s="159"/>
      <c r="R435" s="160"/>
      <c r="S435" s="160"/>
      <c r="T435" s="160"/>
      <c r="U435" s="160"/>
      <c r="V435" s="160"/>
      <c r="W435" s="160"/>
      <c r="X435" s="160"/>
      <c r="Y435" s="160"/>
      <c r="Z435" s="150"/>
      <c r="AA435" s="150"/>
      <c r="AB435" s="150"/>
      <c r="AC435" s="150"/>
      <c r="AD435" s="150"/>
      <c r="AE435" s="150"/>
      <c r="AF435" s="150"/>
      <c r="AG435" s="150" t="s">
        <v>239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ht="22.5" outlineLevel="1" x14ac:dyDescent="0.2">
      <c r="A436" s="171">
        <v>72</v>
      </c>
      <c r="B436" s="172" t="s">
        <v>634</v>
      </c>
      <c r="C436" s="185" t="s">
        <v>635</v>
      </c>
      <c r="D436" s="173" t="s">
        <v>286</v>
      </c>
      <c r="E436" s="174">
        <v>0.36881999999999998</v>
      </c>
      <c r="F436" s="175"/>
      <c r="G436" s="176">
        <f>ROUND(E436*F436,2)</f>
        <v>0</v>
      </c>
      <c r="H436" s="161">
        <v>29763.78</v>
      </c>
      <c r="I436" s="160">
        <f>ROUND(E436*H436,2)</f>
        <v>10977.48</v>
      </c>
      <c r="J436" s="161">
        <v>8216.2199999999993</v>
      </c>
      <c r="K436" s="160">
        <f>ROUND(E436*J436,2)</f>
        <v>3030.31</v>
      </c>
      <c r="L436" s="160">
        <v>21</v>
      </c>
      <c r="M436" s="160">
        <f>G436*(1+L436/100)</f>
        <v>0</v>
      </c>
      <c r="N436" s="159">
        <v>1.0662499999999999</v>
      </c>
      <c r="O436" s="159">
        <f>ROUND(E436*N436,2)</f>
        <v>0.39</v>
      </c>
      <c r="P436" s="159">
        <v>0</v>
      </c>
      <c r="Q436" s="159">
        <f>ROUND(E436*P436,2)</f>
        <v>0</v>
      </c>
      <c r="R436" s="160"/>
      <c r="S436" s="160" t="s">
        <v>216</v>
      </c>
      <c r="T436" s="160" t="s">
        <v>216</v>
      </c>
      <c r="U436" s="160">
        <v>15.231</v>
      </c>
      <c r="V436" s="160">
        <f>ROUND(E436*U436,2)</f>
        <v>5.62</v>
      </c>
      <c r="W436" s="160"/>
      <c r="X436" s="160" t="s">
        <v>236</v>
      </c>
      <c r="Y436" s="160" t="s">
        <v>218</v>
      </c>
      <c r="Z436" s="150"/>
      <c r="AA436" s="150"/>
      <c r="AB436" s="150"/>
      <c r="AC436" s="150"/>
      <c r="AD436" s="150"/>
      <c r="AE436" s="150"/>
      <c r="AF436" s="150"/>
      <c r="AG436" s="150" t="s">
        <v>237</v>
      </c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2" x14ac:dyDescent="0.2">
      <c r="A437" s="157"/>
      <c r="B437" s="158"/>
      <c r="C437" s="197" t="s">
        <v>287</v>
      </c>
      <c r="D437" s="191"/>
      <c r="E437" s="192"/>
      <c r="F437" s="160"/>
      <c r="G437" s="160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60"/>
      <c r="Z437" s="150"/>
      <c r="AA437" s="150"/>
      <c r="AB437" s="150"/>
      <c r="AC437" s="150"/>
      <c r="AD437" s="150"/>
      <c r="AE437" s="150"/>
      <c r="AF437" s="150"/>
      <c r="AG437" s="150" t="s">
        <v>239</v>
      </c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3" x14ac:dyDescent="0.2">
      <c r="A438" s="157"/>
      <c r="B438" s="158"/>
      <c r="C438" s="198" t="s">
        <v>636</v>
      </c>
      <c r="D438" s="191"/>
      <c r="E438" s="192">
        <v>20.52</v>
      </c>
      <c r="F438" s="160"/>
      <c r="G438" s="160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60"/>
      <c r="Z438" s="150"/>
      <c r="AA438" s="150"/>
      <c r="AB438" s="150"/>
      <c r="AC438" s="150"/>
      <c r="AD438" s="150"/>
      <c r="AE438" s="150"/>
      <c r="AF438" s="150"/>
      <c r="AG438" s="150" t="s">
        <v>239</v>
      </c>
      <c r="AH438" s="150">
        <v>2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3" x14ac:dyDescent="0.2">
      <c r="A439" s="157"/>
      <c r="B439" s="158"/>
      <c r="C439" s="198" t="s">
        <v>637</v>
      </c>
      <c r="D439" s="191"/>
      <c r="E439" s="192">
        <v>39.270000000000003</v>
      </c>
      <c r="F439" s="160"/>
      <c r="G439" s="160"/>
      <c r="H439" s="160"/>
      <c r="I439" s="160"/>
      <c r="J439" s="160"/>
      <c r="K439" s="160"/>
      <c r="L439" s="160"/>
      <c r="M439" s="160"/>
      <c r="N439" s="159"/>
      <c r="O439" s="159"/>
      <c r="P439" s="159"/>
      <c r="Q439" s="159"/>
      <c r="R439" s="160"/>
      <c r="S439" s="160"/>
      <c r="T439" s="160"/>
      <c r="U439" s="160"/>
      <c r="V439" s="160"/>
      <c r="W439" s="160"/>
      <c r="X439" s="160"/>
      <c r="Y439" s="160"/>
      <c r="Z439" s="150"/>
      <c r="AA439" s="150"/>
      <c r="AB439" s="150"/>
      <c r="AC439" s="150"/>
      <c r="AD439" s="150"/>
      <c r="AE439" s="150"/>
      <c r="AF439" s="150"/>
      <c r="AG439" s="150" t="s">
        <v>239</v>
      </c>
      <c r="AH439" s="150">
        <v>2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3" x14ac:dyDescent="0.2">
      <c r="A440" s="157"/>
      <c r="B440" s="158"/>
      <c r="C440" s="197" t="s">
        <v>308</v>
      </c>
      <c r="D440" s="191"/>
      <c r="E440" s="192"/>
      <c r="F440" s="160"/>
      <c r="G440" s="160"/>
      <c r="H440" s="160"/>
      <c r="I440" s="160"/>
      <c r="J440" s="160"/>
      <c r="K440" s="160"/>
      <c r="L440" s="160"/>
      <c r="M440" s="160"/>
      <c r="N440" s="159"/>
      <c r="O440" s="159"/>
      <c r="P440" s="159"/>
      <c r="Q440" s="159"/>
      <c r="R440" s="160"/>
      <c r="S440" s="160"/>
      <c r="T440" s="160"/>
      <c r="U440" s="160"/>
      <c r="V440" s="160"/>
      <c r="W440" s="160"/>
      <c r="X440" s="160"/>
      <c r="Y440" s="160"/>
      <c r="Z440" s="150"/>
      <c r="AA440" s="150"/>
      <c r="AB440" s="150"/>
      <c r="AC440" s="150"/>
      <c r="AD440" s="150"/>
      <c r="AE440" s="150"/>
      <c r="AF440" s="150"/>
      <c r="AG440" s="150" t="s">
        <v>239</v>
      </c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3" x14ac:dyDescent="0.2">
      <c r="A441" s="157"/>
      <c r="B441" s="158"/>
      <c r="C441" s="196" t="s">
        <v>638</v>
      </c>
      <c r="D441" s="189"/>
      <c r="E441" s="190">
        <v>0.36881999999999998</v>
      </c>
      <c r="F441" s="160"/>
      <c r="G441" s="160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60"/>
      <c r="Z441" s="150"/>
      <c r="AA441" s="150"/>
      <c r="AB441" s="150"/>
      <c r="AC441" s="150"/>
      <c r="AD441" s="150"/>
      <c r="AE441" s="150"/>
      <c r="AF441" s="150"/>
      <c r="AG441" s="150" t="s">
        <v>239</v>
      </c>
      <c r="AH441" s="150">
        <v>0</v>
      </c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x14ac:dyDescent="0.2">
      <c r="A442" s="164" t="s">
        <v>211</v>
      </c>
      <c r="B442" s="165" t="s">
        <v>124</v>
      </c>
      <c r="C442" s="183" t="s">
        <v>125</v>
      </c>
      <c r="D442" s="166"/>
      <c r="E442" s="167"/>
      <c r="F442" s="168"/>
      <c r="G442" s="169">
        <f>SUMIF(AG443:AG460,"&lt;&gt;NOR",G443:G460)</f>
        <v>0</v>
      </c>
      <c r="H442" s="163"/>
      <c r="I442" s="163">
        <f>SUM(I443:I460)</f>
        <v>27261.940000000002</v>
      </c>
      <c r="J442" s="163"/>
      <c r="K442" s="163">
        <f>SUM(K443:K460)</f>
        <v>5059257.41</v>
      </c>
      <c r="L442" s="163"/>
      <c r="M442" s="163">
        <f>SUM(M443:M460)</f>
        <v>0</v>
      </c>
      <c r="N442" s="162"/>
      <c r="O442" s="162">
        <f>SUM(O443:O460)</f>
        <v>0.29000000000000004</v>
      </c>
      <c r="P442" s="162"/>
      <c r="Q442" s="162">
        <f>SUM(Q443:Q460)</f>
        <v>0</v>
      </c>
      <c r="R442" s="163"/>
      <c r="S442" s="163"/>
      <c r="T442" s="163"/>
      <c r="U442" s="163"/>
      <c r="V442" s="163">
        <f>SUM(V443:V460)</f>
        <v>1420.07</v>
      </c>
      <c r="W442" s="163"/>
      <c r="X442" s="163"/>
      <c r="Y442" s="163"/>
      <c r="AG442" t="s">
        <v>212</v>
      </c>
    </row>
    <row r="443" spans="1:60" outlineLevel="1" x14ac:dyDescent="0.2">
      <c r="A443" s="171">
        <v>73</v>
      </c>
      <c r="B443" s="172" t="s">
        <v>639</v>
      </c>
      <c r="C443" s="185" t="s">
        <v>640</v>
      </c>
      <c r="D443" s="173" t="s">
        <v>641</v>
      </c>
      <c r="E443" s="174">
        <v>5.2939999999999996</v>
      </c>
      <c r="F443" s="175"/>
      <c r="G443" s="176">
        <f>ROUND(E443*F443,2)</f>
        <v>0</v>
      </c>
      <c r="H443" s="161">
        <v>2632.23</v>
      </c>
      <c r="I443" s="160">
        <f>ROUND(E443*H443,2)</f>
        <v>13935.03</v>
      </c>
      <c r="J443" s="161">
        <v>21867.77</v>
      </c>
      <c r="K443" s="160">
        <f>ROUND(E443*J443,2)</f>
        <v>115767.97</v>
      </c>
      <c r="L443" s="160">
        <v>21</v>
      </c>
      <c r="M443" s="160">
        <f>G443*(1+L443/100)</f>
        <v>0</v>
      </c>
      <c r="N443" s="159">
        <v>6.0000000000000002E-5</v>
      </c>
      <c r="O443" s="159">
        <f>ROUND(E443*N443,2)</f>
        <v>0</v>
      </c>
      <c r="P443" s="159">
        <v>0</v>
      </c>
      <c r="Q443" s="159">
        <f>ROUND(E443*P443,2)</f>
        <v>0</v>
      </c>
      <c r="R443" s="160"/>
      <c r="S443" s="160" t="s">
        <v>222</v>
      </c>
      <c r="T443" s="160" t="s">
        <v>217</v>
      </c>
      <c r="U443" s="160">
        <v>0.22</v>
      </c>
      <c r="V443" s="160">
        <f>ROUND(E443*U443,2)</f>
        <v>1.1599999999999999</v>
      </c>
      <c r="W443" s="160"/>
      <c r="X443" s="160" t="s">
        <v>236</v>
      </c>
      <c r="Y443" s="160" t="s">
        <v>218</v>
      </c>
      <c r="Z443" s="150"/>
      <c r="AA443" s="150"/>
      <c r="AB443" s="150"/>
      <c r="AC443" s="150"/>
      <c r="AD443" s="150"/>
      <c r="AE443" s="150"/>
      <c r="AF443" s="150"/>
      <c r="AG443" s="150" t="s">
        <v>237</v>
      </c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2" x14ac:dyDescent="0.2">
      <c r="A444" s="157"/>
      <c r="B444" s="158"/>
      <c r="C444" s="196" t="s">
        <v>642</v>
      </c>
      <c r="D444" s="189"/>
      <c r="E444" s="190">
        <v>1.694</v>
      </c>
      <c r="F444" s="160"/>
      <c r="G444" s="160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60"/>
      <c r="Z444" s="150"/>
      <c r="AA444" s="150"/>
      <c r="AB444" s="150"/>
      <c r="AC444" s="150"/>
      <c r="AD444" s="150"/>
      <c r="AE444" s="150"/>
      <c r="AF444" s="150"/>
      <c r="AG444" s="150" t="s">
        <v>239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3" x14ac:dyDescent="0.2">
      <c r="A445" s="157"/>
      <c r="B445" s="158"/>
      <c r="C445" s="196" t="s">
        <v>643</v>
      </c>
      <c r="D445" s="189"/>
      <c r="E445" s="190">
        <v>3.6</v>
      </c>
      <c r="F445" s="160"/>
      <c r="G445" s="160"/>
      <c r="H445" s="160"/>
      <c r="I445" s="160"/>
      <c r="J445" s="160"/>
      <c r="K445" s="160"/>
      <c r="L445" s="160"/>
      <c r="M445" s="160"/>
      <c r="N445" s="159"/>
      <c r="O445" s="159"/>
      <c r="P445" s="159"/>
      <c r="Q445" s="159"/>
      <c r="R445" s="160"/>
      <c r="S445" s="160"/>
      <c r="T445" s="160"/>
      <c r="U445" s="160"/>
      <c r="V445" s="160"/>
      <c r="W445" s="160"/>
      <c r="X445" s="160"/>
      <c r="Y445" s="160"/>
      <c r="Z445" s="150"/>
      <c r="AA445" s="150"/>
      <c r="AB445" s="150"/>
      <c r="AC445" s="150"/>
      <c r="AD445" s="150"/>
      <c r="AE445" s="150"/>
      <c r="AF445" s="150"/>
      <c r="AG445" s="150" t="s">
        <v>239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71">
        <v>74</v>
      </c>
      <c r="B446" s="172" t="s">
        <v>644</v>
      </c>
      <c r="C446" s="185" t="s">
        <v>645</v>
      </c>
      <c r="D446" s="173" t="s">
        <v>641</v>
      </c>
      <c r="E446" s="174">
        <v>8.1024999999999991</v>
      </c>
      <c r="F446" s="175"/>
      <c r="G446" s="176">
        <f>ROUND(E446*F446,2)</f>
        <v>0</v>
      </c>
      <c r="H446" s="161">
        <v>1644.79</v>
      </c>
      <c r="I446" s="160">
        <f>ROUND(E446*H446,2)</f>
        <v>13326.91</v>
      </c>
      <c r="J446" s="161">
        <v>18115.21</v>
      </c>
      <c r="K446" s="160">
        <f>ROUND(E446*J446,2)</f>
        <v>146778.49</v>
      </c>
      <c r="L446" s="160">
        <v>21</v>
      </c>
      <c r="M446" s="160">
        <f>G446*(1+L446/100)</f>
        <v>0</v>
      </c>
      <c r="N446" s="159">
        <v>1.48E-3</v>
      </c>
      <c r="O446" s="159">
        <f>ROUND(E446*N446,2)</f>
        <v>0.01</v>
      </c>
      <c r="P446" s="159">
        <v>0</v>
      </c>
      <c r="Q446" s="159">
        <f>ROUND(E446*P446,2)</f>
        <v>0</v>
      </c>
      <c r="R446" s="160"/>
      <c r="S446" s="160" t="s">
        <v>222</v>
      </c>
      <c r="T446" s="160" t="s">
        <v>217</v>
      </c>
      <c r="U446" s="160">
        <v>7.03</v>
      </c>
      <c r="V446" s="160">
        <f>ROUND(E446*U446,2)</f>
        <v>56.96</v>
      </c>
      <c r="W446" s="160"/>
      <c r="X446" s="160" t="s">
        <v>236</v>
      </c>
      <c r="Y446" s="160" t="s">
        <v>218</v>
      </c>
      <c r="Z446" s="150"/>
      <c r="AA446" s="150"/>
      <c r="AB446" s="150"/>
      <c r="AC446" s="150"/>
      <c r="AD446" s="150"/>
      <c r="AE446" s="150"/>
      <c r="AF446" s="150"/>
      <c r="AG446" s="150" t="s">
        <v>237</v>
      </c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2" x14ac:dyDescent="0.2">
      <c r="A447" s="157"/>
      <c r="B447" s="158"/>
      <c r="C447" s="196" t="s">
        <v>646</v>
      </c>
      <c r="D447" s="189"/>
      <c r="E447" s="190">
        <v>6.0025000000000004</v>
      </c>
      <c r="F447" s="160"/>
      <c r="G447" s="160"/>
      <c r="H447" s="160"/>
      <c r="I447" s="160"/>
      <c r="J447" s="160"/>
      <c r="K447" s="160"/>
      <c r="L447" s="160"/>
      <c r="M447" s="160"/>
      <c r="N447" s="159"/>
      <c r="O447" s="159"/>
      <c r="P447" s="159"/>
      <c r="Q447" s="159"/>
      <c r="R447" s="160"/>
      <c r="S447" s="160"/>
      <c r="T447" s="160"/>
      <c r="U447" s="160"/>
      <c r="V447" s="160"/>
      <c r="W447" s="160"/>
      <c r="X447" s="160"/>
      <c r="Y447" s="160"/>
      <c r="Z447" s="150"/>
      <c r="AA447" s="150"/>
      <c r="AB447" s="150"/>
      <c r="AC447" s="150"/>
      <c r="AD447" s="150"/>
      <c r="AE447" s="150"/>
      <c r="AF447" s="150"/>
      <c r="AG447" s="150" t="s">
        <v>239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3" x14ac:dyDescent="0.2">
      <c r="A448" s="157"/>
      <c r="B448" s="158"/>
      <c r="C448" s="196" t="s">
        <v>647</v>
      </c>
      <c r="D448" s="189"/>
      <c r="E448" s="190">
        <v>2.1</v>
      </c>
      <c r="F448" s="160"/>
      <c r="G448" s="160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60"/>
      <c r="Z448" s="150"/>
      <c r="AA448" s="150"/>
      <c r="AB448" s="150"/>
      <c r="AC448" s="150"/>
      <c r="AD448" s="150"/>
      <c r="AE448" s="150"/>
      <c r="AF448" s="150"/>
      <c r="AG448" s="150" t="s">
        <v>239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 x14ac:dyDescent="0.2">
      <c r="A449" s="171">
        <v>75</v>
      </c>
      <c r="B449" s="172" t="s">
        <v>648</v>
      </c>
      <c r="C449" s="185" t="s">
        <v>649</v>
      </c>
      <c r="D449" s="173" t="s">
        <v>641</v>
      </c>
      <c r="E449" s="174">
        <v>123.9</v>
      </c>
      <c r="F449" s="175"/>
      <c r="G449" s="176">
        <f>ROUND(E449*F449,2)</f>
        <v>0</v>
      </c>
      <c r="H449" s="161">
        <v>0</v>
      </c>
      <c r="I449" s="160">
        <f>ROUND(E449*H449,2)</f>
        <v>0</v>
      </c>
      <c r="J449" s="161">
        <v>16500</v>
      </c>
      <c r="K449" s="160">
        <f>ROUND(E449*J449,2)</f>
        <v>2044350</v>
      </c>
      <c r="L449" s="160">
        <v>21</v>
      </c>
      <c r="M449" s="160">
        <f>G449*(1+L449/100)</f>
        <v>0</v>
      </c>
      <c r="N449" s="159">
        <v>1.48E-3</v>
      </c>
      <c r="O449" s="159">
        <f>ROUND(E449*N449,2)</f>
        <v>0.18</v>
      </c>
      <c r="P449" s="159">
        <v>0</v>
      </c>
      <c r="Q449" s="159">
        <f>ROUND(E449*P449,2)</f>
        <v>0</v>
      </c>
      <c r="R449" s="160"/>
      <c r="S449" s="160" t="s">
        <v>222</v>
      </c>
      <c r="T449" s="160" t="s">
        <v>217</v>
      </c>
      <c r="U449" s="160">
        <v>7.03</v>
      </c>
      <c r="V449" s="160">
        <f>ROUND(E449*U449,2)</f>
        <v>871.02</v>
      </c>
      <c r="W449" s="160"/>
      <c r="X449" s="160" t="s">
        <v>236</v>
      </c>
      <c r="Y449" s="160" t="s">
        <v>218</v>
      </c>
      <c r="Z449" s="150"/>
      <c r="AA449" s="150"/>
      <c r="AB449" s="150"/>
      <c r="AC449" s="150"/>
      <c r="AD449" s="150"/>
      <c r="AE449" s="150"/>
      <c r="AF449" s="150"/>
      <c r="AG449" s="150" t="s">
        <v>237</v>
      </c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2" x14ac:dyDescent="0.2">
      <c r="A450" s="157"/>
      <c r="B450" s="158"/>
      <c r="C450" s="196" t="s">
        <v>650</v>
      </c>
      <c r="D450" s="189"/>
      <c r="E450" s="190">
        <v>64.8</v>
      </c>
      <c r="F450" s="160"/>
      <c r="G450" s="160"/>
      <c r="H450" s="160"/>
      <c r="I450" s="160"/>
      <c r="J450" s="160"/>
      <c r="K450" s="160"/>
      <c r="L450" s="160"/>
      <c r="M450" s="160"/>
      <c r="N450" s="159"/>
      <c r="O450" s="159"/>
      <c r="P450" s="159"/>
      <c r="Q450" s="159"/>
      <c r="R450" s="160"/>
      <c r="S450" s="160"/>
      <c r="T450" s="160"/>
      <c r="U450" s="160"/>
      <c r="V450" s="160"/>
      <c r="W450" s="160"/>
      <c r="X450" s="160"/>
      <c r="Y450" s="160"/>
      <c r="Z450" s="150"/>
      <c r="AA450" s="150"/>
      <c r="AB450" s="150"/>
      <c r="AC450" s="150"/>
      <c r="AD450" s="150"/>
      <c r="AE450" s="150"/>
      <c r="AF450" s="150"/>
      <c r="AG450" s="150" t="s">
        <v>239</v>
      </c>
      <c r="AH450" s="150">
        <v>0</v>
      </c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3" x14ac:dyDescent="0.2">
      <c r="A451" s="157"/>
      <c r="B451" s="158"/>
      <c r="C451" s="196" t="s">
        <v>651</v>
      </c>
      <c r="D451" s="189"/>
      <c r="E451" s="190">
        <v>36</v>
      </c>
      <c r="F451" s="160"/>
      <c r="G451" s="160"/>
      <c r="H451" s="160"/>
      <c r="I451" s="160"/>
      <c r="J451" s="160"/>
      <c r="K451" s="160"/>
      <c r="L451" s="160"/>
      <c r="M451" s="160"/>
      <c r="N451" s="159"/>
      <c r="O451" s="159"/>
      <c r="P451" s="159"/>
      <c r="Q451" s="159"/>
      <c r="R451" s="160"/>
      <c r="S451" s="160"/>
      <c r="T451" s="160"/>
      <c r="U451" s="160"/>
      <c r="V451" s="160"/>
      <c r="W451" s="160"/>
      <c r="X451" s="160"/>
      <c r="Y451" s="160"/>
      <c r="Z451" s="150"/>
      <c r="AA451" s="150"/>
      <c r="AB451" s="150"/>
      <c r="AC451" s="150"/>
      <c r="AD451" s="150"/>
      <c r="AE451" s="150"/>
      <c r="AF451" s="150"/>
      <c r="AG451" s="150" t="s">
        <v>239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3" x14ac:dyDescent="0.2">
      <c r="A452" s="157"/>
      <c r="B452" s="158"/>
      <c r="C452" s="196" t="s">
        <v>652</v>
      </c>
      <c r="D452" s="189"/>
      <c r="E452" s="190">
        <v>9</v>
      </c>
      <c r="F452" s="160"/>
      <c r="G452" s="160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60"/>
      <c r="Z452" s="150"/>
      <c r="AA452" s="150"/>
      <c r="AB452" s="150"/>
      <c r="AC452" s="150"/>
      <c r="AD452" s="150"/>
      <c r="AE452" s="150"/>
      <c r="AF452" s="150"/>
      <c r="AG452" s="150" t="s">
        <v>239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3" x14ac:dyDescent="0.2">
      <c r="A453" s="157"/>
      <c r="B453" s="158"/>
      <c r="C453" s="196" t="s">
        <v>653</v>
      </c>
      <c r="D453" s="189"/>
      <c r="E453" s="190">
        <v>14.1</v>
      </c>
      <c r="F453" s="160"/>
      <c r="G453" s="160"/>
      <c r="H453" s="160"/>
      <c r="I453" s="160"/>
      <c r="J453" s="160"/>
      <c r="K453" s="160"/>
      <c r="L453" s="160"/>
      <c r="M453" s="160"/>
      <c r="N453" s="159"/>
      <c r="O453" s="159"/>
      <c r="P453" s="159"/>
      <c r="Q453" s="159"/>
      <c r="R453" s="160"/>
      <c r="S453" s="160"/>
      <c r="T453" s="160"/>
      <c r="U453" s="160"/>
      <c r="V453" s="160"/>
      <c r="W453" s="160"/>
      <c r="X453" s="160"/>
      <c r="Y453" s="160"/>
      <c r="Z453" s="150"/>
      <c r="AA453" s="150"/>
      <c r="AB453" s="150"/>
      <c r="AC453" s="150"/>
      <c r="AD453" s="150"/>
      <c r="AE453" s="150"/>
      <c r="AF453" s="150"/>
      <c r="AG453" s="150" t="s">
        <v>239</v>
      </c>
      <c r="AH453" s="150">
        <v>0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 x14ac:dyDescent="0.2">
      <c r="A454" s="171">
        <v>76</v>
      </c>
      <c r="B454" s="172" t="s">
        <v>654</v>
      </c>
      <c r="C454" s="185" t="s">
        <v>655</v>
      </c>
      <c r="D454" s="173" t="s">
        <v>641</v>
      </c>
      <c r="E454" s="174">
        <v>69.833550000000002</v>
      </c>
      <c r="F454" s="175"/>
      <c r="G454" s="176">
        <f>ROUND(E454*F454,2)</f>
        <v>0</v>
      </c>
      <c r="H454" s="161">
        <v>0</v>
      </c>
      <c r="I454" s="160">
        <f>ROUND(E454*H454,2)</f>
        <v>0</v>
      </c>
      <c r="J454" s="161">
        <v>19760</v>
      </c>
      <c r="K454" s="160">
        <f>ROUND(E454*J454,2)</f>
        <v>1379910.95</v>
      </c>
      <c r="L454" s="160">
        <v>21</v>
      </c>
      <c r="M454" s="160">
        <f>G454*(1+L454/100)</f>
        <v>0</v>
      </c>
      <c r="N454" s="159">
        <v>1.48E-3</v>
      </c>
      <c r="O454" s="159">
        <f>ROUND(E454*N454,2)</f>
        <v>0.1</v>
      </c>
      <c r="P454" s="159">
        <v>0</v>
      </c>
      <c r="Q454" s="159">
        <f>ROUND(E454*P454,2)</f>
        <v>0</v>
      </c>
      <c r="R454" s="160"/>
      <c r="S454" s="160" t="s">
        <v>222</v>
      </c>
      <c r="T454" s="160" t="s">
        <v>217</v>
      </c>
      <c r="U454" s="160">
        <v>7.03</v>
      </c>
      <c r="V454" s="160">
        <f>ROUND(E454*U454,2)</f>
        <v>490.93</v>
      </c>
      <c r="W454" s="160"/>
      <c r="X454" s="160" t="s">
        <v>236</v>
      </c>
      <c r="Y454" s="160" t="s">
        <v>218</v>
      </c>
      <c r="Z454" s="150"/>
      <c r="AA454" s="150"/>
      <c r="AB454" s="150"/>
      <c r="AC454" s="150"/>
      <c r="AD454" s="150"/>
      <c r="AE454" s="150"/>
      <c r="AF454" s="150"/>
      <c r="AG454" s="150" t="s">
        <v>237</v>
      </c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2" x14ac:dyDescent="0.2">
      <c r="A455" s="157"/>
      <c r="B455" s="158"/>
      <c r="C455" s="196" t="s">
        <v>656</v>
      </c>
      <c r="D455" s="189"/>
      <c r="E455" s="190">
        <v>34.344299999999997</v>
      </c>
      <c r="F455" s="160"/>
      <c r="G455" s="160"/>
      <c r="H455" s="160"/>
      <c r="I455" s="160"/>
      <c r="J455" s="160"/>
      <c r="K455" s="160"/>
      <c r="L455" s="160"/>
      <c r="M455" s="160"/>
      <c r="N455" s="159"/>
      <c r="O455" s="159"/>
      <c r="P455" s="159"/>
      <c r="Q455" s="159"/>
      <c r="R455" s="160"/>
      <c r="S455" s="160"/>
      <c r="T455" s="160"/>
      <c r="U455" s="160"/>
      <c r="V455" s="160"/>
      <c r="W455" s="160"/>
      <c r="X455" s="160"/>
      <c r="Y455" s="160"/>
      <c r="Z455" s="150"/>
      <c r="AA455" s="150"/>
      <c r="AB455" s="150"/>
      <c r="AC455" s="150"/>
      <c r="AD455" s="150"/>
      <c r="AE455" s="150"/>
      <c r="AF455" s="150"/>
      <c r="AG455" s="150" t="s">
        <v>239</v>
      </c>
      <c r="AH455" s="150">
        <v>0</v>
      </c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3" x14ac:dyDescent="0.2">
      <c r="A456" s="157"/>
      <c r="B456" s="158"/>
      <c r="C456" s="196" t="s">
        <v>657</v>
      </c>
      <c r="D456" s="189"/>
      <c r="E456" s="190">
        <v>35.489249999999998</v>
      </c>
      <c r="F456" s="160"/>
      <c r="G456" s="160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60"/>
      <c r="Z456" s="150"/>
      <c r="AA456" s="150"/>
      <c r="AB456" s="150"/>
      <c r="AC456" s="150"/>
      <c r="AD456" s="150"/>
      <c r="AE456" s="150"/>
      <c r="AF456" s="150"/>
      <c r="AG456" s="150" t="s">
        <v>239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71">
        <v>77</v>
      </c>
      <c r="B457" s="172" t="s">
        <v>658</v>
      </c>
      <c r="C457" s="185" t="s">
        <v>659</v>
      </c>
      <c r="D457" s="173" t="s">
        <v>320</v>
      </c>
      <c r="E457" s="174">
        <v>2</v>
      </c>
      <c r="F457" s="175"/>
      <c r="G457" s="176">
        <f>ROUND(E457*F457,2)</f>
        <v>0</v>
      </c>
      <c r="H457" s="161">
        <v>0</v>
      </c>
      <c r="I457" s="160">
        <f>ROUND(E457*H457,2)</f>
        <v>0</v>
      </c>
      <c r="J457" s="161">
        <v>270050</v>
      </c>
      <c r="K457" s="160">
        <f>ROUND(E457*J457,2)</f>
        <v>540100</v>
      </c>
      <c r="L457" s="160">
        <v>21</v>
      </c>
      <c r="M457" s="160">
        <f>G457*(1+L457/100)</f>
        <v>0</v>
      </c>
      <c r="N457" s="159">
        <v>0</v>
      </c>
      <c r="O457" s="159">
        <f>ROUND(E457*N457,2)</f>
        <v>0</v>
      </c>
      <c r="P457" s="159">
        <v>0</v>
      </c>
      <c r="Q457" s="159">
        <f>ROUND(E457*P457,2)</f>
        <v>0</v>
      </c>
      <c r="R457" s="160"/>
      <c r="S457" s="160" t="s">
        <v>222</v>
      </c>
      <c r="T457" s="160" t="s">
        <v>217</v>
      </c>
      <c r="U457" s="160">
        <v>0</v>
      </c>
      <c r="V457" s="160">
        <f>ROUND(E457*U457,2)</f>
        <v>0</v>
      </c>
      <c r="W457" s="160"/>
      <c r="X457" s="160" t="s">
        <v>236</v>
      </c>
      <c r="Y457" s="160" t="s">
        <v>218</v>
      </c>
      <c r="Z457" s="150"/>
      <c r="AA457" s="150"/>
      <c r="AB457" s="150"/>
      <c r="AC457" s="150"/>
      <c r="AD457" s="150"/>
      <c r="AE457" s="150"/>
      <c r="AF457" s="150"/>
      <c r="AG457" s="150" t="s">
        <v>237</v>
      </c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2" x14ac:dyDescent="0.2">
      <c r="A458" s="157"/>
      <c r="B458" s="158"/>
      <c r="C458" s="196" t="s">
        <v>660</v>
      </c>
      <c r="D458" s="189"/>
      <c r="E458" s="190">
        <v>2</v>
      </c>
      <c r="F458" s="160"/>
      <c r="G458" s="160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60"/>
      <c r="Z458" s="150"/>
      <c r="AA458" s="150"/>
      <c r="AB458" s="150"/>
      <c r="AC458" s="150"/>
      <c r="AD458" s="150"/>
      <c r="AE458" s="150"/>
      <c r="AF458" s="150"/>
      <c r="AG458" s="150" t="s">
        <v>239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77">
        <v>78</v>
      </c>
      <c r="B459" s="178" t="s">
        <v>661</v>
      </c>
      <c r="C459" s="184" t="s">
        <v>662</v>
      </c>
      <c r="D459" s="179" t="s">
        <v>562</v>
      </c>
      <c r="E459" s="180">
        <v>1</v>
      </c>
      <c r="F459" s="181"/>
      <c r="G459" s="182">
        <f>ROUND(E459*F459,2)</f>
        <v>0</v>
      </c>
      <c r="H459" s="161">
        <v>0</v>
      </c>
      <c r="I459" s="160">
        <f>ROUND(E459*H459,2)</f>
        <v>0</v>
      </c>
      <c r="J459" s="161">
        <v>785000</v>
      </c>
      <c r="K459" s="160">
        <f>ROUND(E459*J459,2)</f>
        <v>785000</v>
      </c>
      <c r="L459" s="160">
        <v>21</v>
      </c>
      <c r="M459" s="160">
        <f>G459*(1+L459/100)</f>
        <v>0</v>
      </c>
      <c r="N459" s="159">
        <v>0</v>
      </c>
      <c r="O459" s="159">
        <f>ROUND(E459*N459,2)</f>
        <v>0</v>
      </c>
      <c r="P459" s="159">
        <v>0</v>
      </c>
      <c r="Q459" s="159">
        <f>ROUND(E459*P459,2)</f>
        <v>0</v>
      </c>
      <c r="R459" s="160"/>
      <c r="S459" s="160" t="s">
        <v>222</v>
      </c>
      <c r="T459" s="160" t="s">
        <v>217</v>
      </c>
      <c r="U459" s="160">
        <v>0</v>
      </c>
      <c r="V459" s="160">
        <f>ROUND(E459*U459,2)</f>
        <v>0</v>
      </c>
      <c r="W459" s="160"/>
      <c r="X459" s="160" t="s">
        <v>236</v>
      </c>
      <c r="Y459" s="160" t="s">
        <v>218</v>
      </c>
      <c r="Z459" s="150"/>
      <c r="AA459" s="150"/>
      <c r="AB459" s="150"/>
      <c r="AC459" s="150"/>
      <c r="AD459" s="150"/>
      <c r="AE459" s="150"/>
      <c r="AF459" s="150"/>
      <c r="AG459" s="150" t="s">
        <v>237</v>
      </c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77">
        <v>79</v>
      </c>
      <c r="B460" s="178" t="s">
        <v>663</v>
      </c>
      <c r="C460" s="184" t="s">
        <v>664</v>
      </c>
      <c r="D460" s="179" t="s">
        <v>562</v>
      </c>
      <c r="E460" s="180">
        <v>1</v>
      </c>
      <c r="F460" s="181"/>
      <c r="G460" s="182">
        <f>ROUND(E460*F460,2)</f>
        <v>0</v>
      </c>
      <c r="H460" s="161">
        <v>0</v>
      </c>
      <c r="I460" s="160">
        <f>ROUND(E460*H460,2)</f>
        <v>0</v>
      </c>
      <c r="J460" s="161">
        <v>47350</v>
      </c>
      <c r="K460" s="160">
        <f>ROUND(E460*J460,2)</f>
        <v>47350</v>
      </c>
      <c r="L460" s="160">
        <v>21</v>
      </c>
      <c r="M460" s="160">
        <f>G460*(1+L460/100)</f>
        <v>0</v>
      </c>
      <c r="N460" s="159">
        <v>0</v>
      </c>
      <c r="O460" s="159">
        <f>ROUND(E460*N460,2)</f>
        <v>0</v>
      </c>
      <c r="P460" s="159">
        <v>0</v>
      </c>
      <c r="Q460" s="159">
        <f>ROUND(E460*P460,2)</f>
        <v>0</v>
      </c>
      <c r="R460" s="160"/>
      <c r="S460" s="160" t="s">
        <v>222</v>
      </c>
      <c r="T460" s="160" t="s">
        <v>217</v>
      </c>
      <c r="U460" s="160">
        <v>0</v>
      </c>
      <c r="V460" s="160">
        <f>ROUND(E460*U460,2)</f>
        <v>0</v>
      </c>
      <c r="W460" s="160"/>
      <c r="X460" s="160" t="s">
        <v>236</v>
      </c>
      <c r="Y460" s="160" t="s">
        <v>218</v>
      </c>
      <c r="Z460" s="150"/>
      <c r="AA460" s="150"/>
      <c r="AB460" s="150"/>
      <c r="AC460" s="150"/>
      <c r="AD460" s="150"/>
      <c r="AE460" s="150"/>
      <c r="AF460" s="150"/>
      <c r="AG460" s="150" t="s">
        <v>237</v>
      </c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x14ac:dyDescent="0.2">
      <c r="A461" s="164" t="s">
        <v>211</v>
      </c>
      <c r="B461" s="165" t="s">
        <v>130</v>
      </c>
      <c r="C461" s="183" t="s">
        <v>131</v>
      </c>
      <c r="D461" s="166"/>
      <c r="E461" s="167"/>
      <c r="F461" s="168"/>
      <c r="G461" s="169">
        <f>SUMIF(AG462:AG467,"&lt;&gt;NOR",G462:G467)</f>
        <v>0</v>
      </c>
      <c r="H461" s="163"/>
      <c r="I461" s="163">
        <f>SUM(I462:I467)</f>
        <v>113201.22</v>
      </c>
      <c r="J461" s="163"/>
      <c r="K461" s="163">
        <f>SUM(K462:K467)</f>
        <v>32377.599999999999</v>
      </c>
      <c r="L461" s="163"/>
      <c r="M461" s="163">
        <f>SUM(M462:M467)</f>
        <v>0</v>
      </c>
      <c r="N461" s="162"/>
      <c r="O461" s="162">
        <f>SUM(O462:O467)</f>
        <v>73.740000000000009</v>
      </c>
      <c r="P461" s="162"/>
      <c r="Q461" s="162">
        <f>SUM(Q462:Q467)</f>
        <v>0</v>
      </c>
      <c r="R461" s="163"/>
      <c r="S461" s="163"/>
      <c r="T461" s="163"/>
      <c r="U461" s="163"/>
      <c r="V461" s="163">
        <f>SUM(V462:V467)</f>
        <v>61.8</v>
      </c>
      <c r="W461" s="163"/>
      <c r="X461" s="163"/>
      <c r="Y461" s="163"/>
      <c r="AG461" t="s">
        <v>212</v>
      </c>
    </row>
    <row r="462" spans="1:60" ht="22.5" outlineLevel="1" x14ac:dyDescent="0.2">
      <c r="A462" s="171">
        <v>80</v>
      </c>
      <c r="B462" s="172" t="s">
        <v>665</v>
      </c>
      <c r="C462" s="185" t="s">
        <v>666</v>
      </c>
      <c r="D462" s="173" t="s">
        <v>417</v>
      </c>
      <c r="E462" s="174">
        <v>301.62400000000002</v>
      </c>
      <c r="F462" s="175"/>
      <c r="G462" s="176">
        <f>ROUND(E462*F462,2)</f>
        <v>0</v>
      </c>
      <c r="H462" s="161">
        <v>120.68</v>
      </c>
      <c r="I462" s="160">
        <f>ROUND(E462*H462,2)</f>
        <v>36399.980000000003</v>
      </c>
      <c r="J462" s="161">
        <v>75.319999999999993</v>
      </c>
      <c r="K462" s="160">
        <f>ROUND(E462*J462,2)</f>
        <v>22718.32</v>
      </c>
      <c r="L462" s="160">
        <v>21</v>
      </c>
      <c r="M462" s="160">
        <f>G462*(1+L462/100)</f>
        <v>0</v>
      </c>
      <c r="N462" s="159">
        <v>0.10249999999999999</v>
      </c>
      <c r="O462" s="159">
        <f>ROUND(E462*N462,2)</f>
        <v>30.92</v>
      </c>
      <c r="P462" s="159">
        <v>0</v>
      </c>
      <c r="Q462" s="159">
        <f>ROUND(E462*P462,2)</f>
        <v>0</v>
      </c>
      <c r="R462" s="160"/>
      <c r="S462" s="160" t="s">
        <v>216</v>
      </c>
      <c r="T462" s="160" t="s">
        <v>216</v>
      </c>
      <c r="U462" s="160">
        <v>0.14000000000000001</v>
      </c>
      <c r="V462" s="160">
        <f>ROUND(E462*U462,2)</f>
        <v>42.23</v>
      </c>
      <c r="W462" s="160"/>
      <c r="X462" s="160" t="s">
        <v>236</v>
      </c>
      <c r="Y462" s="160" t="s">
        <v>218</v>
      </c>
      <c r="Z462" s="150"/>
      <c r="AA462" s="150"/>
      <c r="AB462" s="150"/>
      <c r="AC462" s="150"/>
      <c r="AD462" s="150"/>
      <c r="AE462" s="150"/>
      <c r="AF462" s="150"/>
      <c r="AG462" s="150" t="s">
        <v>237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ht="33.75" outlineLevel="2" x14ac:dyDescent="0.2">
      <c r="A463" s="157"/>
      <c r="B463" s="158"/>
      <c r="C463" s="196" t="s">
        <v>667</v>
      </c>
      <c r="D463" s="189"/>
      <c r="E463" s="190">
        <v>301.62400000000002</v>
      </c>
      <c r="F463" s="160"/>
      <c r="G463" s="160"/>
      <c r="H463" s="160"/>
      <c r="I463" s="160"/>
      <c r="J463" s="160"/>
      <c r="K463" s="160"/>
      <c r="L463" s="160"/>
      <c r="M463" s="160"/>
      <c r="N463" s="159"/>
      <c r="O463" s="159"/>
      <c r="P463" s="159"/>
      <c r="Q463" s="159"/>
      <c r="R463" s="160"/>
      <c r="S463" s="160"/>
      <c r="T463" s="160"/>
      <c r="U463" s="160"/>
      <c r="V463" s="160"/>
      <c r="W463" s="160"/>
      <c r="X463" s="160"/>
      <c r="Y463" s="160"/>
      <c r="Z463" s="150"/>
      <c r="AA463" s="150"/>
      <c r="AB463" s="150"/>
      <c r="AC463" s="150"/>
      <c r="AD463" s="150"/>
      <c r="AE463" s="150"/>
      <c r="AF463" s="150"/>
      <c r="AG463" s="150" t="s">
        <v>239</v>
      </c>
      <c r="AH463" s="150">
        <v>0</v>
      </c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ht="22.5" outlineLevel="1" x14ac:dyDescent="0.2">
      <c r="A464" s="171">
        <v>81</v>
      </c>
      <c r="B464" s="172" t="s">
        <v>668</v>
      </c>
      <c r="C464" s="185" t="s">
        <v>669</v>
      </c>
      <c r="D464" s="173" t="s">
        <v>445</v>
      </c>
      <c r="E464" s="174">
        <v>316.70519999999999</v>
      </c>
      <c r="F464" s="175"/>
      <c r="G464" s="176">
        <f>ROUND(E464*F464,2)</f>
        <v>0</v>
      </c>
      <c r="H464" s="161">
        <v>115.5</v>
      </c>
      <c r="I464" s="160">
        <f>ROUND(E464*H464,2)</f>
        <v>36579.449999999997</v>
      </c>
      <c r="J464" s="161">
        <v>0</v>
      </c>
      <c r="K464" s="160">
        <f>ROUND(E464*J464,2)</f>
        <v>0</v>
      </c>
      <c r="L464" s="160">
        <v>21</v>
      </c>
      <c r="M464" s="160">
        <f>G464*(1+L464/100)</f>
        <v>0</v>
      </c>
      <c r="N464" s="159">
        <v>2.7E-2</v>
      </c>
      <c r="O464" s="159">
        <f>ROUND(E464*N464,2)</f>
        <v>8.5500000000000007</v>
      </c>
      <c r="P464" s="159">
        <v>0</v>
      </c>
      <c r="Q464" s="159">
        <f>ROUND(E464*P464,2)</f>
        <v>0</v>
      </c>
      <c r="R464" s="160" t="s">
        <v>321</v>
      </c>
      <c r="S464" s="160" t="s">
        <v>216</v>
      </c>
      <c r="T464" s="160" t="s">
        <v>216</v>
      </c>
      <c r="U464" s="160">
        <v>0</v>
      </c>
      <c r="V464" s="160">
        <f>ROUND(E464*U464,2)</f>
        <v>0</v>
      </c>
      <c r="W464" s="160"/>
      <c r="X464" s="160" t="s">
        <v>322</v>
      </c>
      <c r="Y464" s="160" t="s">
        <v>218</v>
      </c>
      <c r="Z464" s="150"/>
      <c r="AA464" s="150"/>
      <c r="AB464" s="150"/>
      <c r="AC464" s="150"/>
      <c r="AD464" s="150"/>
      <c r="AE464" s="150"/>
      <c r="AF464" s="150"/>
      <c r="AG464" s="150" t="s">
        <v>323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ht="33.75" outlineLevel="2" x14ac:dyDescent="0.2">
      <c r="A465" s="157"/>
      <c r="B465" s="158"/>
      <c r="C465" s="196" t="s">
        <v>670</v>
      </c>
      <c r="D465" s="189"/>
      <c r="E465" s="190">
        <v>316.70519999999999</v>
      </c>
      <c r="F465" s="160"/>
      <c r="G465" s="160"/>
      <c r="H465" s="160"/>
      <c r="I465" s="160"/>
      <c r="J465" s="160"/>
      <c r="K465" s="160"/>
      <c r="L465" s="160"/>
      <c r="M465" s="160"/>
      <c r="N465" s="159"/>
      <c r="O465" s="159"/>
      <c r="P465" s="159"/>
      <c r="Q465" s="159"/>
      <c r="R465" s="160"/>
      <c r="S465" s="160"/>
      <c r="T465" s="160"/>
      <c r="U465" s="160"/>
      <c r="V465" s="160"/>
      <c r="W465" s="160"/>
      <c r="X465" s="160"/>
      <c r="Y465" s="160"/>
      <c r="Z465" s="150"/>
      <c r="AA465" s="150"/>
      <c r="AB465" s="150"/>
      <c r="AC465" s="150"/>
      <c r="AD465" s="150"/>
      <c r="AE465" s="150"/>
      <c r="AF465" s="150"/>
      <c r="AG465" s="150" t="s">
        <v>239</v>
      </c>
      <c r="AH465" s="150">
        <v>0</v>
      </c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 x14ac:dyDescent="0.2">
      <c r="A466" s="171">
        <v>82</v>
      </c>
      <c r="B466" s="172" t="s">
        <v>671</v>
      </c>
      <c r="C466" s="185" t="s">
        <v>672</v>
      </c>
      <c r="D466" s="173" t="s">
        <v>235</v>
      </c>
      <c r="E466" s="174">
        <v>13.573079999999999</v>
      </c>
      <c r="F466" s="175"/>
      <c r="G466" s="176">
        <f>ROUND(E466*F466,2)</f>
        <v>0</v>
      </c>
      <c r="H466" s="161">
        <v>2963.35</v>
      </c>
      <c r="I466" s="160">
        <f>ROUND(E466*H466,2)</f>
        <v>40221.79</v>
      </c>
      <c r="J466" s="161">
        <v>711.65</v>
      </c>
      <c r="K466" s="160">
        <f>ROUND(E466*J466,2)</f>
        <v>9659.2800000000007</v>
      </c>
      <c r="L466" s="160">
        <v>21</v>
      </c>
      <c r="M466" s="160">
        <f>G466*(1+L466/100)</f>
        <v>0</v>
      </c>
      <c r="N466" s="159">
        <v>2.5249999999999999</v>
      </c>
      <c r="O466" s="159">
        <f>ROUND(E466*N466,2)</f>
        <v>34.270000000000003</v>
      </c>
      <c r="P466" s="159">
        <v>0</v>
      </c>
      <c r="Q466" s="159">
        <f>ROUND(E466*P466,2)</f>
        <v>0</v>
      </c>
      <c r="R466" s="160"/>
      <c r="S466" s="160" t="s">
        <v>216</v>
      </c>
      <c r="T466" s="160" t="s">
        <v>216</v>
      </c>
      <c r="U466" s="160">
        <v>1.4419999999999999</v>
      </c>
      <c r="V466" s="160">
        <f>ROUND(E466*U466,2)</f>
        <v>19.57</v>
      </c>
      <c r="W466" s="160"/>
      <c r="X466" s="160" t="s">
        <v>236</v>
      </c>
      <c r="Y466" s="160" t="s">
        <v>218</v>
      </c>
      <c r="Z466" s="150"/>
      <c r="AA466" s="150"/>
      <c r="AB466" s="150"/>
      <c r="AC466" s="150"/>
      <c r="AD466" s="150"/>
      <c r="AE466" s="150"/>
      <c r="AF466" s="150"/>
      <c r="AG466" s="150" t="s">
        <v>237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ht="33.75" outlineLevel="2" x14ac:dyDescent="0.2">
      <c r="A467" s="157"/>
      <c r="B467" s="158"/>
      <c r="C467" s="196" t="s">
        <v>673</v>
      </c>
      <c r="D467" s="189"/>
      <c r="E467" s="190">
        <v>13.573079999999999</v>
      </c>
      <c r="F467" s="160"/>
      <c r="G467" s="160"/>
      <c r="H467" s="160"/>
      <c r="I467" s="160"/>
      <c r="J467" s="160"/>
      <c r="K467" s="160"/>
      <c r="L467" s="160"/>
      <c r="M467" s="160"/>
      <c r="N467" s="159"/>
      <c r="O467" s="159"/>
      <c r="P467" s="159"/>
      <c r="Q467" s="159"/>
      <c r="R467" s="160"/>
      <c r="S467" s="160"/>
      <c r="T467" s="160"/>
      <c r="U467" s="160"/>
      <c r="V467" s="160"/>
      <c r="W467" s="160"/>
      <c r="X467" s="160"/>
      <c r="Y467" s="160"/>
      <c r="Z467" s="150"/>
      <c r="AA467" s="150"/>
      <c r="AB467" s="150"/>
      <c r="AC467" s="150"/>
      <c r="AD467" s="150"/>
      <c r="AE467" s="150"/>
      <c r="AF467" s="150"/>
      <c r="AG467" s="150" t="s">
        <v>239</v>
      </c>
      <c r="AH467" s="150">
        <v>0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x14ac:dyDescent="0.2">
      <c r="A468" s="164" t="s">
        <v>211</v>
      </c>
      <c r="B468" s="165" t="s">
        <v>132</v>
      </c>
      <c r="C468" s="183" t="s">
        <v>133</v>
      </c>
      <c r="D468" s="166"/>
      <c r="E468" s="167"/>
      <c r="F468" s="168"/>
      <c r="G468" s="169">
        <f>SUMIF(AG469:AG493,"&lt;&gt;NOR",G469:G493)</f>
        <v>0</v>
      </c>
      <c r="H468" s="163"/>
      <c r="I468" s="163">
        <f>SUM(I469:I493)</f>
        <v>4309.5</v>
      </c>
      <c r="J468" s="163"/>
      <c r="K468" s="163">
        <f>SUM(K469:K493)</f>
        <v>605280.28</v>
      </c>
      <c r="L468" s="163"/>
      <c r="M468" s="163">
        <f>SUM(M469:M493)</f>
        <v>0</v>
      </c>
      <c r="N468" s="162"/>
      <c r="O468" s="162">
        <f>SUM(O469:O493)</f>
        <v>0.32</v>
      </c>
      <c r="P468" s="162"/>
      <c r="Q468" s="162">
        <f>SUM(Q469:Q493)</f>
        <v>0</v>
      </c>
      <c r="R468" s="163"/>
      <c r="S468" s="163"/>
      <c r="T468" s="163"/>
      <c r="U468" s="163"/>
      <c r="V468" s="163">
        <f>SUM(V469:V493)</f>
        <v>297.05</v>
      </c>
      <c r="W468" s="163"/>
      <c r="X468" s="163"/>
      <c r="Y468" s="163"/>
      <c r="AG468" t="s">
        <v>212</v>
      </c>
    </row>
    <row r="469" spans="1:60" ht="22.5" outlineLevel="1" x14ac:dyDescent="0.2">
      <c r="A469" s="177">
        <v>83</v>
      </c>
      <c r="B469" s="178" t="s">
        <v>674</v>
      </c>
      <c r="C469" s="184" t="s">
        <v>675</v>
      </c>
      <c r="D469" s="179" t="s">
        <v>676</v>
      </c>
      <c r="E469" s="180">
        <v>4</v>
      </c>
      <c r="F469" s="181"/>
      <c r="G469" s="182">
        <f t="shared" ref="G469:G474" si="0">ROUND(E469*F469,2)</f>
        <v>0</v>
      </c>
      <c r="H469" s="161">
        <v>0</v>
      </c>
      <c r="I469" s="160">
        <f t="shared" ref="I469:I474" si="1">ROUND(E469*H469,2)</f>
        <v>0</v>
      </c>
      <c r="J469" s="161">
        <v>1683</v>
      </c>
      <c r="K469" s="160">
        <f t="shared" ref="K469:K474" si="2">ROUND(E469*J469,2)</f>
        <v>6732</v>
      </c>
      <c r="L469" s="160">
        <v>21</v>
      </c>
      <c r="M469" s="160">
        <f t="shared" ref="M469:M474" si="3">G469*(1+L469/100)</f>
        <v>0</v>
      </c>
      <c r="N469" s="159">
        <v>0</v>
      </c>
      <c r="O469" s="159">
        <f t="shared" ref="O469:O474" si="4">ROUND(E469*N469,2)</f>
        <v>0</v>
      </c>
      <c r="P469" s="159">
        <v>0</v>
      </c>
      <c r="Q469" s="159">
        <f t="shared" ref="Q469:Q474" si="5">ROUND(E469*P469,2)</f>
        <v>0</v>
      </c>
      <c r="R469" s="160"/>
      <c r="S469" s="160" t="s">
        <v>216</v>
      </c>
      <c r="T469" s="160" t="s">
        <v>216</v>
      </c>
      <c r="U469" s="160">
        <v>3.61</v>
      </c>
      <c r="V469" s="160">
        <f t="shared" ref="V469:V474" si="6">ROUND(E469*U469,2)</f>
        <v>14.44</v>
      </c>
      <c r="W469" s="160"/>
      <c r="X469" s="160" t="s">
        <v>236</v>
      </c>
      <c r="Y469" s="160" t="s">
        <v>218</v>
      </c>
      <c r="Z469" s="150"/>
      <c r="AA469" s="150"/>
      <c r="AB469" s="150"/>
      <c r="AC469" s="150"/>
      <c r="AD469" s="150"/>
      <c r="AE469" s="150"/>
      <c r="AF469" s="150"/>
      <c r="AG469" s="150" t="s">
        <v>237</v>
      </c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ht="22.5" outlineLevel="1" x14ac:dyDescent="0.2">
      <c r="A470" s="177">
        <v>84</v>
      </c>
      <c r="B470" s="178" t="s">
        <v>677</v>
      </c>
      <c r="C470" s="184" t="s">
        <v>678</v>
      </c>
      <c r="D470" s="179" t="s">
        <v>676</v>
      </c>
      <c r="E470" s="180">
        <v>4</v>
      </c>
      <c r="F470" s="181"/>
      <c r="G470" s="182">
        <f t="shared" si="0"/>
        <v>0</v>
      </c>
      <c r="H470" s="161">
        <v>0</v>
      </c>
      <c r="I470" s="160">
        <f t="shared" si="1"/>
        <v>0</v>
      </c>
      <c r="J470" s="161">
        <v>1325</v>
      </c>
      <c r="K470" s="160">
        <f t="shared" si="2"/>
        <v>5300</v>
      </c>
      <c r="L470" s="160">
        <v>21</v>
      </c>
      <c r="M470" s="160">
        <f t="shared" si="3"/>
        <v>0</v>
      </c>
      <c r="N470" s="159">
        <v>0</v>
      </c>
      <c r="O470" s="159">
        <f t="shared" si="4"/>
        <v>0</v>
      </c>
      <c r="P470" s="159">
        <v>0</v>
      </c>
      <c r="Q470" s="159">
        <f t="shared" si="5"/>
        <v>0</v>
      </c>
      <c r="R470" s="160"/>
      <c r="S470" s="160" t="s">
        <v>216</v>
      </c>
      <c r="T470" s="160" t="s">
        <v>216</v>
      </c>
      <c r="U470" s="160">
        <v>2.84</v>
      </c>
      <c r="V470" s="160">
        <f t="shared" si="6"/>
        <v>11.36</v>
      </c>
      <c r="W470" s="160"/>
      <c r="X470" s="160" t="s">
        <v>236</v>
      </c>
      <c r="Y470" s="160" t="s">
        <v>218</v>
      </c>
      <c r="Z470" s="150"/>
      <c r="AA470" s="150"/>
      <c r="AB470" s="150"/>
      <c r="AC470" s="150"/>
      <c r="AD470" s="150"/>
      <c r="AE470" s="150"/>
      <c r="AF470" s="150"/>
      <c r="AG470" s="150" t="s">
        <v>237</v>
      </c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ht="22.5" outlineLevel="1" x14ac:dyDescent="0.2">
      <c r="A471" s="177">
        <v>85</v>
      </c>
      <c r="B471" s="178" t="s">
        <v>679</v>
      </c>
      <c r="C471" s="184" t="s">
        <v>680</v>
      </c>
      <c r="D471" s="179" t="s">
        <v>681</v>
      </c>
      <c r="E471" s="180">
        <v>250</v>
      </c>
      <c r="F471" s="181"/>
      <c r="G471" s="182">
        <f t="shared" si="0"/>
        <v>0</v>
      </c>
      <c r="H471" s="161">
        <v>0</v>
      </c>
      <c r="I471" s="160">
        <f t="shared" si="1"/>
        <v>0</v>
      </c>
      <c r="J471" s="161">
        <v>906</v>
      </c>
      <c r="K471" s="160">
        <f t="shared" si="2"/>
        <v>226500</v>
      </c>
      <c r="L471" s="160">
        <v>21</v>
      </c>
      <c r="M471" s="160">
        <f t="shared" si="3"/>
        <v>0</v>
      </c>
      <c r="N471" s="159">
        <v>0</v>
      </c>
      <c r="O471" s="159">
        <f t="shared" si="4"/>
        <v>0</v>
      </c>
      <c r="P471" s="159">
        <v>0</v>
      </c>
      <c r="Q471" s="159">
        <f t="shared" si="5"/>
        <v>0</v>
      </c>
      <c r="R471" s="160"/>
      <c r="S471" s="160" t="s">
        <v>216</v>
      </c>
      <c r="T471" s="160" t="s">
        <v>216</v>
      </c>
      <c r="U471" s="160">
        <v>0</v>
      </c>
      <c r="V471" s="160">
        <f t="shared" si="6"/>
        <v>0</v>
      </c>
      <c r="W471" s="160"/>
      <c r="X471" s="160" t="s">
        <v>236</v>
      </c>
      <c r="Y471" s="160" t="s">
        <v>218</v>
      </c>
      <c r="Z471" s="150"/>
      <c r="AA471" s="150"/>
      <c r="AB471" s="150"/>
      <c r="AC471" s="150"/>
      <c r="AD471" s="150"/>
      <c r="AE471" s="150"/>
      <c r="AF471" s="150"/>
      <c r="AG471" s="150" t="s">
        <v>237</v>
      </c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1" x14ac:dyDescent="0.2">
      <c r="A472" s="177">
        <v>86</v>
      </c>
      <c r="B472" s="178" t="s">
        <v>682</v>
      </c>
      <c r="C472" s="184" t="s">
        <v>683</v>
      </c>
      <c r="D472" s="179" t="s">
        <v>562</v>
      </c>
      <c r="E472" s="180">
        <v>4</v>
      </c>
      <c r="F472" s="181"/>
      <c r="G472" s="182">
        <f t="shared" si="0"/>
        <v>0</v>
      </c>
      <c r="H472" s="161">
        <v>0</v>
      </c>
      <c r="I472" s="160">
        <f t="shared" si="1"/>
        <v>0</v>
      </c>
      <c r="J472" s="161">
        <v>1686</v>
      </c>
      <c r="K472" s="160">
        <f t="shared" si="2"/>
        <v>6744</v>
      </c>
      <c r="L472" s="160">
        <v>21</v>
      </c>
      <c r="M472" s="160">
        <f t="shared" si="3"/>
        <v>0</v>
      </c>
      <c r="N472" s="159">
        <v>0</v>
      </c>
      <c r="O472" s="159">
        <f t="shared" si="4"/>
        <v>0</v>
      </c>
      <c r="P472" s="159">
        <v>0</v>
      </c>
      <c r="Q472" s="159">
        <f t="shared" si="5"/>
        <v>0</v>
      </c>
      <c r="R472" s="160"/>
      <c r="S472" s="160" t="s">
        <v>216</v>
      </c>
      <c r="T472" s="160" t="s">
        <v>216</v>
      </c>
      <c r="U472" s="160">
        <v>0</v>
      </c>
      <c r="V472" s="160">
        <f t="shared" si="6"/>
        <v>0</v>
      </c>
      <c r="W472" s="160"/>
      <c r="X472" s="160" t="s">
        <v>236</v>
      </c>
      <c r="Y472" s="160" t="s">
        <v>218</v>
      </c>
      <c r="Z472" s="150"/>
      <c r="AA472" s="150"/>
      <c r="AB472" s="150"/>
      <c r="AC472" s="150"/>
      <c r="AD472" s="150"/>
      <c r="AE472" s="150"/>
      <c r="AF472" s="150"/>
      <c r="AG472" s="150" t="s">
        <v>237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2">
      <c r="A473" s="177">
        <v>87</v>
      </c>
      <c r="B473" s="178" t="s">
        <v>684</v>
      </c>
      <c r="C473" s="184" t="s">
        <v>685</v>
      </c>
      <c r="D473" s="179" t="s">
        <v>312</v>
      </c>
      <c r="E473" s="180">
        <v>50</v>
      </c>
      <c r="F473" s="181"/>
      <c r="G473" s="182">
        <f t="shared" si="0"/>
        <v>0</v>
      </c>
      <c r="H473" s="161">
        <v>86.19</v>
      </c>
      <c r="I473" s="160">
        <f t="shared" si="1"/>
        <v>4309.5</v>
      </c>
      <c r="J473" s="161">
        <v>128.31</v>
      </c>
      <c r="K473" s="160">
        <f t="shared" si="2"/>
        <v>6415.5</v>
      </c>
      <c r="L473" s="160">
        <v>21</v>
      </c>
      <c r="M473" s="160">
        <f t="shared" si="3"/>
        <v>0</v>
      </c>
      <c r="N473" s="159">
        <v>6.3499999999999997E-3</v>
      </c>
      <c r="O473" s="159">
        <f t="shared" si="4"/>
        <v>0.32</v>
      </c>
      <c r="P473" s="159">
        <v>0</v>
      </c>
      <c r="Q473" s="159">
        <f t="shared" si="5"/>
        <v>0</v>
      </c>
      <c r="R473" s="160"/>
      <c r="S473" s="160" t="s">
        <v>216</v>
      </c>
      <c r="T473" s="160" t="s">
        <v>216</v>
      </c>
      <c r="U473" s="160">
        <v>0.26</v>
      </c>
      <c r="V473" s="160">
        <f t="shared" si="6"/>
        <v>13</v>
      </c>
      <c r="W473" s="160"/>
      <c r="X473" s="160" t="s">
        <v>236</v>
      </c>
      <c r="Y473" s="160" t="s">
        <v>218</v>
      </c>
      <c r="Z473" s="150"/>
      <c r="AA473" s="150"/>
      <c r="AB473" s="150"/>
      <c r="AC473" s="150"/>
      <c r="AD473" s="150"/>
      <c r="AE473" s="150"/>
      <c r="AF473" s="150"/>
      <c r="AG473" s="150" t="s">
        <v>237</v>
      </c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ht="22.5" outlineLevel="1" x14ac:dyDescent="0.2">
      <c r="A474" s="171">
        <v>88</v>
      </c>
      <c r="B474" s="172" t="s">
        <v>686</v>
      </c>
      <c r="C474" s="185" t="s">
        <v>687</v>
      </c>
      <c r="D474" s="173" t="s">
        <v>312</v>
      </c>
      <c r="E474" s="174">
        <v>1434.75</v>
      </c>
      <c r="F474" s="175"/>
      <c r="G474" s="176">
        <f t="shared" si="0"/>
        <v>0</v>
      </c>
      <c r="H474" s="161">
        <v>0</v>
      </c>
      <c r="I474" s="160">
        <f t="shared" si="1"/>
        <v>0</v>
      </c>
      <c r="J474" s="161">
        <v>63.4</v>
      </c>
      <c r="K474" s="160">
        <f t="shared" si="2"/>
        <v>90963.15</v>
      </c>
      <c r="L474" s="160">
        <v>21</v>
      </c>
      <c r="M474" s="160">
        <f t="shared" si="3"/>
        <v>0</v>
      </c>
      <c r="N474" s="159">
        <v>0</v>
      </c>
      <c r="O474" s="159">
        <f t="shared" si="4"/>
        <v>0</v>
      </c>
      <c r="P474" s="159">
        <v>0</v>
      </c>
      <c r="Q474" s="159">
        <f t="shared" si="5"/>
        <v>0</v>
      </c>
      <c r="R474" s="160"/>
      <c r="S474" s="160" t="s">
        <v>216</v>
      </c>
      <c r="T474" s="160" t="s">
        <v>216</v>
      </c>
      <c r="U474" s="160">
        <v>0.11</v>
      </c>
      <c r="V474" s="160">
        <f t="shared" si="6"/>
        <v>157.82</v>
      </c>
      <c r="W474" s="160"/>
      <c r="X474" s="160" t="s">
        <v>236</v>
      </c>
      <c r="Y474" s="160" t="s">
        <v>218</v>
      </c>
      <c r="Z474" s="150"/>
      <c r="AA474" s="150"/>
      <c r="AB474" s="150"/>
      <c r="AC474" s="150"/>
      <c r="AD474" s="150"/>
      <c r="AE474" s="150"/>
      <c r="AF474" s="150"/>
      <c r="AG474" s="150" t="s">
        <v>237</v>
      </c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2" x14ac:dyDescent="0.2">
      <c r="A475" s="157"/>
      <c r="B475" s="158"/>
      <c r="C475" s="196" t="s">
        <v>688</v>
      </c>
      <c r="D475" s="189"/>
      <c r="E475" s="190">
        <v>260.75</v>
      </c>
      <c r="F475" s="160"/>
      <c r="G475" s="160"/>
      <c r="H475" s="160"/>
      <c r="I475" s="160"/>
      <c r="J475" s="160"/>
      <c r="K475" s="160"/>
      <c r="L475" s="160"/>
      <c r="M475" s="160"/>
      <c r="N475" s="159"/>
      <c r="O475" s="159"/>
      <c r="P475" s="159"/>
      <c r="Q475" s="159"/>
      <c r="R475" s="160"/>
      <c r="S475" s="160"/>
      <c r="T475" s="160"/>
      <c r="U475" s="160"/>
      <c r="V475" s="160"/>
      <c r="W475" s="160"/>
      <c r="X475" s="160"/>
      <c r="Y475" s="160"/>
      <c r="Z475" s="150"/>
      <c r="AA475" s="150"/>
      <c r="AB475" s="150"/>
      <c r="AC475" s="150"/>
      <c r="AD475" s="150"/>
      <c r="AE475" s="150"/>
      <c r="AF475" s="150"/>
      <c r="AG475" s="150" t="s">
        <v>239</v>
      </c>
      <c r="AH475" s="150">
        <v>0</v>
      </c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3" x14ac:dyDescent="0.2">
      <c r="A476" s="157"/>
      <c r="B476" s="158"/>
      <c r="C476" s="196" t="s">
        <v>689</v>
      </c>
      <c r="D476" s="189"/>
      <c r="E476" s="190">
        <v>340</v>
      </c>
      <c r="F476" s="160"/>
      <c r="G476" s="160"/>
      <c r="H476" s="160"/>
      <c r="I476" s="160"/>
      <c r="J476" s="160"/>
      <c r="K476" s="160"/>
      <c r="L476" s="160"/>
      <c r="M476" s="160"/>
      <c r="N476" s="159"/>
      <c r="O476" s="159"/>
      <c r="P476" s="159"/>
      <c r="Q476" s="159"/>
      <c r="R476" s="160"/>
      <c r="S476" s="160"/>
      <c r="T476" s="160"/>
      <c r="U476" s="160"/>
      <c r="V476" s="160"/>
      <c r="W476" s="160"/>
      <c r="X476" s="160"/>
      <c r="Y476" s="160"/>
      <c r="Z476" s="150"/>
      <c r="AA476" s="150"/>
      <c r="AB476" s="150"/>
      <c r="AC476" s="150"/>
      <c r="AD476" s="150"/>
      <c r="AE476" s="150"/>
      <c r="AF476" s="150"/>
      <c r="AG476" s="150" t="s">
        <v>239</v>
      </c>
      <c r="AH476" s="150">
        <v>0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3" x14ac:dyDescent="0.2">
      <c r="A477" s="157"/>
      <c r="B477" s="158"/>
      <c r="C477" s="196" t="s">
        <v>690</v>
      </c>
      <c r="D477" s="189"/>
      <c r="E477" s="190">
        <v>411.5</v>
      </c>
      <c r="F477" s="160"/>
      <c r="G477" s="160"/>
      <c r="H477" s="160"/>
      <c r="I477" s="160"/>
      <c r="J477" s="160"/>
      <c r="K477" s="160"/>
      <c r="L477" s="160"/>
      <c r="M477" s="160"/>
      <c r="N477" s="159"/>
      <c r="O477" s="159"/>
      <c r="P477" s="159"/>
      <c r="Q477" s="159"/>
      <c r="R477" s="160"/>
      <c r="S477" s="160"/>
      <c r="T477" s="160"/>
      <c r="U477" s="160"/>
      <c r="V477" s="160"/>
      <c r="W477" s="160"/>
      <c r="X477" s="160"/>
      <c r="Y477" s="160"/>
      <c r="Z477" s="150"/>
      <c r="AA477" s="150"/>
      <c r="AB477" s="150"/>
      <c r="AC477" s="150"/>
      <c r="AD477" s="150"/>
      <c r="AE477" s="150"/>
      <c r="AF477" s="150"/>
      <c r="AG477" s="150" t="s">
        <v>239</v>
      </c>
      <c r="AH477" s="150">
        <v>0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3" x14ac:dyDescent="0.2">
      <c r="A478" s="157"/>
      <c r="B478" s="158"/>
      <c r="C478" s="196" t="s">
        <v>691</v>
      </c>
      <c r="D478" s="189"/>
      <c r="E478" s="190">
        <v>422.5</v>
      </c>
      <c r="F478" s="160"/>
      <c r="G478" s="160"/>
      <c r="H478" s="160"/>
      <c r="I478" s="160"/>
      <c r="J478" s="160"/>
      <c r="K478" s="160"/>
      <c r="L478" s="160"/>
      <c r="M478" s="160"/>
      <c r="N478" s="159"/>
      <c r="O478" s="159"/>
      <c r="P478" s="159"/>
      <c r="Q478" s="159"/>
      <c r="R478" s="160"/>
      <c r="S478" s="160"/>
      <c r="T478" s="160"/>
      <c r="U478" s="160"/>
      <c r="V478" s="160"/>
      <c r="W478" s="160"/>
      <c r="X478" s="160"/>
      <c r="Y478" s="160"/>
      <c r="Z478" s="150"/>
      <c r="AA478" s="150"/>
      <c r="AB478" s="150"/>
      <c r="AC478" s="150"/>
      <c r="AD478" s="150"/>
      <c r="AE478" s="150"/>
      <c r="AF478" s="150"/>
      <c r="AG478" s="150" t="s">
        <v>239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ht="22.5" outlineLevel="1" x14ac:dyDescent="0.2">
      <c r="A479" s="171">
        <v>89</v>
      </c>
      <c r="B479" s="172" t="s">
        <v>692</v>
      </c>
      <c r="C479" s="185" t="s">
        <v>693</v>
      </c>
      <c r="D479" s="173" t="s">
        <v>312</v>
      </c>
      <c r="E479" s="174">
        <v>1434.75</v>
      </c>
      <c r="F479" s="175"/>
      <c r="G479" s="176">
        <f>ROUND(E479*F479,2)</f>
        <v>0</v>
      </c>
      <c r="H479" s="161">
        <v>0</v>
      </c>
      <c r="I479" s="160">
        <f>ROUND(E479*H479,2)</f>
        <v>0</v>
      </c>
      <c r="J479" s="161">
        <v>39.5</v>
      </c>
      <c r="K479" s="160">
        <f>ROUND(E479*J479,2)</f>
        <v>56672.63</v>
      </c>
      <c r="L479" s="160">
        <v>21</v>
      </c>
      <c r="M479" s="160">
        <f>G479*(1+L479/100)</f>
        <v>0</v>
      </c>
      <c r="N479" s="159">
        <v>0</v>
      </c>
      <c r="O479" s="159">
        <f>ROUND(E479*N479,2)</f>
        <v>0</v>
      </c>
      <c r="P479" s="159">
        <v>0</v>
      </c>
      <c r="Q479" s="159">
        <f>ROUND(E479*P479,2)</f>
        <v>0</v>
      </c>
      <c r="R479" s="160"/>
      <c r="S479" s="160" t="s">
        <v>216</v>
      </c>
      <c r="T479" s="160" t="s">
        <v>216</v>
      </c>
      <c r="U479" s="160">
        <v>7.0000000000000007E-2</v>
      </c>
      <c r="V479" s="160">
        <f>ROUND(E479*U479,2)</f>
        <v>100.43</v>
      </c>
      <c r="W479" s="160"/>
      <c r="X479" s="160" t="s">
        <v>236</v>
      </c>
      <c r="Y479" s="160" t="s">
        <v>218</v>
      </c>
      <c r="Z479" s="150"/>
      <c r="AA479" s="150"/>
      <c r="AB479" s="150"/>
      <c r="AC479" s="150"/>
      <c r="AD479" s="150"/>
      <c r="AE479" s="150"/>
      <c r="AF479" s="150"/>
      <c r="AG479" s="150" t="s">
        <v>237</v>
      </c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2" x14ac:dyDescent="0.2">
      <c r="A480" s="157"/>
      <c r="B480" s="158"/>
      <c r="C480" s="196" t="s">
        <v>688</v>
      </c>
      <c r="D480" s="189"/>
      <c r="E480" s="190">
        <v>260.75</v>
      </c>
      <c r="F480" s="160"/>
      <c r="G480" s="160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60"/>
      <c r="Z480" s="150"/>
      <c r="AA480" s="150"/>
      <c r="AB480" s="150"/>
      <c r="AC480" s="150"/>
      <c r="AD480" s="150"/>
      <c r="AE480" s="150"/>
      <c r="AF480" s="150"/>
      <c r="AG480" s="150" t="s">
        <v>239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3" x14ac:dyDescent="0.2">
      <c r="A481" s="157"/>
      <c r="B481" s="158"/>
      <c r="C481" s="196" t="s">
        <v>689</v>
      </c>
      <c r="D481" s="189"/>
      <c r="E481" s="190">
        <v>340</v>
      </c>
      <c r="F481" s="160"/>
      <c r="G481" s="160"/>
      <c r="H481" s="160"/>
      <c r="I481" s="160"/>
      <c r="J481" s="160"/>
      <c r="K481" s="160"/>
      <c r="L481" s="160"/>
      <c r="M481" s="160"/>
      <c r="N481" s="159"/>
      <c r="O481" s="159"/>
      <c r="P481" s="159"/>
      <c r="Q481" s="159"/>
      <c r="R481" s="160"/>
      <c r="S481" s="160"/>
      <c r="T481" s="160"/>
      <c r="U481" s="160"/>
      <c r="V481" s="160"/>
      <c r="W481" s="160"/>
      <c r="X481" s="160"/>
      <c r="Y481" s="160"/>
      <c r="Z481" s="150"/>
      <c r="AA481" s="150"/>
      <c r="AB481" s="150"/>
      <c r="AC481" s="150"/>
      <c r="AD481" s="150"/>
      <c r="AE481" s="150"/>
      <c r="AF481" s="150"/>
      <c r="AG481" s="150" t="s">
        <v>239</v>
      </c>
      <c r="AH481" s="150">
        <v>0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3" x14ac:dyDescent="0.2">
      <c r="A482" s="157"/>
      <c r="B482" s="158"/>
      <c r="C482" s="196" t="s">
        <v>690</v>
      </c>
      <c r="D482" s="189"/>
      <c r="E482" s="190">
        <v>411.5</v>
      </c>
      <c r="F482" s="160"/>
      <c r="G482" s="160"/>
      <c r="H482" s="160"/>
      <c r="I482" s="160"/>
      <c r="J482" s="160"/>
      <c r="K482" s="160"/>
      <c r="L482" s="160"/>
      <c r="M482" s="160"/>
      <c r="N482" s="159"/>
      <c r="O482" s="159"/>
      <c r="P482" s="159"/>
      <c r="Q482" s="159"/>
      <c r="R482" s="160"/>
      <c r="S482" s="160"/>
      <c r="T482" s="160"/>
      <c r="U482" s="160"/>
      <c r="V482" s="160"/>
      <c r="W482" s="160"/>
      <c r="X482" s="160"/>
      <c r="Y482" s="160"/>
      <c r="Z482" s="150"/>
      <c r="AA482" s="150"/>
      <c r="AB482" s="150"/>
      <c r="AC482" s="150"/>
      <c r="AD482" s="150"/>
      <c r="AE482" s="150"/>
      <c r="AF482" s="150"/>
      <c r="AG482" s="150" t="s">
        <v>239</v>
      </c>
      <c r="AH482" s="150">
        <v>0</v>
      </c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3" x14ac:dyDescent="0.2">
      <c r="A483" s="157"/>
      <c r="B483" s="158"/>
      <c r="C483" s="196" t="s">
        <v>691</v>
      </c>
      <c r="D483" s="189"/>
      <c r="E483" s="190">
        <v>422.5</v>
      </c>
      <c r="F483" s="160"/>
      <c r="G483" s="160"/>
      <c r="H483" s="160"/>
      <c r="I483" s="160"/>
      <c r="J483" s="160"/>
      <c r="K483" s="160"/>
      <c r="L483" s="160"/>
      <c r="M483" s="160"/>
      <c r="N483" s="159"/>
      <c r="O483" s="159"/>
      <c r="P483" s="159"/>
      <c r="Q483" s="159"/>
      <c r="R483" s="160"/>
      <c r="S483" s="160"/>
      <c r="T483" s="160"/>
      <c r="U483" s="160"/>
      <c r="V483" s="160"/>
      <c r="W483" s="160"/>
      <c r="X483" s="160"/>
      <c r="Y483" s="160"/>
      <c r="Z483" s="150"/>
      <c r="AA483" s="150"/>
      <c r="AB483" s="150"/>
      <c r="AC483" s="150"/>
      <c r="AD483" s="150"/>
      <c r="AE483" s="150"/>
      <c r="AF483" s="150"/>
      <c r="AG483" s="150" t="s">
        <v>239</v>
      </c>
      <c r="AH483" s="150">
        <v>0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71">
        <v>90</v>
      </c>
      <c r="B484" s="172" t="s">
        <v>694</v>
      </c>
      <c r="C484" s="185" t="s">
        <v>695</v>
      </c>
      <c r="D484" s="173" t="s">
        <v>312</v>
      </c>
      <c r="E484" s="174">
        <v>86085</v>
      </c>
      <c r="F484" s="175"/>
      <c r="G484" s="176">
        <f>ROUND(E484*F484,2)</f>
        <v>0</v>
      </c>
      <c r="H484" s="161">
        <v>0</v>
      </c>
      <c r="I484" s="160">
        <f>ROUND(E484*H484,2)</f>
        <v>0</v>
      </c>
      <c r="J484" s="161">
        <v>1.8</v>
      </c>
      <c r="K484" s="160">
        <f>ROUND(E484*J484,2)</f>
        <v>154953</v>
      </c>
      <c r="L484" s="160">
        <v>21</v>
      </c>
      <c r="M484" s="160">
        <f>G484*(1+L484/100)</f>
        <v>0</v>
      </c>
      <c r="N484" s="159">
        <v>0</v>
      </c>
      <c r="O484" s="159">
        <f>ROUND(E484*N484,2)</f>
        <v>0</v>
      </c>
      <c r="P484" s="159">
        <v>0</v>
      </c>
      <c r="Q484" s="159">
        <f>ROUND(E484*P484,2)</f>
        <v>0</v>
      </c>
      <c r="R484" s="160"/>
      <c r="S484" s="160" t="s">
        <v>216</v>
      </c>
      <c r="T484" s="160" t="s">
        <v>216</v>
      </c>
      <c r="U484" s="160">
        <v>0</v>
      </c>
      <c r="V484" s="160">
        <f>ROUND(E484*U484,2)</f>
        <v>0</v>
      </c>
      <c r="W484" s="160"/>
      <c r="X484" s="160" t="s">
        <v>236</v>
      </c>
      <c r="Y484" s="160" t="s">
        <v>218</v>
      </c>
      <c r="Z484" s="150"/>
      <c r="AA484" s="150"/>
      <c r="AB484" s="150"/>
      <c r="AC484" s="150"/>
      <c r="AD484" s="150"/>
      <c r="AE484" s="150"/>
      <c r="AF484" s="150"/>
      <c r="AG484" s="150" t="s">
        <v>237</v>
      </c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2" x14ac:dyDescent="0.2">
      <c r="A485" s="157"/>
      <c r="B485" s="158"/>
      <c r="C485" s="197" t="s">
        <v>287</v>
      </c>
      <c r="D485" s="191"/>
      <c r="E485" s="192"/>
      <c r="F485" s="160"/>
      <c r="G485" s="160"/>
      <c r="H485" s="160"/>
      <c r="I485" s="160"/>
      <c r="J485" s="160"/>
      <c r="K485" s="160"/>
      <c r="L485" s="160"/>
      <c r="M485" s="160"/>
      <c r="N485" s="159"/>
      <c r="O485" s="159"/>
      <c r="P485" s="159"/>
      <c r="Q485" s="159"/>
      <c r="R485" s="160"/>
      <c r="S485" s="160"/>
      <c r="T485" s="160"/>
      <c r="U485" s="160"/>
      <c r="V485" s="160"/>
      <c r="W485" s="160"/>
      <c r="X485" s="160"/>
      <c r="Y485" s="160"/>
      <c r="Z485" s="150"/>
      <c r="AA485" s="150"/>
      <c r="AB485" s="150"/>
      <c r="AC485" s="150"/>
      <c r="AD485" s="150"/>
      <c r="AE485" s="150"/>
      <c r="AF485" s="150"/>
      <c r="AG485" s="150" t="s">
        <v>239</v>
      </c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3" x14ac:dyDescent="0.2">
      <c r="A486" s="157"/>
      <c r="B486" s="158"/>
      <c r="C486" s="198" t="s">
        <v>696</v>
      </c>
      <c r="D486" s="191"/>
      <c r="E486" s="192">
        <v>260.75</v>
      </c>
      <c r="F486" s="160"/>
      <c r="G486" s="160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60"/>
      <c r="Z486" s="150"/>
      <c r="AA486" s="150"/>
      <c r="AB486" s="150"/>
      <c r="AC486" s="150"/>
      <c r="AD486" s="150"/>
      <c r="AE486" s="150"/>
      <c r="AF486" s="150"/>
      <c r="AG486" s="150" t="s">
        <v>239</v>
      </c>
      <c r="AH486" s="150">
        <v>2</v>
      </c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3" x14ac:dyDescent="0.2">
      <c r="A487" s="157"/>
      <c r="B487" s="158"/>
      <c r="C487" s="198" t="s">
        <v>697</v>
      </c>
      <c r="D487" s="191"/>
      <c r="E487" s="192">
        <v>340</v>
      </c>
      <c r="F487" s="160"/>
      <c r="G487" s="160"/>
      <c r="H487" s="160"/>
      <c r="I487" s="160"/>
      <c r="J487" s="160"/>
      <c r="K487" s="160"/>
      <c r="L487" s="160"/>
      <c r="M487" s="160"/>
      <c r="N487" s="159"/>
      <c r="O487" s="159"/>
      <c r="P487" s="159"/>
      <c r="Q487" s="159"/>
      <c r="R487" s="160"/>
      <c r="S487" s="160"/>
      <c r="T487" s="160"/>
      <c r="U487" s="160"/>
      <c r="V487" s="160"/>
      <c r="W487" s="160"/>
      <c r="X487" s="160"/>
      <c r="Y487" s="160"/>
      <c r="Z487" s="150"/>
      <c r="AA487" s="150"/>
      <c r="AB487" s="150"/>
      <c r="AC487" s="150"/>
      <c r="AD487" s="150"/>
      <c r="AE487" s="150"/>
      <c r="AF487" s="150"/>
      <c r="AG487" s="150" t="s">
        <v>239</v>
      </c>
      <c r="AH487" s="150">
        <v>2</v>
      </c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3" x14ac:dyDescent="0.2">
      <c r="A488" s="157"/>
      <c r="B488" s="158"/>
      <c r="C488" s="198" t="s">
        <v>698</v>
      </c>
      <c r="D488" s="191"/>
      <c r="E488" s="192">
        <v>411.5</v>
      </c>
      <c r="F488" s="160"/>
      <c r="G488" s="160"/>
      <c r="H488" s="160"/>
      <c r="I488" s="160"/>
      <c r="J488" s="160"/>
      <c r="K488" s="160"/>
      <c r="L488" s="160"/>
      <c r="M488" s="160"/>
      <c r="N488" s="159"/>
      <c r="O488" s="159"/>
      <c r="P488" s="159"/>
      <c r="Q488" s="159"/>
      <c r="R488" s="160"/>
      <c r="S488" s="160"/>
      <c r="T488" s="160"/>
      <c r="U488" s="160"/>
      <c r="V488" s="160"/>
      <c r="W488" s="160"/>
      <c r="X488" s="160"/>
      <c r="Y488" s="160"/>
      <c r="Z488" s="150"/>
      <c r="AA488" s="150"/>
      <c r="AB488" s="150"/>
      <c r="AC488" s="150"/>
      <c r="AD488" s="150"/>
      <c r="AE488" s="150"/>
      <c r="AF488" s="150"/>
      <c r="AG488" s="150" t="s">
        <v>239</v>
      </c>
      <c r="AH488" s="150">
        <v>2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3" x14ac:dyDescent="0.2">
      <c r="A489" s="157"/>
      <c r="B489" s="158"/>
      <c r="C489" s="198" t="s">
        <v>699</v>
      </c>
      <c r="D489" s="191"/>
      <c r="E489" s="192">
        <v>422.5</v>
      </c>
      <c r="F489" s="160"/>
      <c r="G489" s="160"/>
      <c r="H489" s="160"/>
      <c r="I489" s="160"/>
      <c r="J489" s="160"/>
      <c r="K489" s="160"/>
      <c r="L489" s="160"/>
      <c r="M489" s="160"/>
      <c r="N489" s="159"/>
      <c r="O489" s="159"/>
      <c r="P489" s="159"/>
      <c r="Q489" s="159"/>
      <c r="R489" s="160"/>
      <c r="S489" s="160"/>
      <c r="T489" s="160"/>
      <c r="U489" s="160"/>
      <c r="V489" s="160"/>
      <c r="W489" s="160"/>
      <c r="X489" s="160"/>
      <c r="Y489" s="160"/>
      <c r="Z489" s="150"/>
      <c r="AA489" s="150"/>
      <c r="AB489" s="150"/>
      <c r="AC489" s="150"/>
      <c r="AD489" s="150"/>
      <c r="AE489" s="150"/>
      <c r="AF489" s="150"/>
      <c r="AG489" s="150" t="s">
        <v>239</v>
      </c>
      <c r="AH489" s="150">
        <v>2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3" x14ac:dyDescent="0.2">
      <c r="A490" s="157"/>
      <c r="B490" s="158"/>
      <c r="C490" s="197" t="s">
        <v>308</v>
      </c>
      <c r="D490" s="191"/>
      <c r="E490" s="192"/>
      <c r="F490" s="160"/>
      <c r="G490" s="160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60"/>
      <c r="Z490" s="150"/>
      <c r="AA490" s="150"/>
      <c r="AB490" s="150"/>
      <c r="AC490" s="150"/>
      <c r="AD490" s="150"/>
      <c r="AE490" s="150"/>
      <c r="AF490" s="150"/>
      <c r="AG490" s="150" t="s">
        <v>239</v>
      </c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3" x14ac:dyDescent="0.2">
      <c r="A491" s="157"/>
      <c r="B491" s="158"/>
      <c r="C491" s="196" t="s">
        <v>700</v>
      </c>
      <c r="D491" s="189"/>
      <c r="E491" s="190">
        <v>86085</v>
      </c>
      <c r="F491" s="160"/>
      <c r="G491" s="160"/>
      <c r="H491" s="160"/>
      <c r="I491" s="160"/>
      <c r="J491" s="160"/>
      <c r="K491" s="160"/>
      <c r="L491" s="160"/>
      <c r="M491" s="160"/>
      <c r="N491" s="159"/>
      <c r="O491" s="159"/>
      <c r="P491" s="159"/>
      <c r="Q491" s="159"/>
      <c r="R491" s="160"/>
      <c r="S491" s="160"/>
      <c r="T491" s="160"/>
      <c r="U491" s="160"/>
      <c r="V491" s="160"/>
      <c r="W491" s="160"/>
      <c r="X491" s="160"/>
      <c r="Y491" s="160"/>
      <c r="Z491" s="150"/>
      <c r="AA491" s="150"/>
      <c r="AB491" s="150"/>
      <c r="AC491" s="150"/>
      <c r="AD491" s="150"/>
      <c r="AE491" s="150"/>
      <c r="AF491" s="150"/>
      <c r="AG491" s="150" t="s">
        <v>239</v>
      </c>
      <c r="AH491" s="150">
        <v>0</v>
      </c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ht="22.5" outlineLevel="1" x14ac:dyDescent="0.2">
      <c r="A492" s="171">
        <v>91</v>
      </c>
      <c r="B492" s="172" t="s">
        <v>701</v>
      </c>
      <c r="C492" s="185" t="s">
        <v>702</v>
      </c>
      <c r="D492" s="173" t="s">
        <v>703</v>
      </c>
      <c r="E492" s="174">
        <v>300</v>
      </c>
      <c r="F492" s="175"/>
      <c r="G492" s="176">
        <f>ROUND(E492*F492,2)</f>
        <v>0</v>
      </c>
      <c r="H492" s="161">
        <v>0</v>
      </c>
      <c r="I492" s="160">
        <f>ROUND(E492*H492,2)</f>
        <v>0</v>
      </c>
      <c r="J492" s="161">
        <v>170</v>
      </c>
      <c r="K492" s="160">
        <f>ROUND(E492*J492,2)</f>
        <v>51000</v>
      </c>
      <c r="L492" s="160">
        <v>21</v>
      </c>
      <c r="M492" s="160">
        <f>G492*(1+L492/100)</f>
        <v>0</v>
      </c>
      <c r="N492" s="159">
        <v>0</v>
      </c>
      <c r="O492" s="159">
        <f>ROUND(E492*N492,2)</f>
        <v>0</v>
      </c>
      <c r="P492" s="159">
        <v>0</v>
      </c>
      <c r="Q492" s="159">
        <f>ROUND(E492*P492,2)</f>
        <v>0</v>
      </c>
      <c r="R492" s="160"/>
      <c r="S492" s="160" t="s">
        <v>216</v>
      </c>
      <c r="T492" s="160" t="s">
        <v>216</v>
      </c>
      <c r="U492" s="160">
        <v>0</v>
      </c>
      <c r="V492" s="160">
        <f>ROUND(E492*U492,2)</f>
        <v>0</v>
      </c>
      <c r="W492" s="160"/>
      <c r="X492" s="160" t="s">
        <v>236</v>
      </c>
      <c r="Y492" s="160" t="s">
        <v>218</v>
      </c>
      <c r="Z492" s="150"/>
      <c r="AA492" s="150"/>
      <c r="AB492" s="150"/>
      <c r="AC492" s="150"/>
      <c r="AD492" s="150"/>
      <c r="AE492" s="150"/>
      <c r="AF492" s="150"/>
      <c r="AG492" s="150" t="s">
        <v>237</v>
      </c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outlineLevel="2" x14ac:dyDescent="0.2">
      <c r="A493" s="157"/>
      <c r="B493" s="158"/>
      <c r="C493" s="196" t="s">
        <v>704</v>
      </c>
      <c r="D493" s="189"/>
      <c r="E493" s="190">
        <v>300</v>
      </c>
      <c r="F493" s="160"/>
      <c r="G493" s="160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60"/>
      <c r="Z493" s="150"/>
      <c r="AA493" s="150"/>
      <c r="AB493" s="150"/>
      <c r="AC493" s="150"/>
      <c r="AD493" s="150"/>
      <c r="AE493" s="150"/>
      <c r="AF493" s="150"/>
      <c r="AG493" s="150" t="s">
        <v>239</v>
      </c>
      <c r="AH493" s="150">
        <v>0</v>
      </c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ht="25.5" x14ac:dyDescent="0.2">
      <c r="A494" s="164" t="s">
        <v>211</v>
      </c>
      <c r="B494" s="165" t="s">
        <v>134</v>
      </c>
      <c r="C494" s="183" t="s">
        <v>135</v>
      </c>
      <c r="D494" s="166"/>
      <c r="E494" s="167"/>
      <c r="F494" s="168"/>
      <c r="G494" s="169">
        <f>SUMIF(AG495:AG505,"&lt;&gt;NOR",G495:G505)</f>
        <v>0</v>
      </c>
      <c r="H494" s="163"/>
      <c r="I494" s="163">
        <f>SUM(I495:I505)</f>
        <v>0</v>
      </c>
      <c r="J494" s="163"/>
      <c r="K494" s="163">
        <f>SUM(K495:K505)</f>
        <v>59844</v>
      </c>
      <c r="L494" s="163"/>
      <c r="M494" s="163">
        <f>SUM(M495:M505)</f>
        <v>0</v>
      </c>
      <c r="N494" s="162"/>
      <c r="O494" s="162">
        <f>SUM(O495:O505)</f>
        <v>0</v>
      </c>
      <c r="P494" s="162"/>
      <c r="Q494" s="162">
        <f>SUM(Q495:Q505)</f>
        <v>0</v>
      </c>
      <c r="R494" s="163"/>
      <c r="S494" s="163"/>
      <c r="T494" s="163"/>
      <c r="U494" s="163"/>
      <c r="V494" s="163">
        <f>SUM(V495:V505)</f>
        <v>17.190000000000001</v>
      </c>
      <c r="W494" s="163"/>
      <c r="X494" s="163"/>
      <c r="Y494" s="163"/>
      <c r="AG494" t="s">
        <v>212</v>
      </c>
    </row>
    <row r="495" spans="1:60" outlineLevel="1" x14ac:dyDescent="0.2">
      <c r="A495" s="171">
        <v>92</v>
      </c>
      <c r="B495" s="172" t="s">
        <v>705</v>
      </c>
      <c r="C495" s="185" t="s">
        <v>706</v>
      </c>
      <c r="D495" s="173" t="s">
        <v>445</v>
      </c>
      <c r="E495" s="174">
        <v>4</v>
      </c>
      <c r="F495" s="175"/>
      <c r="G495" s="176">
        <f>ROUND(E495*F495,2)</f>
        <v>0</v>
      </c>
      <c r="H495" s="161">
        <v>0</v>
      </c>
      <c r="I495" s="160">
        <f>ROUND(E495*H495,2)</f>
        <v>0</v>
      </c>
      <c r="J495" s="161">
        <v>352</v>
      </c>
      <c r="K495" s="160">
        <f>ROUND(E495*J495,2)</f>
        <v>1408</v>
      </c>
      <c r="L495" s="160">
        <v>21</v>
      </c>
      <c r="M495" s="160">
        <f>G495*(1+L495/100)</f>
        <v>0</v>
      </c>
      <c r="N495" s="159">
        <v>0</v>
      </c>
      <c r="O495" s="159">
        <f>ROUND(E495*N495,2)</f>
        <v>0</v>
      </c>
      <c r="P495" s="159">
        <v>0</v>
      </c>
      <c r="Q495" s="159">
        <f>ROUND(E495*P495,2)</f>
        <v>0</v>
      </c>
      <c r="R495" s="160"/>
      <c r="S495" s="160" t="s">
        <v>222</v>
      </c>
      <c r="T495" s="160" t="s">
        <v>217</v>
      </c>
      <c r="U495" s="160">
        <v>0.158</v>
      </c>
      <c r="V495" s="160">
        <f>ROUND(E495*U495,2)</f>
        <v>0.63</v>
      </c>
      <c r="W495" s="160"/>
      <c r="X495" s="160" t="s">
        <v>236</v>
      </c>
      <c r="Y495" s="160" t="s">
        <v>218</v>
      </c>
      <c r="Z495" s="150"/>
      <c r="AA495" s="150"/>
      <c r="AB495" s="150"/>
      <c r="AC495" s="150"/>
      <c r="AD495" s="150"/>
      <c r="AE495" s="150"/>
      <c r="AF495" s="150"/>
      <c r="AG495" s="150" t="s">
        <v>237</v>
      </c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2" x14ac:dyDescent="0.2">
      <c r="A496" s="157"/>
      <c r="B496" s="158"/>
      <c r="C496" s="196" t="s">
        <v>707</v>
      </c>
      <c r="D496" s="189"/>
      <c r="E496" s="190">
        <v>4</v>
      </c>
      <c r="F496" s="160"/>
      <c r="G496" s="160"/>
      <c r="H496" s="160"/>
      <c r="I496" s="160"/>
      <c r="J496" s="160"/>
      <c r="K496" s="160"/>
      <c r="L496" s="160"/>
      <c r="M496" s="160"/>
      <c r="N496" s="159"/>
      <c r="O496" s="159"/>
      <c r="P496" s="159"/>
      <c r="Q496" s="159"/>
      <c r="R496" s="160"/>
      <c r="S496" s="160"/>
      <c r="T496" s="160"/>
      <c r="U496" s="160"/>
      <c r="V496" s="160"/>
      <c r="W496" s="160"/>
      <c r="X496" s="160"/>
      <c r="Y496" s="160"/>
      <c r="Z496" s="150"/>
      <c r="AA496" s="150"/>
      <c r="AB496" s="150"/>
      <c r="AC496" s="150"/>
      <c r="AD496" s="150"/>
      <c r="AE496" s="150"/>
      <c r="AF496" s="150"/>
      <c r="AG496" s="150" t="s">
        <v>239</v>
      </c>
      <c r="AH496" s="150">
        <v>0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1" x14ac:dyDescent="0.2">
      <c r="A497" s="171">
        <v>93</v>
      </c>
      <c r="B497" s="172" t="s">
        <v>708</v>
      </c>
      <c r="C497" s="185" t="s">
        <v>709</v>
      </c>
      <c r="D497" s="173" t="s">
        <v>445</v>
      </c>
      <c r="E497" s="174">
        <v>40</v>
      </c>
      <c r="F497" s="175"/>
      <c r="G497" s="176">
        <f>ROUND(E497*F497,2)</f>
        <v>0</v>
      </c>
      <c r="H497" s="161">
        <v>0</v>
      </c>
      <c r="I497" s="160">
        <f>ROUND(E497*H497,2)</f>
        <v>0</v>
      </c>
      <c r="J497" s="161">
        <v>867</v>
      </c>
      <c r="K497" s="160">
        <f>ROUND(E497*J497,2)</f>
        <v>34680</v>
      </c>
      <c r="L497" s="160">
        <v>21</v>
      </c>
      <c r="M497" s="160">
        <f>G497*(1+L497/100)</f>
        <v>0</v>
      </c>
      <c r="N497" s="159">
        <v>0</v>
      </c>
      <c r="O497" s="159">
        <f>ROUND(E497*N497,2)</f>
        <v>0</v>
      </c>
      <c r="P497" s="159">
        <v>0</v>
      </c>
      <c r="Q497" s="159">
        <f>ROUND(E497*P497,2)</f>
        <v>0</v>
      </c>
      <c r="R497" s="160"/>
      <c r="S497" s="160" t="s">
        <v>222</v>
      </c>
      <c r="T497" s="160" t="s">
        <v>217</v>
      </c>
      <c r="U497" s="160">
        <v>0.27500000000000002</v>
      </c>
      <c r="V497" s="160">
        <f>ROUND(E497*U497,2)</f>
        <v>11</v>
      </c>
      <c r="W497" s="160"/>
      <c r="X497" s="160" t="s">
        <v>236</v>
      </c>
      <c r="Y497" s="160" t="s">
        <v>218</v>
      </c>
      <c r="Z497" s="150"/>
      <c r="AA497" s="150"/>
      <c r="AB497" s="150"/>
      <c r="AC497" s="150"/>
      <c r="AD497" s="150"/>
      <c r="AE497" s="150"/>
      <c r="AF497" s="150"/>
      <c r="AG497" s="150" t="s">
        <v>237</v>
      </c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ht="22.5" outlineLevel="2" x14ac:dyDescent="0.2">
      <c r="A498" s="157"/>
      <c r="B498" s="158"/>
      <c r="C498" s="196" t="s">
        <v>710</v>
      </c>
      <c r="D498" s="189"/>
      <c r="E498" s="190">
        <v>16</v>
      </c>
      <c r="F498" s="160"/>
      <c r="G498" s="160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60"/>
      <c r="Z498" s="150"/>
      <c r="AA498" s="150"/>
      <c r="AB498" s="150"/>
      <c r="AC498" s="150"/>
      <c r="AD498" s="150"/>
      <c r="AE498" s="150"/>
      <c r="AF498" s="150"/>
      <c r="AG498" s="150" t="s">
        <v>239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ht="22.5" outlineLevel="3" x14ac:dyDescent="0.2">
      <c r="A499" s="157"/>
      <c r="B499" s="158"/>
      <c r="C499" s="196" t="s">
        <v>711</v>
      </c>
      <c r="D499" s="189"/>
      <c r="E499" s="190">
        <v>24</v>
      </c>
      <c r="F499" s="160"/>
      <c r="G499" s="160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60"/>
      <c r="Z499" s="150"/>
      <c r="AA499" s="150"/>
      <c r="AB499" s="150"/>
      <c r="AC499" s="150"/>
      <c r="AD499" s="150"/>
      <c r="AE499" s="150"/>
      <c r="AF499" s="150"/>
      <c r="AG499" s="150" t="s">
        <v>239</v>
      </c>
      <c r="AH499" s="150">
        <v>0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 x14ac:dyDescent="0.2">
      <c r="A500" s="171">
        <v>94</v>
      </c>
      <c r="B500" s="172" t="s">
        <v>712</v>
      </c>
      <c r="C500" s="185" t="s">
        <v>713</v>
      </c>
      <c r="D500" s="173" t="s">
        <v>445</v>
      </c>
      <c r="E500" s="174">
        <v>8</v>
      </c>
      <c r="F500" s="175"/>
      <c r="G500" s="176">
        <f>ROUND(E500*F500,2)</f>
        <v>0</v>
      </c>
      <c r="H500" s="161">
        <v>0</v>
      </c>
      <c r="I500" s="160">
        <f>ROUND(E500*H500,2)</f>
        <v>0</v>
      </c>
      <c r="J500" s="161">
        <v>967</v>
      </c>
      <c r="K500" s="160">
        <f>ROUND(E500*J500,2)</f>
        <v>7736</v>
      </c>
      <c r="L500" s="160">
        <v>21</v>
      </c>
      <c r="M500" s="160">
        <f>G500*(1+L500/100)</f>
        <v>0</v>
      </c>
      <c r="N500" s="159">
        <v>0</v>
      </c>
      <c r="O500" s="159">
        <f>ROUND(E500*N500,2)</f>
        <v>0</v>
      </c>
      <c r="P500" s="159">
        <v>0</v>
      </c>
      <c r="Q500" s="159">
        <f>ROUND(E500*P500,2)</f>
        <v>0</v>
      </c>
      <c r="R500" s="160"/>
      <c r="S500" s="160" t="s">
        <v>222</v>
      </c>
      <c r="T500" s="160" t="s">
        <v>217</v>
      </c>
      <c r="U500" s="160">
        <v>0.27500000000000002</v>
      </c>
      <c r="V500" s="160">
        <f>ROUND(E500*U500,2)</f>
        <v>2.2000000000000002</v>
      </c>
      <c r="W500" s="160"/>
      <c r="X500" s="160" t="s">
        <v>236</v>
      </c>
      <c r="Y500" s="160" t="s">
        <v>218</v>
      </c>
      <c r="Z500" s="150"/>
      <c r="AA500" s="150"/>
      <c r="AB500" s="150"/>
      <c r="AC500" s="150"/>
      <c r="AD500" s="150"/>
      <c r="AE500" s="150"/>
      <c r="AF500" s="150"/>
      <c r="AG500" s="150" t="s">
        <v>237</v>
      </c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ht="22.5" outlineLevel="2" x14ac:dyDescent="0.2">
      <c r="A501" s="157"/>
      <c r="B501" s="158"/>
      <c r="C501" s="196" t="s">
        <v>714</v>
      </c>
      <c r="D501" s="189"/>
      <c r="E501" s="190">
        <v>8</v>
      </c>
      <c r="F501" s="160"/>
      <c r="G501" s="160"/>
      <c r="H501" s="160"/>
      <c r="I501" s="160"/>
      <c r="J501" s="160"/>
      <c r="K501" s="160"/>
      <c r="L501" s="160"/>
      <c r="M501" s="160"/>
      <c r="N501" s="159"/>
      <c r="O501" s="159"/>
      <c r="P501" s="159"/>
      <c r="Q501" s="159"/>
      <c r="R501" s="160"/>
      <c r="S501" s="160"/>
      <c r="T501" s="160"/>
      <c r="U501" s="160"/>
      <c r="V501" s="160"/>
      <c r="W501" s="160"/>
      <c r="X501" s="160"/>
      <c r="Y501" s="160"/>
      <c r="Z501" s="150"/>
      <c r="AA501" s="150"/>
      <c r="AB501" s="150"/>
      <c r="AC501" s="150"/>
      <c r="AD501" s="150"/>
      <c r="AE501" s="150"/>
      <c r="AF501" s="150"/>
      <c r="AG501" s="150" t="s">
        <v>239</v>
      </c>
      <c r="AH501" s="150">
        <v>0</v>
      </c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1" x14ac:dyDescent="0.2">
      <c r="A502" s="171">
        <v>95</v>
      </c>
      <c r="B502" s="172" t="s">
        <v>715</v>
      </c>
      <c r="C502" s="185" t="s">
        <v>716</v>
      </c>
      <c r="D502" s="173" t="s">
        <v>445</v>
      </c>
      <c r="E502" s="174">
        <v>4</v>
      </c>
      <c r="F502" s="175"/>
      <c r="G502" s="176">
        <f>ROUND(E502*F502,2)</f>
        <v>0</v>
      </c>
      <c r="H502" s="161">
        <v>0</v>
      </c>
      <c r="I502" s="160">
        <f>ROUND(E502*H502,2)</f>
        <v>0</v>
      </c>
      <c r="J502" s="161">
        <v>1845</v>
      </c>
      <c r="K502" s="160">
        <f>ROUND(E502*J502,2)</f>
        <v>7380</v>
      </c>
      <c r="L502" s="160">
        <v>21</v>
      </c>
      <c r="M502" s="160">
        <f>G502*(1+L502/100)</f>
        <v>0</v>
      </c>
      <c r="N502" s="159">
        <v>0</v>
      </c>
      <c r="O502" s="159">
        <f>ROUND(E502*N502,2)</f>
        <v>0</v>
      </c>
      <c r="P502" s="159">
        <v>0</v>
      </c>
      <c r="Q502" s="159">
        <f>ROUND(E502*P502,2)</f>
        <v>0</v>
      </c>
      <c r="R502" s="160"/>
      <c r="S502" s="160" t="s">
        <v>222</v>
      </c>
      <c r="T502" s="160" t="s">
        <v>217</v>
      </c>
      <c r="U502" s="160">
        <v>0.42</v>
      </c>
      <c r="V502" s="160">
        <f>ROUND(E502*U502,2)</f>
        <v>1.68</v>
      </c>
      <c r="W502" s="160"/>
      <c r="X502" s="160" t="s">
        <v>236</v>
      </c>
      <c r="Y502" s="160" t="s">
        <v>218</v>
      </c>
      <c r="Z502" s="150"/>
      <c r="AA502" s="150"/>
      <c r="AB502" s="150"/>
      <c r="AC502" s="150"/>
      <c r="AD502" s="150"/>
      <c r="AE502" s="150"/>
      <c r="AF502" s="150"/>
      <c r="AG502" s="150" t="s">
        <v>237</v>
      </c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2" x14ac:dyDescent="0.2">
      <c r="A503" s="157"/>
      <c r="B503" s="158"/>
      <c r="C503" s="196" t="s">
        <v>717</v>
      </c>
      <c r="D503" s="189"/>
      <c r="E503" s="190">
        <v>4</v>
      </c>
      <c r="F503" s="160"/>
      <c r="G503" s="160"/>
      <c r="H503" s="160"/>
      <c r="I503" s="160"/>
      <c r="J503" s="160"/>
      <c r="K503" s="160"/>
      <c r="L503" s="160"/>
      <c r="M503" s="160"/>
      <c r="N503" s="159"/>
      <c r="O503" s="159"/>
      <c r="P503" s="159"/>
      <c r="Q503" s="159"/>
      <c r="R503" s="160"/>
      <c r="S503" s="160"/>
      <c r="T503" s="160"/>
      <c r="U503" s="160"/>
      <c r="V503" s="160"/>
      <c r="W503" s="160"/>
      <c r="X503" s="160"/>
      <c r="Y503" s="160"/>
      <c r="Z503" s="150"/>
      <c r="AA503" s="150"/>
      <c r="AB503" s="150"/>
      <c r="AC503" s="150"/>
      <c r="AD503" s="150"/>
      <c r="AE503" s="150"/>
      <c r="AF503" s="150"/>
      <c r="AG503" s="150" t="s">
        <v>239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71">
        <v>96</v>
      </c>
      <c r="B504" s="172" t="s">
        <v>718</v>
      </c>
      <c r="C504" s="185" t="s">
        <v>719</v>
      </c>
      <c r="D504" s="173" t="s">
        <v>445</v>
      </c>
      <c r="E504" s="174">
        <v>4</v>
      </c>
      <c r="F504" s="175"/>
      <c r="G504" s="176">
        <f>ROUND(E504*F504,2)</f>
        <v>0</v>
      </c>
      <c r="H504" s="161">
        <v>0</v>
      </c>
      <c r="I504" s="160">
        <f>ROUND(E504*H504,2)</f>
        <v>0</v>
      </c>
      <c r="J504" s="161">
        <v>2160</v>
      </c>
      <c r="K504" s="160">
        <f>ROUND(E504*J504,2)</f>
        <v>8640</v>
      </c>
      <c r="L504" s="160">
        <v>21</v>
      </c>
      <c r="M504" s="160">
        <f>G504*(1+L504/100)</f>
        <v>0</v>
      </c>
      <c r="N504" s="159">
        <v>0</v>
      </c>
      <c r="O504" s="159">
        <f>ROUND(E504*N504,2)</f>
        <v>0</v>
      </c>
      <c r="P504" s="159">
        <v>0</v>
      </c>
      <c r="Q504" s="159">
        <f>ROUND(E504*P504,2)</f>
        <v>0</v>
      </c>
      <c r="R504" s="160"/>
      <c r="S504" s="160" t="s">
        <v>222</v>
      </c>
      <c r="T504" s="160" t="s">
        <v>217</v>
      </c>
      <c r="U504" s="160">
        <v>0.42</v>
      </c>
      <c r="V504" s="160">
        <f>ROUND(E504*U504,2)</f>
        <v>1.68</v>
      </c>
      <c r="W504" s="160"/>
      <c r="X504" s="160" t="s">
        <v>236</v>
      </c>
      <c r="Y504" s="160" t="s">
        <v>218</v>
      </c>
      <c r="Z504" s="150"/>
      <c r="AA504" s="150"/>
      <c r="AB504" s="150"/>
      <c r="AC504" s="150"/>
      <c r="AD504" s="150"/>
      <c r="AE504" s="150"/>
      <c r="AF504" s="150"/>
      <c r="AG504" s="150" t="s">
        <v>237</v>
      </c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2" x14ac:dyDescent="0.2">
      <c r="A505" s="157"/>
      <c r="B505" s="158"/>
      <c r="C505" s="196" t="s">
        <v>720</v>
      </c>
      <c r="D505" s="189"/>
      <c r="E505" s="190">
        <v>4</v>
      </c>
      <c r="F505" s="160"/>
      <c r="G505" s="160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60"/>
      <c r="Z505" s="150"/>
      <c r="AA505" s="150"/>
      <c r="AB505" s="150"/>
      <c r="AC505" s="150"/>
      <c r="AD505" s="150"/>
      <c r="AE505" s="150"/>
      <c r="AF505" s="150"/>
      <c r="AG505" s="150" t="s">
        <v>239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x14ac:dyDescent="0.2">
      <c r="A506" s="164" t="s">
        <v>211</v>
      </c>
      <c r="B506" s="165" t="s">
        <v>138</v>
      </c>
      <c r="C506" s="183" t="s">
        <v>139</v>
      </c>
      <c r="D506" s="166"/>
      <c r="E506" s="167"/>
      <c r="F506" s="168"/>
      <c r="G506" s="169">
        <f>SUMIF(AG507:AG507,"&lt;&gt;NOR",G507:G507)</f>
        <v>0</v>
      </c>
      <c r="H506" s="163"/>
      <c r="I506" s="163">
        <f>SUM(I507:I507)</f>
        <v>0</v>
      </c>
      <c r="J506" s="163"/>
      <c r="K506" s="163">
        <f>SUM(K507:K507)</f>
        <v>372299.16</v>
      </c>
      <c r="L506" s="163"/>
      <c r="M506" s="163">
        <f>SUM(M507:M507)</f>
        <v>0</v>
      </c>
      <c r="N506" s="162"/>
      <c r="O506" s="162">
        <f>SUM(O507:O507)</f>
        <v>0</v>
      </c>
      <c r="P506" s="162"/>
      <c r="Q506" s="162">
        <f>SUM(Q507:Q507)</f>
        <v>0</v>
      </c>
      <c r="R506" s="163"/>
      <c r="S506" s="163"/>
      <c r="T506" s="163"/>
      <c r="U506" s="163"/>
      <c r="V506" s="163">
        <f>SUM(V507:V507)</f>
        <v>318.37</v>
      </c>
      <c r="W506" s="163"/>
      <c r="X506" s="163"/>
      <c r="Y506" s="163"/>
      <c r="AG506" t="s">
        <v>212</v>
      </c>
    </row>
    <row r="507" spans="1:60" outlineLevel="1" x14ac:dyDescent="0.2">
      <c r="A507" s="177">
        <v>97</v>
      </c>
      <c r="B507" s="178" t="s">
        <v>721</v>
      </c>
      <c r="C507" s="184" t="s">
        <v>722</v>
      </c>
      <c r="D507" s="179" t="s">
        <v>286</v>
      </c>
      <c r="E507" s="180">
        <v>1037.0450000000001</v>
      </c>
      <c r="F507" s="181"/>
      <c r="G507" s="182">
        <f>ROUND(E507*F507,2)</f>
        <v>0</v>
      </c>
      <c r="H507" s="161">
        <v>0</v>
      </c>
      <c r="I507" s="160">
        <f>ROUND(E507*H507,2)</f>
        <v>0</v>
      </c>
      <c r="J507" s="161">
        <v>359</v>
      </c>
      <c r="K507" s="160">
        <f>ROUND(E507*J507,2)</f>
        <v>372299.16</v>
      </c>
      <c r="L507" s="160">
        <v>21</v>
      </c>
      <c r="M507" s="160">
        <f>G507*(1+L507/100)</f>
        <v>0</v>
      </c>
      <c r="N507" s="159">
        <v>0</v>
      </c>
      <c r="O507" s="159">
        <f>ROUND(E507*N507,2)</f>
        <v>0</v>
      </c>
      <c r="P507" s="159">
        <v>0</v>
      </c>
      <c r="Q507" s="159">
        <f>ROUND(E507*P507,2)</f>
        <v>0</v>
      </c>
      <c r="R507" s="160"/>
      <c r="S507" s="160" t="s">
        <v>216</v>
      </c>
      <c r="T507" s="160" t="s">
        <v>216</v>
      </c>
      <c r="U507" s="160">
        <v>0.307</v>
      </c>
      <c r="V507" s="160">
        <f>ROUND(E507*U507,2)</f>
        <v>318.37</v>
      </c>
      <c r="W507" s="160"/>
      <c r="X507" s="160" t="s">
        <v>723</v>
      </c>
      <c r="Y507" s="160" t="s">
        <v>218</v>
      </c>
      <c r="Z507" s="150"/>
      <c r="AA507" s="150"/>
      <c r="AB507" s="150"/>
      <c r="AC507" s="150"/>
      <c r="AD507" s="150"/>
      <c r="AE507" s="150"/>
      <c r="AF507" s="150"/>
      <c r="AG507" s="150" t="s">
        <v>724</v>
      </c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x14ac:dyDescent="0.2">
      <c r="A508" s="164" t="s">
        <v>211</v>
      </c>
      <c r="B508" s="165" t="s">
        <v>140</v>
      </c>
      <c r="C508" s="183" t="s">
        <v>141</v>
      </c>
      <c r="D508" s="166"/>
      <c r="E508" s="167"/>
      <c r="F508" s="168"/>
      <c r="G508" s="169">
        <f>SUMIF(AG509:AG539,"&lt;&gt;NOR",G509:G539)</f>
        <v>0</v>
      </c>
      <c r="H508" s="163"/>
      <c r="I508" s="163">
        <f>SUM(I509:I539)</f>
        <v>334035.20000000001</v>
      </c>
      <c r="J508" s="163"/>
      <c r="K508" s="163">
        <f>SUM(K509:K539)</f>
        <v>180123.76</v>
      </c>
      <c r="L508" s="163"/>
      <c r="M508" s="163">
        <f>SUM(M509:M539)</f>
        <v>0</v>
      </c>
      <c r="N508" s="162"/>
      <c r="O508" s="162">
        <f>SUM(O509:O539)</f>
        <v>5.23</v>
      </c>
      <c r="P508" s="162"/>
      <c r="Q508" s="162">
        <f>SUM(Q509:Q539)</f>
        <v>0</v>
      </c>
      <c r="R508" s="163"/>
      <c r="S508" s="163"/>
      <c r="T508" s="163"/>
      <c r="U508" s="163"/>
      <c r="V508" s="163">
        <f>SUM(V509:V539)</f>
        <v>333.1</v>
      </c>
      <c r="W508" s="163"/>
      <c r="X508" s="163"/>
      <c r="Y508" s="163"/>
      <c r="AG508" t="s">
        <v>212</v>
      </c>
    </row>
    <row r="509" spans="1:60" ht="33.75" outlineLevel="1" x14ac:dyDescent="0.2">
      <c r="A509" s="171">
        <v>98</v>
      </c>
      <c r="B509" s="172" t="s">
        <v>725</v>
      </c>
      <c r="C509" s="185" t="s">
        <v>726</v>
      </c>
      <c r="D509" s="173" t="s">
        <v>312</v>
      </c>
      <c r="E509" s="174">
        <v>648.01250000000005</v>
      </c>
      <c r="F509" s="175"/>
      <c r="G509" s="176">
        <f>ROUND(E509*F509,2)</f>
        <v>0</v>
      </c>
      <c r="H509" s="161">
        <v>124.68</v>
      </c>
      <c r="I509" s="160">
        <f>ROUND(E509*H509,2)</f>
        <v>80794.2</v>
      </c>
      <c r="J509" s="161">
        <v>118.82</v>
      </c>
      <c r="K509" s="160">
        <f>ROUND(E509*J509,2)</f>
        <v>76996.850000000006</v>
      </c>
      <c r="L509" s="160">
        <v>21</v>
      </c>
      <c r="M509" s="160">
        <f>G509*(1+L509/100)</f>
        <v>0</v>
      </c>
      <c r="N509" s="159">
        <v>4.8700000000000002E-3</v>
      </c>
      <c r="O509" s="159">
        <f>ROUND(E509*N509,2)</f>
        <v>3.16</v>
      </c>
      <c r="P509" s="159">
        <v>0</v>
      </c>
      <c r="Q509" s="159">
        <f>ROUND(E509*P509,2)</f>
        <v>0</v>
      </c>
      <c r="R509" s="160"/>
      <c r="S509" s="160" t="s">
        <v>216</v>
      </c>
      <c r="T509" s="160" t="s">
        <v>216</v>
      </c>
      <c r="U509" s="160">
        <v>0.23</v>
      </c>
      <c r="V509" s="160">
        <f>ROUND(E509*U509,2)</f>
        <v>149.04</v>
      </c>
      <c r="W509" s="160"/>
      <c r="X509" s="160" t="s">
        <v>236</v>
      </c>
      <c r="Y509" s="160" t="s">
        <v>218</v>
      </c>
      <c r="Z509" s="150"/>
      <c r="AA509" s="150"/>
      <c r="AB509" s="150"/>
      <c r="AC509" s="150"/>
      <c r="AD509" s="150"/>
      <c r="AE509" s="150"/>
      <c r="AF509" s="150"/>
      <c r="AG509" s="150" t="s">
        <v>237</v>
      </c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2" x14ac:dyDescent="0.2">
      <c r="A510" s="157"/>
      <c r="B510" s="158"/>
      <c r="C510" s="197" t="s">
        <v>287</v>
      </c>
      <c r="D510" s="191"/>
      <c r="E510" s="192"/>
      <c r="F510" s="160"/>
      <c r="G510" s="160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60"/>
      <c r="Z510" s="150"/>
      <c r="AA510" s="150"/>
      <c r="AB510" s="150"/>
      <c r="AC510" s="150"/>
      <c r="AD510" s="150"/>
      <c r="AE510" s="150"/>
      <c r="AF510" s="150"/>
      <c r="AG510" s="150" t="s">
        <v>239</v>
      </c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3" x14ac:dyDescent="0.2">
      <c r="A511" s="157"/>
      <c r="B511" s="158"/>
      <c r="C511" s="198" t="s">
        <v>727</v>
      </c>
      <c r="D511" s="191"/>
      <c r="E511" s="192">
        <v>21.67</v>
      </c>
      <c r="F511" s="160"/>
      <c r="G511" s="160"/>
      <c r="H511" s="160"/>
      <c r="I511" s="160"/>
      <c r="J511" s="160"/>
      <c r="K511" s="160"/>
      <c r="L511" s="160"/>
      <c r="M511" s="160"/>
      <c r="N511" s="159"/>
      <c r="O511" s="159"/>
      <c r="P511" s="159"/>
      <c r="Q511" s="159"/>
      <c r="R511" s="160"/>
      <c r="S511" s="160"/>
      <c r="T511" s="160"/>
      <c r="U511" s="160"/>
      <c r="V511" s="160"/>
      <c r="W511" s="160"/>
      <c r="X511" s="160"/>
      <c r="Y511" s="160"/>
      <c r="Z511" s="150"/>
      <c r="AA511" s="150"/>
      <c r="AB511" s="150"/>
      <c r="AC511" s="150"/>
      <c r="AD511" s="150"/>
      <c r="AE511" s="150"/>
      <c r="AF511" s="150"/>
      <c r="AG511" s="150" t="s">
        <v>239</v>
      </c>
      <c r="AH511" s="150">
        <v>2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3" x14ac:dyDescent="0.2">
      <c r="A512" s="157"/>
      <c r="B512" s="158"/>
      <c r="C512" s="198" t="s">
        <v>728</v>
      </c>
      <c r="D512" s="191"/>
      <c r="E512" s="192">
        <v>3.89</v>
      </c>
      <c r="F512" s="160"/>
      <c r="G512" s="160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60"/>
      <c r="Z512" s="150"/>
      <c r="AA512" s="150"/>
      <c r="AB512" s="150"/>
      <c r="AC512" s="150"/>
      <c r="AD512" s="150"/>
      <c r="AE512" s="150"/>
      <c r="AF512" s="150"/>
      <c r="AG512" s="150" t="s">
        <v>239</v>
      </c>
      <c r="AH512" s="150">
        <v>2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3" x14ac:dyDescent="0.2">
      <c r="A513" s="157"/>
      <c r="B513" s="158"/>
      <c r="C513" s="198" t="s">
        <v>729</v>
      </c>
      <c r="D513" s="191"/>
      <c r="E513" s="192">
        <v>24.27</v>
      </c>
      <c r="F513" s="160"/>
      <c r="G513" s="160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60"/>
      <c r="Z513" s="150"/>
      <c r="AA513" s="150"/>
      <c r="AB513" s="150"/>
      <c r="AC513" s="150"/>
      <c r="AD513" s="150"/>
      <c r="AE513" s="150"/>
      <c r="AF513" s="150"/>
      <c r="AG513" s="150" t="s">
        <v>239</v>
      </c>
      <c r="AH513" s="150">
        <v>2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3" x14ac:dyDescent="0.2">
      <c r="A514" s="157"/>
      <c r="B514" s="158"/>
      <c r="C514" s="198" t="s">
        <v>730</v>
      </c>
      <c r="D514" s="191"/>
      <c r="E514" s="192">
        <v>14.06</v>
      </c>
      <c r="F514" s="160"/>
      <c r="G514" s="160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60"/>
      <c r="Z514" s="150"/>
      <c r="AA514" s="150"/>
      <c r="AB514" s="150"/>
      <c r="AC514" s="150"/>
      <c r="AD514" s="150"/>
      <c r="AE514" s="150"/>
      <c r="AF514" s="150"/>
      <c r="AG514" s="150" t="s">
        <v>239</v>
      </c>
      <c r="AH514" s="150">
        <v>2</v>
      </c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3" x14ac:dyDescent="0.2">
      <c r="A515" s="157"/>
      <c r="B515" s="158"/>
      <c r="C515" s="198" t="s">
        <v>731</v>
      </c>
      <c r="D515" s="191"/>
      <c r="E515" s="192">
        <v>12.85</v>
      </c>
      <c r="F515" s="160"/>
      <c r="G515" s="160"/>
      <c r="H515" s="160"/>
      <c r="I515" s="160"/>
      <c r="J515" s="160"/>
      <c r="K515" s="160"/>
      <c r="L515" s="160"/>
      <c r="M515" s="160"/>
      <c r="N515" s="159"/>
      <c r="O515" s="159"/>
      <c r="P515" s="159"/>
      <c r="Q515" s="159"/>
      <c r="R515" s="160"/>
      <c r="S515" s="160"/>
      <c r="T515" s="160"/>
      <c r="U515" s="160"/>
      <c r="V515" s="160"/>
      <c r="W515" s="160"/>
      <c r="X515" s="160"/>
      <c r="Y515" s="160"/>
      <c r="Z515" s="150"/>
      <c r="AA515" s="150"/>
      <c r="AB515" s="150"/>
      <c r="AC515" s="150"/>
      <c r="AD515" s="150"/>
      <c r="AE515" s="150"/>
      <c r="AF515" s="150"/>
      <c r="AG515" s="150" t="s">
        <v>239</v>
      </c>
      <c r="AH515" s="150">
        <v>2</v>
      </c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3" x14ac:dyDescent="0.2">
      <c r="A516" s="157"/>
      <c r="B516" s="158"/>
      <c r="C516" s="198" t="s">
        <v>732</v>
      </c>
      <c r="D516" s="191"/>
      <c r="E516" s="192">
        <v>24.12</v>
      </c>
      <c r="F516" s="160"/>
      <c r="G516" s="160"/>
      <c r="H516" s="160"/>
      <c r="I516" s="160"/>
      <c r="J516" s="160"/>
      <c r="K516" s="160"/>
      <c r="L516" s="160"/>
      <c r="M516" s="160"/>
      <c r="N516" s="159"/>
      <c r="O516" s="159"/>
      <c r="P516" s="159"/>
      <c r="Q516" s="159"/>
      <c r="R516" s="160"/>
      <c r="S516" s="160"/>
      <c r="T516" s="160"/>
      <c r="U516" s="160"/>
      <c r="V516" s="160"/>
      <c r="W516" s="160"/>
      <c r="X516" s="160"/>
      <c r="Y516" s="160"/>
      <c r="Z516" s="150"/>
      <c r="AA516" s="150"/>
      <c r="AB516" s="150"/>
      <c r="AC516" s="150"/>
      <c r="AD516" s="150"/>
      <c r="AE516" s="150"/>
      <c r="AF516" s="150"/>
      <c r="AG516" s="150" t="s">
        <v>239</v>
      </c>
      <c r="AH516" s="150">
        <v>2</v>
      </c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3" x14ac:dyDescent="0.2">
      <c r="A517" s="157"/>
      <c r="B517" s="158"/>
      <c r="C517" s="198" t="s">
        <v>733</v>
      </c>
      <c r="D517" s="191"/>
      <c r="E517" s="192">
        <v>37.61</v>
      </c>
      <c r="F517" s="160"/>
      <c r="G517" s="160"/>
      <c r="H517" s="160"/>
      <c r="I517" s="160"/>
      <c r="J517" s="160"/>
      <c r="K517" s="160"/>
      <c r="L517" s="160"/>
      <c r="M517" s="160"/>
      <c r="N517" s="159"/>
      <c r="O517" s="159"/>
      <c r="P517" s="159"/>
      <c r="Q517" s="159"/>
      <c r="R517" s="160"/>
      <c r="S517" s="160"/>
      <c r="T517" s="160"/>
      <c r="U517" s="160"/>
      <c r="V517" s="160"/>
      <c r="W517" s="160"/>
      <c r="X517" s="160"/>
      <c r="Y517" s="160"/>
      <c r="Z517" s="150"/>
      <c r="AA517" s="150"/>
      <c r="AB517" s="150"/>
      <c r="AC517" s="150"/>
      <c r="AD517" s="150"/>
      <c r="AE517" s="150"/>
      <c r="AF517" s="150"/>
      <c r="AG517" s="150" t="s">
        <v>239</v>
      </c>
      <c r="AH517" s="150">
        <v>2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3" x14ac:dyDescent="0.2">
      <c r="A518" s="157"/>
      <c r="B518" s="158"/>
      <c r="C518" s="198" t="s">
        <v>734</v>
      </c>
      <c r="D518" s="191"/>
      <c r="E518" s="192">
        <v>288.86</v>
      </c>
      <c r="F518" s="160"/>
      <c r="G518" s="160"/>
      <c r="H518" s="160"/>
      <c r="I518" s="160"/>
      <c r="J518" s="160"/>
      <c r="K518" s="160"/>
      <c r="L518" s="160"/>
      <c r="M518" s="160"/>
      <c r="N518" s="159"/>
      <c r="O518" s="159"/>
      <c r="P518" s="159"/>
      <c r="Q518" s="159"/>
      <c r="R518" s="160"/>
      <c r="S518" s="160"/>
      <c r="T518" s="160"/>
      <c r="U518" s="160"/>
      <c r="V518" s="160"/>
      <c r="W518" s="160"/>
      <c r="X518" s="160"/>
      <c r="Y518" s="160"/>
      <c r="Z518" s="150"/>
      <c r="AA518" s="150"/>
      <c r="AB518" s="150"/>
      <c r="AC518" s="150"/>
      <c r="AD518" s="150"/>
      <c r="AE518" s="150"/>
      <c r="AF518" s="150"/>
      <c r="AG518" s="150" t="s">
        <v>239</v>
      </c>
      <c r="AH518" s="150">
        <v>2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3" x14ac:dyDescent="0.2">
      <c r="A519" s="157"/>
      <c r="B519" s="158"/>
      <c r="C519" s="198" t="s">
        <v>735</v>
      </c>
      <c r="D519" s="191"/>
      <c r="E519" s="192">
        <v>2.8</v>
      </c>
      <c r="F519" s="160"/>
      <c r="G519" s="160"/>
      <c r="H519" s="160"/>
      <c r="I519" s="160"/>
      <c r="J519" s="160"/>
      <c r="K519" s="160"/>
      <c r="L519" s="160"/>
      <c r="M519" s="160"/>
      <c r="N519" s="159"/>
      <c r="O519" s="159"/>
      <c r="P519" s="159"/>
      <c r="Q519" s="159"/>
      <c r="R519" s="160"/>
      <c r="S519" s="160"/>
      <c r="T519" s="160"/>
      <c r="U519" s="160"/>
      <c r="V519" s="160"/>
      <c r="W519" s="160"/>
      <c r="X519" s="160"/>
      <c r="Y519" s="160"/>
      <c r="Z519" s="150"/>
      <c r="AA519" s="150"/>
      <c r="AB519" s="150"/>
      <c r="AC519" s="150"/>
      <c r="AD519" s="150"/>
      <c r="AE519" s="150"/>
      <c r="AF519" s="150"/>
      <c r="AG519" s="150" t="s">
        <v>239</v>
      </c>
      <c r="AH519" s="150">
        <v>2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3" x14ac:dyDescent="0.2">
      <c r="A520" s="157"/>
      <c r="B520" s="158"/>
      <c r="C520" s="198" t="s">
        <v>736</v>
      </c>
      <c r="D520" s="191"/>
      <c r="E520" s="192">
        <v>88.28</v>
      </c>
      <c r="F520" s="160"/>
      <c r="G520" s="160"/>
      <c r="H520" s="160"/>
      <c r="I520" s="160"/>
      <c r="J520" s="160"/>
      <c r="K520" s="160"/>
      <c r="L520" s="160"/>
      <c r="M520" s="160"/>
      <c r="N520" s="159"/>
      <c r="O520" s="159"/>
      <c r="P520" s="159"/>
      <c r="Q520" s="159"/>
      <c r="R520" s="160"/>
      <c r="S520" s="160"/>
      <c r="T520" s="160"/>
      <c r="U520" s="160"/>
      <c r="V520" s="160"/>
      <c r="W520" s="160"/>
      <c r="X520" s="160"/>
      <c r="Y520" s="160"/>
      <c r="Z520" s="150"/>
      <c r="AA520" s="150"/>
      <c r="AB520" s="150"/>
      <c r="AC520" s="150"/>
      <c r="AD520" s="150"/>
      <c r="AE520" s="150"/>
      <c r="AF520" s="150"/>
      <c r="AG520" s="150" t="s">
        <v>239</v>
      </c>
      <c r="AH520" s="150">
        <v>2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3" x14ac:dyDescent="0.2">
      <c r="A521" s="157"/>
      <c r="B521" s="158"/>
      <c r="C521" s="197" t="s">
        <v>308</v>
      </c>
      <c r="D521" s="191"/>
      <c r="E521" s="192"/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60"/>
      <c r="Z521" s="150"/>
      <c r="AA521" s="150"/>
      <c r="AB521" s="150"/>
      <c r="AC521" s="150"/>
      <c r="AD521" s="150"/>
      <c r="AE521" s="150"/>
      <c r="AF521" s="150"/>
      <c r="AG521" s="150" t="s">
        <v>239</v>
      </c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3" x14ac:dyDescent="0.2">
      <c r="A522" s="157"/>
      <c r="B522" s="158"/>
      <c r="C522" s="196" t="s">
        <v>737</v>
      </c>
      <c r="D522" s="189"/>
      <c r="E522" s="190">
        <v>648.01250000000005</v>
      </c>
      <c r="F522" s="160"/>
      <c r="G522" s="160"/>
      <c r="H522" s="160"/>
      <c r="I522" s="160"/>
      <c r="J522" s="160"/>
      <c r="K522" s="160"/>
      <c r="L522" s="160"/>
      <c r="M522" s="160"/>
      <c r="N522" s="159"/>
      <c r="O522" s="159"/>
      <c r="P522" s="159"/>
      <c r="Q522" s="159"/>
      <c r="R522" s="160"/>
      <c r="S522" s="160"/>
      <c r="T522" s="160"/>
      <c r="U522" s="160"/>
      <c r="V522" s="160"/>
      <c r="W522" s="160"/>
      <c r="X522" s="160"/>
      <c r="Y522" s="160"/>
      <c r="Z522" s="150"/>
      <c r="AA522" s="150"/>
      <c r="AB522" s="150"/>
      <c r="AC522" s="150"/>
      <c r="AD522" s="150"/>
      <c r="AE522" s="150"/>
      <c r="AF522" s="150"/>
      <c r="AG522" s="150" t="s">
        <v>239</v>
      </c>
      <c r="AH522" s="150">
        <v>0</v>
      </c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ht="33.75" outlineLevel="1" x14ac:dyDescent="0.2">
      <c r="A523" s="171">
        <v>99</v>
      </c>
      <c r="B523" s="172" t="s">
        <v>725</v>
      </c>
      <c r="C523" s="185" t="s">
        <v>738</v>
      </c>
      <c r="D523" s="173" t="s">
        <v>312</v>
      </c>
      <c r="E523" s="174">
        <v>149.94999999999999</v>
      </c>
      <c r="F523" s="175"/>
      <c r="G523" s="176">
        <f>ROUND(E523*F523,2)</f>
        <v>0</v>
      </c>
      <c r="H523" s="161">
        <v>412.18</v>
      </c>
      <c r="I523" s="160">
        <f>ROUND(E523*H523,2)</f>
        <v>61806.39</v>
      </c>
      <c r="J523" s="161">
        <v>118.82</v>
      </c>
      <c r="K523" s="160">
        <f>ROUND(E523*J523,2)</f>
        <v>17817.060000000001</v>
      </c>
      <c r="L523" s="160">
        <v>21</v>
      </c>
      <c r="M523" s="160">
        <f>G523*(1+L523/100)</f>
        <v>0</v>
      </c>
      <c r="N523" s="159">
        <v>5.5900000000000004E-3</v>
      </c>
      <c r="O523" s="159">
        <f>ROUND(E523*N523,2)</f>
        <v>0.84</v>
      </c>
      <c r="P523" s="159">
        <v>0</v>
      </c>
      <c r="Q523" s="159">
        <f>ROUND(E523*P523,2)</f>
        <v>0</v>
      </c>
      <c r="R523" s="160"/>
      <c r="S523" s="160" t="s">
        <v>216</v>
      </c>
      <c r="T523" s="160" t="s">
        <v>216</v>
      </c>
      <c r="U523" s="160">
        <v>0.23</v>
      </c>
      <c r="V523" s="160">
        <f>ROUND(E523*U523,2)</f>
        <v>34.49</v>
      </c>
      <c r="W523" s="160"/>
      <c r="X523" s="160" t="s">
        <v>236</v>
      </c>
      <c r="Y523" s="160" t="s">
        <v>218</v>
      </c>
      <c r="Z523" s="150"/>
      <c r="AA523" s="150"/>
      <c r="AB523" s="150"/>
      <c r="AC523" s="150"/>
      <c r="AD523" s="150"/>
      <c r="AE523" s="150"/>
      <c r="AF523" s="150"/>
      <c r="AG523" s="150" t="s">
        <v>237</v>
      </c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2" x14ac:dyDescent="0.2">
      <c r="A524" s="157"/>
      <c r="B524" s="158"/>
      <c r="C524" s="196" t="s">
        <v>739</v>
      </c>
      <c r="D524" s="189"/>
      <c r="E524" s="190">
        <v>149.94999999999999</v>
      </c>
      <c r="F524" s="160"/>
      <c r="G524" s="160"/>
      <c r="H524" s="160"/>
      <c r="I524" s="160"/>
      <c r="J524" s="160"/>
      <c r="K524" s="160"/>
      <c r="L524" s="160"/>
      <c r="M524" s="160"/>
      <c r="N524" s="159"/>
      <c r="O524" s="159"/>
      <c r="P524" s="159"/>
      <c r="Q524" s="159"/>
      <c r="R524" s="160"/>
      <c r="S524" s="160"/>
      <c r="T524" s="160"/>
      <c r="U524" s="160"/>
      <c r="V524" s="160"/>
      <c r="W524" s="160"/>
      <c r="X524" s="160"/>
      <c r="Y524" s="160"/>
      <c r="Z524" s="150"/>
      <c r="AA524" s="150"/>
      <c r="AB524" s="150"/>
      <c r="AC524" s="150"/>
      <c r="AD524" s="150"/>
      <c r="AE524" s="150"/>
      <c r="AF524" s="150"/>
      <c r="AG524" s="150" t="s">
        <v>239</v>
      </c>
      <c r="AH524" s="150">
        <v>0</v>
      </c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ht="22.5" outlineLevel="1" x14ac:dyDescent="0.2">
      <c r="A525" s="171">
        <v>100</v>
      </c>
      <c r="B525" s="172" t="s">
        <v>740</v>
      </c>
      <c r="C525" s="185" t="s">
        <v>741</v>
      </c>
      <c r="D525" s="173" t="s">
        <v>312</v>
      </c>
      <c r="E525" s="174">
        <v>537.66250000000002</v>
      </c>
      <c r="F525" s="175"/>
      <c r="G525" s="176">
        <f>ROUND(E525*F525,2)</f>
        <v>0</v>
      </c>
      <c r="H525" s="161">
        <v>32.94</v>
      </c>
      <c r="I525" s="160">
        <f>ROUND(E525*H525,2)</f>
        <v>17710.599999999999</v>
      </c>
      <c r="J525" s="161">
        <v>40.56</v>
      </c>
      <c r="K525" s="160">
        <f>ROUND(E525*J525,2)</f>
        <v>21807.59</v>
      </c>
      <c r="L525" s="160">
        <v>21</v>
      </c>
      <c r="M525" s="160">
        <f>G525*(1+L525/100)</f>
        <v>0</v>
      </c>
      <c r="N525" s="159">
        <v>3.2000000000000003E-4</v>
      </c>
      <c r="O525" s="159">
        <f>ROUND(E525*N525,2)</f>
        <v>0.17</v>
      </c>
      <c r="P525" s="159">
        <v>0</v>
      </c>
      <c r="Q525" s="159">
        <f>ROUND(E525*P525,2)</f>
        <v>0</v>
      </c>
      <c r="R525" s="160"/>
      <c r="S525" s="160" t="s">
        <v>216</v>
      </c>
      <c r="T525" s="160" t="s">
        <v>216</v>
      </c>
      <c r="U525" s="160">
        <v>7.0000000000000007E-2</v>
      </c>
      <c r="V525" s="160">
        <f>ROUND(E525*U525,2)</f>
        <v>37.64</v>
      </c>
      <c r="W525" s="160"/>
      <c r="X525" s="160" t="s">
        <v>236</v>
      </c>
      <c r="Y525" s="160" t="s">
        <v>218</v>
      </c>
      <c r="Z525" s="150"/>
      <c r="AA525" s="150"/>
      <c r="AB525" s="150"/>
      <c r="AC525" s="150"/>
      <c r="AD525" s="150"/>
      <c r="AE525" s="150"/>
      <c r="AF525" s="150"/>
      <c r="AG525" s="150" t="s">
        <v>237</v>
      </c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2" x14ac:dyDescent="0.2">
      <c r="A526" s="157"/>
      <c r="B526" s="158"/>
      <c r="C526" s="197" t="s">
        <v>287</v>
      </c>
      <c r="D526" s="191"/>
      <c r="E526" s="192"/>
      <c r="F526" s="160"/>
      <c r="G526" s="160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60"/>
      <c r="Z526" s="150"/>
      <c r="AA526" s="150"/>
      <c r="AB526" s="150"/>
      <c r="AC526" s="150"/>
      <c r="AD526" s="150"/>
      <c r="AE526" s="150"/>
      <c r="AF526" s="150"/>
      <c r="AG526" s="150" t="s">
        <v>239</v>
      </c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3" x14ac:dyDescent="0.2">
      <c r="A527" s="157"/>
      <c r="B527" s="158"/>
      <c r="C527" s="198" t="s">
        <v>727</v>
      </c>
      <c r="D527" s="191"/>
      <c r="E527" s="192">
        <v>21.67</v>
      </c>
      <c r="F527" s="160"/>
      <c r="G527" s="160"/>
      <c r="H527" s="160"/>
      <c r="I527" s="160"/>
      <c r="J527" s="160"/>
      <c r="K527" s="160"/>
      <c r="L527" s="160"/>
      <c r="M527" s="160"/>
      <c r="N527" s="159"/>
      <c r="O527" s="159"/>
      <c r="P527" s="159"/>
      <c r="Q527" s="159"/>
      <c r="R527" s="160"/>
      <c r="S527" s="160"/>
      <c r="T527" s="160"/>
      <c r="U527" s="160"/>
      <c r="V527" s="160"/>
      <c r="W527" s="160"/>
      <c r="X527" s="160"/>
      <c r="Y527" s="160"/>
      <c r="Z527" s="150"/>
      <c r="AA527" s="150"/>
      <c r="AB527" s="150"/>
      <c r="AC527" s="150"/>
      <c r="AD527" s="150"/>
      <c r="AE527" s="150"/>
      <c r="AF527" s="150"/>
      <c r="AG527" s="150" t="s">
        <v>239</v>
      </c>
      <c r="AH527" s="150">
        <v>2</v>
      </c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3" x14ac:dyDescent="0.2">
      <c r="A528" s="157"/>
      <c r="B528" s="158"/>
      <c r="C528" s="198" t="s">
        <v>728</v>
      </c>
      <c r="D528" s="191"/>
      <c r="E528" s="192">
        <v>3.89</v>
      </c>
      <c r="F528" s="160"/>
      <c r="G528" s="160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60"/>
      <c r="Z528" s="150"/>
      <c r="AA528" s="150"/>
      <c r="AB528" s="150"/>
      <c r="AC528" s="150"/>
      <c r="AD528" s="150"/>
      <c r="AE528" s="150"/>
      <c r="AF528" s="150"/>
      <c r="AG528" s="150" t="s">
        <v>239</v>
      </c>
      <c r="AH528" s="150">
        <v>2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3" x14ac:dyDescent="0.2">
      <c r="A529" s="157"/>
      <c r="B529" s="158"/>
      <c r="C529" s="198" t="s">
        <v>729</v>
      </c>
      <c r="D529" s="191"/>
      <c r="E529" s="192">
        <v>24.27</v>
      </c>
      <c r="F529" s="160"/>
      <c r="G529" s="160"/>
      <c r="H529" s="160"/>
      <c r="I529" s="160"/>
      <c r="J529" s="160"/>
      <c r="K529" s="160"/>
      <c r="L529" s="160"/>
      <c r="M529" s="160"/>
      <c r="N529" s="159"/>
      <c r="O529" s="159"/>
      <c r="P529" s="159"/>
      <c r="Q529" s="159"/>
      <c r="R529" s="160"/>
      <c r="S529" s="160"/>
      <c r="T529" s="160"/>
      <c r="U529" s="160"/>
      <c r="V529" s="160"/>
      <c r="W529" s="160"/>
      <c r="X529" s="160"/>
      <c r="Y529" s="160"/>
      <c r="Z529" s="150"/>
      <c r="AA529" s="150"/>
      <c r="AB529" s="150"/>
      <c r="AC529" s="150"/>
      <c r="AD529" s="150"/>
      <c r="AE529" s="150"/>
      <c r="AF529" s="150"/>
      <c r="AG529" s="150" t="s">
        <v>239</v>
      </c>
      <c r="AH529" s="150">
        <v>2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3" x14ac:dyDescent="0.2">
      <c r="A530" s="157"/>
      <c r="B530" s="158"/>
      <c r="C530" s="198" t="s">
        <v>730</v>
      </c>
      <c r="D530" s="191"/>
      <c r="E530" s="192">
        <v>14.06</v>
      </c>
      <c r="F530" s="160"/>
      <c r="G530" s="160"/>
      <c r="H530" s="160"/>
      <c r="I530" s="160"/>
      <c r="J530" s="160"/>
      <c r="K530" s="160"/>
      <c r="L530" s="160"/>
      <c r="M530" s="160"/>
      <c r="N530" s="159"/>
      <c r="O530" s="159"/>
      <c r="P530" s="159"/>
      <c r="Q530" s="159"/>
      <c r="R530" s="160"/>
      <c r="S530" s="160"/>
      <c r="T530" s="160"/>
      <c r="U530" s="160"/>
      <c r="V530" s="160"/>
      <c r="W530" s="160"/>
      <c r="X530" s="160"/>
      <c r="Y530" s="160"/>
      <c r="Z530" s="150"/>
      <c r="AA530" s="150"/>
      <c r="AB530" s="150"/>
      <c r="AC530" s="150"/>
      <c r="AD530" s="150"/>
      <c r="AE530" s="150"/>
      <c r="AF530" s="150"/>
      <c r="AG530" s="150" t="s">
        <v>239</v>
      </c>
      <c r="AH530" s="150">
        <v>2</v>
      </c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3" x14ac:dyDescent="0.2">
      <c r="A531" s="157"/>
      <c r="B531" s="158"/>
      <c r="C531" s="198" t="s">
        <v>731</v>
      </c>
      <c r="D531" s="191"/>
      <c r="E531" s="192">
        <v>12.85</v>
      </c>
      <c r="F531" s="160"/>
      <c r="G531" s="160"/>
      <c r="H531" s="160"/>
      <c r="I531" s="160"/>
      <c r="J531" s="160"/>
      <c r="K531" s="160"/>
      <c r="L531" s="160"/>
      <c r="M531" s="160"/>
      <c r="N531" s="159"/>
      <c r="O531" s="159"/>
      <c r="P531" s="159"/>
      <c r="Q531" s="159"/>
      <c r="R531" s="160"/>
      <c r="S531" s="160"/>
      <c r="T531" s="160"/>
      <c r="U531" s="160"/>
      <c r="V531" s="160"/>
      <c r="W531" s="160"/>
      <c r="X531" s="160"/>
      <c r="Y531" s="160"/>
      <c r="Z531" s="150"/>
      <c r="AA531" s="150"/>
      <c r="AB531" s="150"/>
      <c r="AC531" s="150"/>
      <c r="AD531" s="150"/>
      <c r="AE531" s="150"/>
      <c r="AF531" s="150"/>
      <c r="AG531" s="150" t="s">
        <v>239</v>
      </c>
      <c r="AH531" s="150">
        <v>2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3" x14ac:dyDescent="0.2">
      <c r="A532" s="157"/>
      <c r="B532" s="158"/>
      <c r="C532" s="198" t="s">
        <v>732</v>
      </c>
      <c r="D532" s="191"/>
      <c r="E532" s="192">
        <v>24.12</v>
      </c>
      <c r="F532" s="160"/>
      <c r="G532" s="160"/>
      <c r="H532" s="160"/>
      <c r="I532" s="160"/>
      <c r="J532" s="160"/>
      <c r="K532" s="160"/>
      <c r="L532" s="160"/>
      <c r="M532" s="160"/>
      <c r="N532" s="159"/>
      <c r="O532" s="159"/>
      <c r="P532" s="159"/>
      <c r="Q532" s="159"/>
      <c r="R532" s="160"/>
      <c r="S532" s="160"/>
      <c r="T532" s="160"/>
      <c r="U532" s="160"/>
      <c r="V532" s="160"/>
      <c r="W532" s="160"/>
      <c r="X532" s="160"/>
      <c r="Y532" s="160"/>
      <c r="Z532" s="150"/>
      <c r="AA532" s="150"/>
      <c r="AB532" s="150"/>
      <c r="AC532" s="150"/>
      <c r="AD532" s="150"/>
      <c r="AE532" s="150"/>
      <c r="AF532" s="150"/>
      <c r="AG532" s="150" t="s">
        <v>239</v>
      </c>
      <c r="AH532" s="150">
        <v>2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3" x14ac:dyDescent="0.2">
      <c r="A533" s="157"/>
      <c r="B533" s="158"/>
      <c r="C533" s="198" t="s">
        <v>733</v>
      </c>
      <c r="D533" s="191"/>
      <c r="E533" s="192">
        <v>37.61</v>
      </c>
      <c r="F533" s="160"/>
      <c r="G533" s="160"/>
      <c r="H533" s="160"/>
      <c r="I533" s="160"/>
      <c r="J533" s="160"/>
      <c r="K533" s="160"/>
      <c r="L533" s="160"/>
      <c r="M533" s="160"/>
      <c r="N533" s="159"/>
      <c r="O533" s="159"/>
      <c r="P533" s="159"/>
      <c r="Q533" s="159"/>
      <c r="R533" s="160"/>
      <c r="S533" s="160"/>
      <c r="T533" s="160"/>
      <c r="U533" s="160"/>
      <c r="V533" s="160"/>
      <c r="W533" s="160"/>
      <c r="X533" s="160"/>
      <c r="Y533" s="160"/>
      <c r="Z533" s="150"/>
      <c r="AA533" s="150"/>
      <c r="AB533" s="150"/>
      <c r="AC533" s="150"/>
      <c r="AD533" s="150"/>
      <c r="AE533" s="150"/>
      <c r="AF533" s="150"/>
      <c r="AG533" s="150" t="s">
        <v>239</v>
      </c>
      <c r="AH533" s="150">
        <v>2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3" x14ac:dyDescent="0.2">
      <c r="A534" s="157"/>
      <c r="B534" s="158"/>
      <c r="C534" s="198" t="s">
        <v>734</v>
      </c>
      <c r="D534" s="191"/>
      <c r="E534" s="192">
        <v>288.86</v>
      </c>
      <c r="F534" s="160"/>
      <c r="G534" s="160"/>
      <c r="H534" s="160"/>
      <c r="I534" s="160"/>
      <c r="J534" s="160"/>
      <c r="K534" s="160"/>
      <c r="L534" s="160"/>
      <c r="M534" s="160"/>
      <c r="N534" s="159"/>
      <c r="O534" s="159"/>
      <c r="P534" s="159"/>
      <c r="Q534" s="159"/>
      <c r="R534" s="160"/>
      <c r="S534" s="160"/>
      <c r="T534" s="160"/>
      <c r="U534" s="160"/>
      <c r="V534" s="160"/>
      <c r="W534" s="160"/>
      <c r="X534" s="160"/>
      <c r="Y534" s="160"/>
      <c r="Z534" s="150"/>
      <c r="AA534" s="150"/>
      <c r="AB534" s="150"/>
      <c r="AC534" s="150"/>
      <c r="AD534" s="150"/>
      <c r="AE534" s="150"/>
      <c r="AF534" s="150"/>
      <c r="AG534" s="150" t="s">
        <v>239</v>
      </c>
      <c r="AH534" s="150">
        <v>2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3" x14ac:dyDescent="0.2">
      <c r="A535" s="157"/>
      <c r="B535" s="158"/>
      <c r="C535" s="198" t="s">
        <v>735</v>
      </c>
      <c r="D535" s="191"/>
      <c r="E535" s="192">
        <v>2.8</v>
      </c>
      <c r="F535" s="160"/>
      <c r="G535" s="160"/>
      <c r="H535" s="160"/>
      <c r="I535" s="160"/>
      <c r="J535" s="160"/>
      <c r="K535" s="160"/>
      <c r="L535" s="160"/>
      <c r="M535" s="160"/>
      <c r="N535" s="159"/>
      <c r="O535" s="159"/>
      <c r="P535" s="159"/>
      <c r="Q535" s="159"/>
      <c r="R535" s="160"/>
      <c r="S535" s="160"/>
      <c r="T535" s="160"/>
      <c r="U535" s="160"/>
      <c r="V535" s="160"/>
      <c r="W535" s="160"/>
      <c r="X535" s="160"/>
      <c r="Y535" s="160"/>
      <c r="Z535" s="150"/>
      <c r="AA535" s="150"/>
      <c r="AB535" s="150"/>
      <c r="AC535" s="150"/>
      <c r="AD535" s="150"/>
      <c r="AE535" s="150"/>
      <c r="AF535" s="150"/>
      <c r="AG535" s="150" t="s">
        <v>239</v>
      </c>
      <c r="AH535" s="150">
        <v>2</v>
      </c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3" x14ac:dyDescent="0.2">
      <c r="A536" s="157"/>
      <c r="B536" s="158"/>
      <c r="C536" s="197" t="s">
        <v>308</v>
      </c>
      <c r="D536" s="191"/>
      <c r="E536" s="192"/>
      <c r="F536" s="160"/>
      <c r="G536" s="160"/>
      <c r="H536" s="160"/>
      <c r="I536" s="160"/>
      <c r="J536" s="160"/>
      <c r="K536" s="160"/>
      <c r="L536" s="160"/>
      <c r="M536" s="160"/>
      <c r="N536" s="159"/>
      <c r="O536" s="159"/>
      <c r="P536" s="159"/>
      <c r="Q536" s="159"/>
      <c r="R536" s="160"/>
      <c r="S536" s="160"/>
      <c r="T536" s="160"/>
      <c r="U536" s="160"/>
      <c r="V536" s="160"/>
      <c r="W536" s="160"/>
      <c r="X536" s="160"/>
      <c r="Y536" s="160"/>
      <c r="Z536" s="150"/>
      <c r="AA536" s="150"/>
      <c r="AB536" s="150"/>
      <c r="AC536" s="150"/>
      <c r="AD536" s="150"/>
      <c r="AE536" s="150"/>
      <c r="AF536" s="150"/>
      <c r="AG536" s="150" t="s">
        <v>239</v>
      </c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3" x14ac:dyDescent="0.2">
      <c r="A537" s="157"/>
      <c r="B537" s="158"/>
      <c r="C537" s="196" t="s">
        <v>742</v>
      </c>
      <c r="D537" s="189"/>
      <c r="E537" s="190">
        <v>537.66250000000002</v>
      </c>
      <c r="F537" s="160"/>
      <c r="G537" s="160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60"/>
      <c r="Z537" s="150"/>
      <c r="AA537" s="150"/>
      <c r="AB537" s="150"/>
      <c r="AC537" s="150"/>
      <c r="AD537" s="150"/>
      <c r="AE537" s="150"/>
      <c r="AF537" s="150"/>
      <c r="AG537" s="150" t="s">
        <v>239</v>
      </c>
      <c r="AH537" s="150">
        <v>0</v>
      </c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ht="22.5" outlineLevel="1" x14ac:dyDescent="0.2">
      <c r="A538" s="171">
        <v>101</v>
      </c>
      <c r="B538" s="172" t="s">
        <v>743</v>
      </c>
      <c r="C538" s="185" t="s">
        <v>744</v>
      </c>
      <c r="D538" s="173" t="s">
        <v>312</v>
      </c>
      <c r="E538" s="174">
        <v>361.07499999999999</v>
      </c>
      <c r="F538" s="175"/>
      <c r="G538" s="176">
        <f>ROUND(E538*F538,2)</f>
        <v>0</v>
      </c>
      <c r="H538" s="161">
        <v>481.13</v>
      </c>
      <c r="I538" s="160">
        <f>ROUND(E538*H538,2)</f>
        <v>173724.01</v>
      </c>
      <c r="J538" s="161">
        <v>175.87</v>
      </c>
      <c r="K538" s="160">
        <f>ROUND(E538*J538,2)</f>
        <v>63502.26</v>
      </c>
      <c r="L538" s="160">
        <v>21</v>
      </c>
      <c r="M538" s="160">
        <f>G538*(1+L538/100)</f>
        <v>0</v>
      </c>
      <c r="N538" s="159">
        <v>2.9399999999999999E-3</v>
      </c>
      <c r="O538" s="159">
        <f>ROUND(E538*N538,2)</f>
        <v>1.06</v>
      </c>
      <c r="P538" s="159">
        <v>0</v>
      </c>
      <c r="Q538" s="159">
        <f>ROUND(E538*P538,2)</f>
        <v>0</v>
      </c>
      <c r="R538" s="160"/>
      <c r="S538" s="160" t="s">
        <v>216</v>
      </c>
      <c r="T538" s="160" t="s">
        <v>216</v>
      </c>
      <c r="U538" s="160">
        <v>0.31</v>
      </c>
      <c r="V538" s="160">
        <f>ROUND(E538*U538,2)</f>
        <v>111.93</v>
      </c>
      <c r="W538" s="160"/>
      <c r="X538" s="160" t="s">
        <v>236</v>
      </c>
      <c r="Y538" s="160" t="s">
        <v>218</v>
      </c>
      <c r="Z538" s="150"/>
      <c r="AA538" s="150"/>
      <c r="AB538" s="150"/>
      <c r="AC538" s="150"/>
      <c r="AD538" s="150"/>
      <c r="AE538" s="150"/>
      <c r="AF538" s="150"/>
      <c r="AG538" s="150" t="s">
        <v>237</v>
      </c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2" x14ac:dyDescent="0.2">
      <c r="A539" s="157"/>
      <c r="B539" s="158"/>
      <c r="C539" s="196" t="s">
        <v>745</v>
      </c>
      <c r="D539" s="189"/>
      <c r="E539" s="190">
        <v>361.07499999999999</v>
      </c>
      <c r="F539" s="160"/>
      <c r="G539" s="160"/>
      <c r="H539" s="160"/>
      <c r="I539" s="160"/>
      <c r="J539" s="160"/>
      <c r="K539" s="160"/>
      <c r="L539" s="160"/>
      <c r="M539" s="160"/>
      <c r="N539" s="159"/>
      <c r="O539" s="159"/>
      <c r="P539" s="159"/>
      <c r="Q539" s="159"/>
      <c r="R539" s="160"/>
      <c r="S539" s="160"/>
      <c r="T539" s="160"/>
      <c r="U539" s="160"/>
      <c r="V539" s="160"/>
      <c r="W539" s="160"/>
      <c r="X539" s="160"/>
      <c r="Y539" s="160"/>
      <c r="Z539" s="150"/>
      <c r="AA539" s="150"/>
      <c r="AB539" s="150"/>
      <c r="AC539" s="150"/>
      <c r="AD539" s="150"/>
      <c r="AE539" s="150"/>
      <c r="AF539" s="150"/>
      <c r="AG539" s="150" t="s">
        <v>239</v>
      </c>
      <c r="AH539" s="150">
        <v>0</v>
      </c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x14ac:dyDescent="0.2">
      <c r="A540" s="164" t="s">
        <v>211</v>
      </c>
      <c r="B540" s="165" t="s">
        <v>142</v>
      </c>
      <c r="C540" s="183" t="s">
        <v>143</v>
      </c>
      <c r="D540" s="166"/>
      <c r="E540" s="167"/>
      <c r="F540" s="168"/>
      <c r="G540" s="169">
        <f>SUMIF(AG541:AG557,"&lt;&gt;NOR",G541:G557)</f>
        <v>0</v>
      </c>
      <c r="H540" s="163"/>
      <c r="I540" s="163">
        <f>SUM(I541:I557)</f>
        <v>373802.6</v>
      </c>
      <c r="J540" s="163"/>
      <c r="K540" s="163">
        <f>SUM(K541:K557)</f>
        <v>466629.54000000004</v>
      </c>
      <c r="L540" s="163"/>
      <c r="M540" s="163">
        <f>SUM(M541:M557)</f>
        <v>0</v>
      </c>
      <c r="N540" s="162"/>
      <c r="O540" s="162">
        <f>SUM(O541:O557)</f>
        <v>1.8800000000000001</v>
      </c>
      <c r="P540" s="162"/>
      <c r="Q540" s="162">
        <f>SUM(Q541:Q557)</f>
        <v>0</v>
      </c>
      <c r="R540" s="163"/>
      <c r="S540" s="163"/>
      <c r="T540" s="163"/>
      <c r="U540" s="163"/>
      <c r="V540" s="163">
        <f>SUM(V541:V557)</f>
        <v>743.13999999999987</v>
      </c>
      <c r="W540" s="163"/>
      <c r="X540" s="163"/>
      <c r="Y540" s="163"/>
      <c r="AG540" t="s">
        <v>212</v>
      </c>
    </row>
    <row r="541" spans="1:60" ht="45" outlineLevel="1" x14ac:dyDescent="0.2">
      <c r="A541" s="171">
        <v>102</v>
      </c>
      <c r="B541" s="172" t="s">
        <v>746</v>
      </c>
      <c r="C541" s="185" t="s">
        <v>747</v>
      </c>
      <c r="D541" s="173" t="s">
        <v>312</v>
      </c>
      <c r="E541" s="174">
        <v>657.80724999999995</v>
      </c>
      <c r="F541" s="175"/>
      <c r="G541" s="176">
        <f>ROUND(E541*F541,2)</f>
        <v>0</v>
      </c>
      <c r="H541" s="161">
        <v>508.83</v>
      </c>
      <c r="I541" s="160">
        <f>ROUND(E541*H541,2)</f>
        <v>334712.06</v>
      </c>
      <c r="J541" s="161">
        <v>517.16999999999996</v>
      </c>
      <c r="K541" s="160">
        <f>ROUND(E541*J541,2)</f>
        <v>340198.18</v>
      </c>
      <c r="L541" s="160">
        <v>21</v>
      </c>
      <c r="M541" s="160">
        <f>G541*(1+L541/100)</f>
        <v>0</v>
      </c>
      <c r="N541" s="159">
        <v>2.2000000000000001E-3</v>
      </c>
      <c r="O541" s="159">
        <f>ROUND(E541*N541,2)</f>
        <v>1.45</v>
      </c>
      <c r="P541" s="159">
        <v>0</v>
      </c>
      <c r="Q541" s="159">
        <f>ROUND(E541*P541,2)</f>
        <v>0</v>
      </c>
      <c r="R541" s="160"/>
      <c r="S541" s="160" t="s">
        <v>216</v>
      </c>
      <c r="T541" s="160" t="s">
        <v>216</v>
      </c>
      <c r="U541" s="160">
        <v>0.91459999999999997</v>
      </c>
      <c r="V541" s="160">
        <f>ROUND(E541*U541,2)</f>
        <v>601.63</v>
      </c>
      <c r="W541" s="160"/>
      <c r="X541" s="160" t="s">
        <v>236</v>
      </c>
      <c r="Y541" s="160" t="s">
        <v>218</v>
      </c>
      <c r="Z541" s="150"/>
      <c r="AA541" s="150"/>
      <c r="AB541" s="150"/>
      <c r="AC541" s="150"/>
      <c r="AD541" s="150"/>
      <c r="AE541" s="150"/>
      <c r="AF541" s="150"/>
      <c r="AG541" s="150" t="s">
        <v>237</v>
      </c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outlineLevel="2" x14ac:dyDescent="0.2">
      <c r="A542" s="157"/>
      <c r="B542" s="158"/>
      <c r="C542" s="196" t="s">
        <v>748</v>
      </c>
      <c r="D542" s="189"/>
      <c r="E542" s="190">
        <v>509.92149999999998</v>
      </c>
      <c r="F542" s="160"/>
      <c r="G542" s="160"/>
      <c r="H542" s="160"/>
      <c r="I542" s="160"/>
      <c r="J542" s="160"/>
      <c r="K542" s="160"/>
      <c r="L542" s="160"/>
      <c r="M542" s="160"/>
      <c r="N542" s="159"/>
      <c r="O542" s="159"/>
      <c r="P542" s="159"/>
      <c r="Q542" s="159"/>
      <c r="R542" s="160"/>
      <c r="S542" s="160"/>
      <c r="T542" s="160"/>
      <c r="U542" s="160"/>
      <c r="V542" s="160"/>
      <c r="W542" s="160"/>
      <c r="X542" s="160"/>
      <c r="Y542" s="160"/>
      <c r="Z542" s="150"/>
      <c r="AA542" s="150"/>
      <c r="AB542" s="150"/>
      <c r="AC542" s="150"/>
      <c r="AD542" s="150"/>
      <c r="AE542" s="150"/>
      <c r="AF542" s="150"/>
      <c r="AG542" s="150" t="s">
        <v>239</v>
      </c>
      <c r="AH542" s="150">
        <v>0</v>
      </c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3" x14ac:dyDescent="0.2">
      <c r="A543" s="157"/>
      <c r="B543" s="158"/>
      <c r="C543" s="196" t="s">
        <v>749</v>
      </c>
      <c r="D543" s="189"/>
      <c r="E543" s="190">
        <v>147.88575</v>
      </c>
      <c r="F543" s="160"/>
      <c r="G543" s="160"/>
      <c r="H543" s="160"/>
      <c r="I543" s="160"/>
      <c r="J543" s="160"/>
      <c r="K543" s="160"/>
      <c r="L543" s="160"/>
      <c r="M543" s="160"/>
      <c r="N543" s="159"/>
      <c r="O543" s="159"/>
      <c r="P543" s="159"/>
      <c r="Q543" s="159"/>
      <c r="R543" s="160"/>
      <c r="S543" s="160"/>
      <c r="T543" s="160"/>
      <c r="U543" s="160"/>
      <c r="V543" s="160"/>
      <c r="W543" s="160"/>
      <c r="X543" s="160"/>
      <c r="Y543" s="160"/>
      <c r="Z543" s="150"/>
      <c r="AA543" s="150"/>
      <c r="AB543" s="150"/>
      <c r="AC543" s="150"/>
      <c r="AD543" s="150"/>
      <c r="AE543" s="150"/>
      <c r="AF543" s="150"/>
      <c r="AG543" s="150" t="s">
        <v>239</v>
      </c>
      <c r="AH543" s="150">
        <v>0</v>
      </c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ht="33.75" outlineLevel="1" x14ac:dyDescent="0.2">
      <c r="A544" s="171">
        <v>103</v>
      </c>
      <c r="B544" s="172" t="s">
        <v>750</v>
      </c>
      <c r="C544" s="185" t="s">
        <v>751</v>
      </c>
      <c r="D544" s="173" t="s">
        <v>312</v>
      </c>
      <c r="E544" s="174">
        <v>657.80724999999995</v>
      </c>
      <c r="F544" s="175"/>
      <c r="G544" s="176">
        <f>ROUND(E544*F544,2)</f>
        <v>0</v>
      </c>
      <c r="H544" s="161">
        <v>28.73</v>
      </c>
      <c r="I544" s="160">
        <f>ROUND(E544*H544,2)</f>
        <v>18898.8</v>
      </c>
      <c r="J544" s="161">
        <v>66.27</v>
      </c>
      <c r="K544" s="160">
        <f>ROUND(E544*J544,2)</f>
        <v>43592.89</v>
      </c>
      <c r="L544" s="160">
        <v>21</v>
      </c>
      <c r="M544" s="160">
        <f>G544*(1+L544/100)</f>
        <v>0</v>
      </c>
      <c r="N544" s="159">
        <v>1.4999999999999999E-4</v>
      </c>
      <c r="O544" s="159">
        <f>ROUND(E544*N544,2)</f>
        <v>0.1</v>
      </c>
      <c r="P544" s="159">
        <v>0</v>
      </c>
      <c r="Q544" s="159">
        <f>ROUND(E544*P544,2)</f>
        <v>0</v>
      </c>
      <c r="R544" s="160"/>
      <c r="S544" s="160" t="s">
        <v>216</v>
      </c>
      <c r="T544" s="160" t="s">
        <v>216</v>
      </c>
      <c r="U544" s="160">
        <v>0.11765</v>
      </c>
      <c r="V544" s="160">
        <f>ROUND(E544*U544,2)</f>
        <v>77.39</v>
      </c>
      <c r="W544" s="160"/>
      <c r="X544" s="160" t="s">
        <v>236</v>
      </c>
      <c r="Y544" s="160" t="s">
        <v>218</v>
      </c>
      <c r="Z544" s="150"/>
      <c r="AA544" s="150"/>
      <c r="AB544" s="150"/>
      <c r="AC544" s="150"/>
      <c r="AD544" s="150"/>
      <c r="AE544" s="150"/>
      <c r="AF544" s="150"/>
      <c r="AG544" s="150" t="s">
        <v>237</v>
      </c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2" x14ac:dyDescent="0.2">
      <c r="A545" s="157"/>
      <c r="B545" s="158"/>
      <c r="C545" s="196" t="s">
        <v>748</v>
      </c>
      <c r="D545" s="189"/>
      <c r="E545" s="190">
        <v>509.92149999999998</v>
      </c>
      <c r="F545" s="160"/>
      <c r="G545" s="160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60"/>
      <c r="Z545" s="150"/>
      <c r="AA545" s="150"/>
      <c r="AB545" s="150"/>
      <c r="AC545" s="150"/>
      <c r="AD545" s="150"/>
      <c r="AE545" s="150"/>
      <c r="AF545" s="150"/>
      <c r="AG545" s="150" t="s">
        <v>239</v>
      </c>
      <c r="AH545" s="150">
        <v>0</v>
      </c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3" x14ac:dyDescent="0.2">
      <c r="A546" s="157"/>
      <c r="B546" s="158"/>
      <c r="C546" s="196" t="s">
        <v>749</v>
      </c>
      <c r="D546" s="189"/>
      <c r="E546" s="190">
        <v>147.88575</v>
      </c>
      <c r="F546" s="160"/>
      <c r="G546" s="160"/>
      <c r="H546" s="160"/>
      <c r="I546" s="160"/>
      <c r="J546" s="160"/>
      <c r="K546" s="160"/>
      <c r="L546" s="160"/>
      <c r="M546" s="160"/>
      <c r="N546" s="159"/>
      <c r="O546" s="159"/>
      <c r="P546" s="159"/>
      <c r="Q546" s="159"/>
      <c r="R546" s="160"/>
      <c r="S546" s="160"/>
      <c r="T546" s="160"/>
      <c r="U546" s="160"/>
      <c r="V546" s="160"/>
      <c r="W546" s="160"/>
      <c r="X546" s="160"/>
      <c r="Y546" s="160"/>
      <c r="Z546" s="150"/>
      <c r="AA546" s="150"/>
      <c r="AB546" s="150"/>
      <c r="AC546" s="150"/>
      <c r="AD546" s="150"/>
      <c r="AE546" s="150"/>
      <c r="AF546" s="150"/>
      <c r="AG546" s="150" t="s">
        <v>239</v>
      </c>
      <c r="AH546" s="150">
        <v>0</v>
      </c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1" x14ac:dyDescent="0.2">
      <c r="A547" s="177">
        <v>104</v>
      </c>
      <c r="B547" s="178" t="s">
        <v>752</v>
      </c>
      <c r="C547" s="184" t="s">
        <v>753</v>
      </c>
      <c r="D547" s="179" t="s">
        <v>286</v>
      </c>
      <c r="E547" s="180">
        <v>1.8685499999999999</v>
      </c>
      <c r="F547" s="181"/>
      <c r="G547" s="182">
        <f>ROUND(E547*F547,2)</f>
        <v>0</v>
      </c>
      <c r="H547" s="161">
        <v>0</v>
      </c>
      <c r="I547" s="160">
        <f>ROUND(E547*H547,2)</f>
        <v>0</v>
      </c>
      <c r="J547" s="161">
        <v>1423</v>
      </c>
      <c r="K547" s="160">
        <f>ROUND(E547*J547,2)</f>
        <v>2658.95</v>
      </c>
      <c r="L547" s="160">
        <v>21</v>
      </c>
      <c r="M547" s="160">
        <f>G547*(1+L547/100)</f>
        <v>0</v>
      </c>
      <c r="N547" s="159">
        <v>0</v>
      </c>
      <c r="O547" s="159">
        <f>ROUND(E547*N547,2)</f>
        <v>0</v>
      </c>
      <c r="P547" s="159">
        <v>0</v>
      </c>
      <c r="Q547" s="159">
        <f>ROUND(E547*P547,2)</f>
        <v>0</v>
      </c>
      <c r="R547" s="160"/>
      <c r="S547" s="160" t="s">
        <v>216</v>
      </c>
      <c r="T547" s="160" t="s">
        <v>216</v>
      </c>
      <c r="U547" s="160">
        <v>1.609</v>
      </c>
      <c r="V547" s="160">
        <f>ROUND(E547*U547,2)</f>
        <v>3.01</v>
      </c>
      <c r="W547" s="160"/>
      <c r="X547" s="160" t="s">
        <v>723</v>
      </c>
      <c r="Y547" s="160" t="s">
        <v>218</v>
      </c>
      <c r="Z547" s="150"/>
      <c r="AA547" s="150"/>
      <c r="AB547" s="150"/>
      <c r="AC547" s="150"/>
      <c r="AD547" s="150"/>
      <c r="AE547" s="150"/>
      <c r="AF547" s="150"/>
      <c r="AG547" s="150" t="s">
        <v>724</v>
      </c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ht="22.5" outlineLevel="1" x14ac:dyDescent="0.2">
      <c r="A548" s="171">
        <v>105</v>
      </c>
      <c r="B548" s="172" t="s">
        <v>754</v>
      </c>
      <c r="C548" s="185" t="s">
        <v>755</v>
      </c>
      <c r="D548" s="173" t="s">
        <v>417</v>
      </c>
      <c r="E548" s="174">
        <v>116.6</v>
      </c>
      <c r="F548" s="175"/>
      <c r="G548" s="176">
        <f>ROUND(E548*F548,2)</f>
        <v>0</v>
      </c>
      <c r="H548" s="161">
        <v>0</v>
      </c>
      <c r="I548" s="160">
        <f>ROUND(E548*H548,2)</f>
        <v>0</v>
      </c>
      <c r="J548" s="161">
        <v>225</v>
      </c>
      <c r="K548" s="160">
        <f>ROUND(E548*J548,2)</f>
        <v>26235</v>
      </c>
      <c r="L548" s="160">
        <v>21</v>
      </c>
      <c r="M548" s="160">
        <f>G548*(1+L548/100)</f>
        <v>0</v>
      </c>
      <c r="N548" s="159">
        <v>7.6000000000000004E-4</v>
      </c>
      <c r="O548" s="159">
        <f>ROUND(E548*N548,2)</f>
        <v>0.09</v>
      </c>
      <c r="P548" s="159">
        <v>0</v>
      </c>
      <c r="Q548" s="159">
        <f>ROUND(E548*P548,2)</f>
        <v>0</v>
      </c>
      <c r="R548" s="160"/>
      <c r="S548" s="160" t="s">
        <v>222</v>
      </c>
      <c r="T548" s="160" t="s">
        <v>217</v>
      </c>
      <c r="U548" s="160">
        <v>0.189</v>
      </c>
      <c r="V548" s="160">
        <f>ROUND(E548*U548,2)</f>
        <v>22.04</v>
      </c>
      <c r="W548" s="160"/>
      <c r="X548" s="160" t="s">
        <v>236</v>
      </c>
      <c r="Y548" s="160" t="s">
        <v>218</v>
      </c>
      <c r="Z548" s="150"/>
      <c r="AA548" s="150"/>
      <c r="AB548" s="150"/>
      <c r="AC548" s="150"/>
      <c r="AD548" s="150"/>
      <c r="AE548" s="150"/>
      <c r="AF548" s="150"/>
      <c r="AG548" s="150" t="s">
        <v>237</v>
      </c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2" x14ac:dyDescent="0.2">
      <c r="A549" s="157"/>
      <c r="B549" s="158"/>
      <c r="C549" s="196" t="s">
        <v>756</v>
      </c>
      <c r="D549" s="189"/>
      <c r="E549" s="190">
        <v>116.6</v>
      </c>
      <c r="F549" s="160"/>
      <c r="G549" s="160"/>
      <c r="H549" s="160"/>
      <c r="I549" s="160"/>
      <c r="J549" s="160"/>
      <c r="K549" s="160"/>
      <c r="L549" s="160"/>
      <c r="M549" s="160"/>
      <c r="N549" s="159"/>
      <c r="O549" s="159"/>
      <c r="P549" s="159"/>
      <c r="Q549" s="159"/>
      <c r="R549" s="160"/>
      <c r="S549" s="160"/>
      <c r="T549" s="160"/>
      <c r="U549" s="160"/>
      <c r="V549" s="160"/>
      <c r="W549" s="160"/>
      <c r="X549" s="160"/>
      <c r="Y549" s="160"/>
      <c r="Z549" s="150"/>
      <c r="AA549" s="150"/>
      <c r="AB549" s="150"/>
      <c r="AC549" s="150"/>
      <c r="AD549" s="150"/>
      <c r="AE549" s="150"/>
      <c r="AF549" s="150"/>
      <c r="AG549" s="150" t="s">
        <v>239</v>
      </c>
      <c r="AH549" s="150">
        <v>0</v>
      </c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ht="22.5" outlineLevel="1" x14ac:dyDescent="0.2">
      <c r="A550" s="171">
        <v>106</v>
      </c>
      <c r="B550" s="172" t="s">
        <v>757</v>
      </c>
      <c r="C550" s="185" t="s">
        <v>758</v>
      </c>
      <c r="D550" s="173" t="s">
        <v>417</v>
      </c>
      <c r="E550" s="174">
        <v>20.100000000000001</v>
      </c>
      <c r="F550" s="175"/>
      <c r="G550" s="176">
        <f>ROUND(E550*F550,2)</f>
        <v>0</v>
      </c>
      <c r="H550" s="161">
        <v>0</v>
      </c>
      <c r="I550" s="160">
        <f>ROUND(E550*H550,2)</f>
        <v>0</v>
      </c>
      <c r="J550" s="161">
        <v>217.5</v>
      </c>
      <c r="K550" s="160">
        <f>ROUND(E550*J550,2)</f>
        <v>4371.75</v>
      </c>
      <c r="L550" s="160">
        <v>21</v>
      </c>
      <c r="M550" s="160">
        <f>G550*(1+L550/100)</f>
        <v>0</v>
      </c>
      <c r="N550" s="159">
        <v>7.6000000000000004E-4</v>
      </c>
      <c r="O550" s="159">
        <f>ROUND(E550*N550,2)</f>
        <v>0.02</v>
      </c>
      <c r="P550" s="159">
        <v>0</v>
      </c>
      <c r="Q550" s="159">
        <f>ROUND(E550*P550,2)</f>
        <v>0</v>
      </c>
      <c r="R550" s="160"/>
      <c r="S550" s="160" t="s">
        <v>222</v>
      </c>
      <c r="T550" s="160" t="s">
        <v>216</v>
      </c>
      <c r="U550" s="160">
        <v>0.189</v>
      </c>
      <c r="V550" s="160">
        <f>ROUND(E550*U550,2)</f>
        <v>3.8</v>
      </c>
      <c r="W550" s="160"/>
      <c r="X550" s="160" t="s">
        <v>236</v>
      </c>
      <c r="Y550" s="160" t="s">
        <v>218</v>
      </c>
      <c r="Z550" s="150"/>
      <c r="AA550" s="150"/>
      <c r="AB550" s="150"/>
      <c r="AC550" s="150"/>
      <c r="AD550" s="150"/>
      <c r="AE550" s="150"/>
      <c r="AF550" s="150"/>
      <c r="AG550" s="150" t="s">
        <v>237</v>
      </c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2" x14ac:dyDescent="0.2">
      <c r="A551" s="157"/>
      <c r="B551" s="158"/>
      <c r="C551" s="196" t="s">
        <v>759</v>
      </c>
      <c r="D551" s="189"/>
      <c r="E551" s="190">
        <v>20.100000000000001</v>
      </c>
      <c r="F551" s="160"/>
      <c r="G551" s="160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60"/>
      <c r="Z551" s="150"/>
      <c r="AA551" s="150"/>
      <c r="AB551" s="150"/>
      <c r="AC551" s="150"/>
      <c r="AD551" s="150"/>
      <c r="AE551" s="150"/>
      <c r="AF551" s="150"/>
      <c r="AG551" s="150" t="s">
        <v>239</v>
      </c>
      <c r="AH551" s="150">
        <v>0</v>
      </c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ht="22.5" outlineLevel="1" x14ac:dyDescent="0.2">
      <c r="A552" s="171">
        <v>107</v>
      </c>
      <c r="B552" s="172" t="s">
        <v>760</v>
      </c>
      <c r="C552" s="185" t="s">
        <v>761</v>
      </c>
      <c r="D552" s="173" t="s">
        <v>417</v>
      </c>
      <c r="E552" s="174">
        <v>64.2</v>
      </c>
      <c r="F552" s="175"/>
      <c r="G552" s="176">
        <f>ROUND(E552*F552,2)</f>
        <v>0</v>
      </c>
      <c r="H552" s="161">
        <v>0</v>
      </c>
      <c r="I552" s="160">
        <f>ROUND(E552*H552,2)</f>
        <v>0</v>
      </c>
      <c r="J552" s="161">
        <v>257.5</v>
      </c>
      <c r="K552" s="160">
        <f>ROUND(E552*J552,2)</f>
        <v>16531.5</v>
      </c>
      <c r="L552" s="160">
        <v>21</v>
      </c>
      <c r="M552" s="160">
        <f>G552*(1+L552/100)</f>
        <v>0</v>
      </c>
      <c r="N552" s="159">
        <v>7.6000000000000004E-4</v>
      </c>
      <c r="O552" s="159">
        <f>ROUND(E552*N552,2)</f>
        <v>0.05</v>
      </c>
      <c r="P552" s="159">
        <v>0</v>
      </c>
      <c r="Q552" s="159">
        <f>ROUND(E552*P552,2)</f>
        <v>0</v>
      </c>
      <c r="R552" s="160"/>
      <c r="S552" s="160" t="s">
        <v>222</v>
      </c>
      <c r="T552" s="160" t="s">
        <v>217</v>
      </c>
      <c r="U552" s="160">
        <v>0.189</v>
      </c>
      <c r="V552" s="160">
        <f>ROUND(E552*U552,2)</f>
        <v>12.13</v>
      </c>
      <c r="W552" s="160"/>
      <c r="X552" s="160" t="s">
        <v>236</v>
      </c>
      <c r="Y552" s="160" t="s">
        <v>218</v>
      </c>
      <c r="Z552" s="150"/>
      <c r="AA552" s="150"/>
      <c r="AB552" s="150"/>
      <c r="AC552" s="150"/>
      <c r="AD552" s="150"/>
      <c r="AE552" s="150"/>
      <c r="AF552" s="150"/>
      <c r="AG552" s="150" t="s">
        <v>237</v>
      </c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2" x14ac:dyDescent="0.2">
      <c r="A553" s="157"/>
      <c r="B553" s="158"/>
      <c r="C553" s="196" t="s">
        <v>762</v>
      </c>
      <c r="D553" s="189"/>
      <c r="E553" s="190">
        <v>64.2</v>
      </c>
      <c r="F553" s="160"/>
      <c r="G553" s="160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60"/>
      <c r="Z553" s="150"/>
      <c r="AA553" s="150"/>
      <c r="AB553" s="150"/>
      <c r="AC553" s="150"/>
      <c r="AD553" s="150"/>
      <c r="AE553" s="150"/>
      <c r="AF553" s="150"/>
      <c r="AG553" s="150" t="s">
        <v>239</v>
      </c>
      <c r="AH553" s="150">
        <v>0</v>
      </c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ht="22.5" outlineLevel="1" x14ac:dyDescent="0.2">
      <c r="A554" s="171">
        <v>108</v>
      </c>
      <c r="B554" s="172" t="s">
        <v>763</v>
      </c>
      <c r="C554" s="185" t="s">
        <v>764</v>
      </c>
      <c r="D554" s="173" t="s">
        <v>417</v>
      </c>
      <c r="E554" s="174">
        <v>74.5</v>
      </c>
      <c r="F554" s="175"/>
      <c r="G554" s="176">
        <f>ROUND(E554*F554,2)</f>
        <v>0</v>
      </c>
      <c r="H554" s="161">
        <v>271.02999999999997</v>
      </c>
      <c r="I554" s="160">
        <f>ROUND(E554*H554,2)</f>
        <v>20191.740000000002</v>
      </c>
      <c r="J554" s="161">
        <v>141.97</v>
      </c>
      <c r="K554" s="160">
        <f>ROUND(E554*J554,2)</f>
        <v>10576.77</v>
      </c>
      <c r="L554" s="160">
        <v>21</v>
      </c>
      <c r="M554" s="160">
        <f>G554*(1+L554/100)</f>
        <v>0</v>
      </c>
      <c r="N554" s="159">
        <v>1.8400000000000001E-3</v>
      </c>
      <c r="O554" s="159">
        <f>ROUND(E554*N554,2)</f>
        <v>0.14000000000000001</v>
      </c>
      <c r="P554" s="159">
        <v>0</v>
      </c>
      <c r="Q554" s="159">
        <f>ROUND(E554*P554,2)</f>
        <v>0</v>
      </c>
      <c r="R554" s="160"/>
      <c r="S554" s="160" t="s">
        <v>216</v>
      </c>
      <c r="T554" s="160" t="s">
        <v>216</v>
      </c>
      <c r="U554" s="160">
        <v>0.25</v>
      </c>
      <c r="V554" s="160">
        <f>ROUND(E554*U554,2)</f>
        <v>18.63</v>
      </c>
      <c r="W554" s="160"/>
      <c r="X554" s="160" t="s">
        <v>236</v>
      </c>
      <c r="Y554" s="160" t="s">
        <v>218</v>
      </c>
      <c r="Z554" s="150"/>
      <c r="AA554" s="150"/>
      <c r="AB554" s="150"/>
      <c r="AC554" s="150"/>
      <c r="AD554" s="150"/>
      <c r="AE554" s="150"/>
      <c r="AF554" s="150"/>
      <c r="AG554" s="150" t="s">
        <v>237</v>
      </c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2" x14ac:dyDescent="0.2">
      <c r="A555" s="157"/>
      <c r="B555" s="158"/>
      <c r="C555" s="196" t="s">
        <v>765</v>
      </c>
      <c r="D555" s="189"/>
      <c r="E555" s="190">
        <v>74.5</v>
      </c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60"/>
      <c r="Z555" s="150"/>
      <c r="AA555" s="150"/>
      <c r="AB555" s="150"/>
      <c r="AC555" s="150"/>
      <c r="AD555" s="150"/>
      <c r="AE555" s="150"/>
      <c r="AF555" s="150"/>
      <c r="AG555" s="150" t="s">
        <v>239</v>
      </c>
      <c r="AH555" s="150">
        <v>0</v>
      </c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ht="22.5" outlineLevel="1" x14ac:dyDescent="0.2">
      <c r="A556" s="171">
        <v>109</v>
      </c>
      <c r="B556" s="172" t="s">
        <v>766</v>
      </c>
      <c r="C556" s="185" t="s">
        <v>767</v>
      </c>
      <c r="D556" s="173" t="s">
        <v>417</v>
      </c>
      <c r="E556" s="174">
        <v>17.899999999999999</v>
      </c>
      <c r="F556" s="175"/>
      <c r="G556" s="176">
        <f>ROUND(E556*F556,2)</f>
        <v>0</v>
      </c>
      <c r="H556" s="161">
        <v>0</v>
      </c>
      <c r="I556" s="160">
        <f>ROUND(E556*H556,2)</f>
        <v>0</v>
      </c>
      <c r="J556" s="161">
        <v>1255</v>
      </c>
      <c r="K556" s="160">
        <f>ROUND(E556*J556,2)</f>
        <v>22464.5</v>
      </c>
      <c r="L556" s="160">
        <v>21</v>
      </c>
      <c r="M556" s="160">
        <f>G556*(1+L556/100)</f>
        <v>0</v>
      </c>
      <c r="N556" s="159">
        <v>1.8400000000000001E-3</v>
      </c>
      <c r="O556" s="159">
        <f>ROUND(E556*N556,2)</f>
        <v>0.03</v>
      </c>
      <c r="P556" s="159">
        <v>0</v>
      </c>
      <c r="Q556" s="159">
        <f>ROUND(E556*P556,2)</f>
        <v>0</v>
      </c>
      <c r="R556" s="160"/>
      <c r="S556" s="160" t="s">
        <v>222</v>
      </c>
      <c r="T556" s="160" t="s">
        <v>217</v>
      </c>
      <c r="U556" s="160">
        <v>0.252</v>
      </c>
      <c r="V556" s="160">
        <f>ROUND(E556*U556,2)</f>
        <v>4.51</v>
      </c>
      <c r="W556" s="160"/>
      <c r="X556" s="160" t="s">
        <v>236</v>
      </c>
      <c r="Y556" s="160" t="s">
        <v>218</v>
      </c>
      <c r="Z556" s="150"/>
      <c r="AA556" s="150"/>
      <c r="AB556" s="150"/>
      <c r="AC556" s="150"/>
      <c r="AD556" s="150"/>
      <c r="AE556" s="150"/>
      <c r="AF556" s="150"/>
      <c r="AG556" s="150" t="s">
        <v>237</v>
      </c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2" x14ac:dyDescent="0.2">
      <c r="A557" s="157"/>
      <c r="B557" s="158"/>
      <c r="C557" s="196" t="s">
        <v>768</v>
      </c>
      <c r="D557" s="189"/>
      <c r="E557" s="190">
        <v>17.899999999999999</v>
      </c>
      <c r="F557" s="160"/>
      <c r="G557" s="160"/>
      <c r="H557" s="160"/>
      <c r="I557" s="160"/>
      <c r="J557" s="160"/>
      <c r="K557" s="160"/>
      <c r="L557" s="160"/>
      <c r="M557" s="160"/>
      <c r="N557" s="159"/>
      <c r="O557" s="159"/>
      <c r="P557" s="159"/>
      <c r="Q557" s="159"/>
      <c r="R557" s="160"/>
      <c r="S557" s="160"/>
      <c r="T557" s="160"/>
      <c r="U557" s="160"/>
      <c r="V557" s="160"/>
      <c r="W557" s="160"/>
      <c r="X557" s="160"/>
      <c r="Y557" s="160"/>
      <c r="Z557" s="150"/>
      <c r="AA557" s="150"/>
      <c r="AB557" s="150"/>
      <c r="AC557" s="150"/>
      <c r="AD557" s="150"/>
      <c r="AE557" s="150"/>
      <c r="AF557" s="150"/>
      <c r="AG557" s="150" t="s">
        <v>239</v>
      </c>
      <c r="AH557" s="150">
        <v>0</v>
      </c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x14ac:dyDescent="0.2">
      <c r="A558" s="164" t="s">
        <v>211</v>
      </c>
      <c r="B558" s="165" t="s">
        <v>144</v>
      </c>
      <c r="C558" s="183" t="s">
        <v>145</v>
      </c>
      <c r="D558" s="166"/>
      <c r="E558" s="167"/>
      <c r="F558" s="168"/>
      <c r="G558" s="169">
        <f>SUMIF(AG559:AG715,"&lt;&gt;NOR",G559:G715)</f>
        <v>0</v>
      </c>
      <c r="H558" s="163"/>
      <c r="I558" s="163">
        <f>SUM(I559:I715)</f>
        <v>2456288.42</v>
      </c>
      <c r="J558" s="163"/>
      <c r="K558" s="163">
        <f>SUM(K559:K715)</f>
        <v>1258175.8699999999</v>
      </c>
      <c r="L558" s="163"/>
      <c r="M558" s="163">
        <f>SUM(M559:M715)</f>
        <v>0</v>
      </c>
      <c r="N558" s="162"/>
      <c r="O558" s="162">
        <f>SUM(O559:O715)</f>
        <v>29.569999999999997</v>
      </c>
      <c r="P558" s="162"/>
      <c r="Q558" s="162">
        <f>SUM(Q559:Q715)</f>
        <v>0</v>
      </c>
      <c r="R558" s="163"/>
      <c r="S558" s="163"/>
      <c r="T558" s="163"/>
      <c r="U558" s="163"/>
      <c r="V558" s="163">
        <f>SUM(V559:V715)</f>
        <v>1327.73</v>
      </c>
      <c r="W558" s="163"/>
      <c r="X558" s="163"/>
      <c r="Y558" s="163"/>
      <c r="AG558" t="s">
        <v>212</v>
      </c>
    </row>
    <row r="559" spans="1:60" ht="22.5" outlineLevel="1" x14ac:dyDescent="0.2">
      <c r="A559" s="171">
        <v>110</v>
      </c>
      <c r="B559" s="172" t="s">
        <v>769</v>
      </c>
      <c r="C559" s="185" t="s">
        <v>770</v>
      </c>
      <c r="D559" s="173" t="s">
        <v>312</v>
      </c>
      <c r="E559" s="174">
        <v>609.88</v>
      </c>
      <c r="F559" s="175"/>
      <c r="G559" s="176">
        <f>ROUND(E559*F559,2)</f>
        <v>0</v>
      </c>
      <c r="H559" s="161">
        <v>0</v>
      </c>
      <c r="I559" s="160">
        <f>ROUND(E559*H559,2)</f>
        <v>0</v>
      </c>
      <c r="J559" s="161">
        <v>45.1</v>
      </c>
      <c r="K559" s="160">
        <f>ROUND(E559*J559,2)</f>
        <v>27505.59</v>
      </c>
      <c r="L559" s="160">
        <v>21</v>
      </c>
      <c r="M559" s="160">
        <f>G559*(1+L559/100)</f>
        <v>0</v>
      </c>
      <c r="N559" s="159">
        <v>0</v>
      </c>
      <c r="O559" s="159">
        <f>ROUND(E559*N559,2)</f>
        <v>0</v>
      </c>
      <c r="P559" s="159">
        <v>0</v>
      </c>
      <c r="Q559" s="159">
        <f>ROUND(E559*P559,2)</f>
        <v>0</v>
      </c>
      <c r="R559" s="160"/>
      <c r="S559" s="160" t="s">
        <v>216</v>
      </c>
      <c r="T559" s="160" t="s">
        <v>216</v>
      </c>
      <c r="U559" s="160">
        <v>0.08</v>
      </c>
      <c r="V559" s="160">
        <f>ROUND(E559*U559,2)</f>
        <v>48.79</v>
      </c>
      <c r="W559" s="160"/>
      <c r="X559" s="160" t="s">
        <v>236</v>
      </c>
      <c r="Y559" s="160" t="s">
        <v>218</v>
      </c>
      <c r="Z559" s="150"/>
      <c r="AA559" s="150"/>
      <c r="AB559" s="150"/>
      <c r="AC559" s="150"/>
      <c r="AD559" s="150"/>
      <c r="AE559" s="150"/>
      <c r="AF559" s="150"/>
      <c r="AG559" s="150" t="s">
        <v>237</v>
      </c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2" x14ac:dyDescent="0.2">
      <c r="A560" s="157"/>
      <c r="B560" s="158"/>
      <c r="C560" s="196" t="s">
        <v>625</v>
      </c>
      <c r="D560" s="189"/>
      <c r="E560" s="190">
        <v>119.96</v>
      </c>
      <c r="F560" s="160"/>
      <c r="G560" s="160"/>
      <c r="H560" s="160"/>
      <c r="I560" s="160"/>
      <c r="J560" s="160"/>
      <c r="K560" s="160"/>
      <c r="L560" s="160"/>
      <c r="M560" s="160"/>
      <c r="N560" s="159"/>
      <c r="O560" s="159"/>
      <c r="P560" s="159"/>
      <c r="Q560" s="159"/>
      <c r="R560" s="160"/>
      <c r="S560" s="160"/>
      <c r="T560" s="160"/>
      <c r="U560" s="160"/>
      <c r="V560" s="160"/>
      <c r="W560" s="160"/>
      <c r="X560" s="160"/>
      <c r="Y560" s="160"/>
      <c r="Z560" s="150"/>
      <c r="AA560" s="150"/>
      <c r="AB560" s="150"/>
      <c r="AC560" s="150"/>
      <c r="AD560" s="150"/>
      <c r="AE560" s="150"/>
      <c r="AF560" s="150"/>
      <c r="AG560" s="150" t="s">
        <v>239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3" x14ac:dyDescent="0.2">
      <c r="A561" s="157"/>
      <c r="B561" s="158"/>
      <c r="C561" s="196" t="s">
        <v>565</v>
      </c>
      <c r="D561" s="189"/>
      <c r="E561" s="190">
        <v>20.52</v>
      </c>
      <c r="F561" s="160"/>
      <c r="G561" s="160"/>
      <c r="H561" s="160"/>
      <c r="I561" s="160"/>
      <c r="J561" s="160"/>
      <c r="K561" s="160"/>
      <c r="L561" s="160"/>
      <c r="M561" s="160"/>
      <c r="N561" s="159"/>
      <c r="O561" s="159"/>
      <c r="P561" s="159"/>
      <c r="Q561" s="159"/>
      <c r="R561" s="160"/>
      <c r="S561" s="160"/>
      <c r="T561" s="160"/>
      <c r="U561" s="160"/>
      <c r="V561" s="160"/>
      <c r="W561" s="160"/>
      <c r="X561" s="160"/>
      <c r="Y561" s="160"/>
      <c r="Z561" s="150"/>
      <c r="AA561" s="150"/>
      <c r="AB561" s="150"/>
      <c r="AC561" s="150"/>
      <c r="AD561" s="150"/>
      <c r="AE561" s="150"/>
      <c r="AF561" s="150"/>
      <c r="AG561" s="150" t="s">
        <v>239</v>
      </c>
      <c r="AH561" s="150">
        <v>0</v>
      </c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3" x14ac:dyDescent="0.2">
      <c r="A562" s="157"/>
      <c r="B562" s="158"/>
      <c r="C562" s="196" t="s">
        <v>566</v>
      </c>
      <c r="D562" s="189"/>
      <c r="E562" s="190">
        <v>39.270000000000003</v>
      </c>
      <c r="F562" s="160"/>
      <c r="G562" s="160"/>
      <c r="H562" s="160"/>
      <c r="I562" s="160"/>
      <c r="J562" s="160"/>
      <c r="K562" s="160"/>
      <c r="L562" s="160"/>
      <c r="M562" s="160"/>
      <c r="N562" s="159"/>
      <c r="O562" s="159"/>
      <c r="P562" s="159"/>
      <c r="Q562" s="159"/>
      <c r="R562" s="160"/>
      <c r="S562" s="160"/>
      <c r="T562" s="160"/>
      <c r="U562" s="160"/>
      <c r="V562" s="160"/>
      <c r="W562" s="160"/>
      <c r="X562" s="160"/>
      <c r="Y562" s="160"/>
      <c r="Z562" s="150"/>
      <c r="AA562" s="150"/>
      <c r="AB562" s="150"/>
      <c r="AC562" s="150"/>
      <c r="AD562" s="150"/>
      <c r="AE562" s="150"/>
      <c r="AF562" s="150"/>
      <c r="AG562" s="150" t="s">
        <v>239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3" x14ac:dyDescent="0.2">
      <c r="A563" s="157"/>
      <c r="B563" s="158"/>
      <c r="C563" s="196" t="s">
        <v>572</v>
      </c>
      <c r="D563" s="189"/>
      <c r="E563" s="190">
        <v>21.67</v>
      </c>
      <c r="F563" s="160"/>
      <c r="G563" s="160"/>
      <c r="H563" s="160"/>
      <c r="I563" s="160"/>
      <c r="J563" s="160"/>
      <c r="K563" s="160"/>
      <c r="L563" s="160"/>
      <c r="M563" s="160"/>
      <c r="N563" s="159"/>
      <c r="O563" s="159"/>
      <c r="P563" s="159"/>
      <c r="Q563" s="159"/>
      <c r="R563" s="160"/>
      <c r="S563" s="160"/>
      <c r="T563" s="160"/>
      <c r="U563" s="160"/>
      <c r="V563" s="160"/>
      <c r="W563" s="160"/>
      <c r="X563" s="160"/>
      <c r="Y563" s="160"/>
      <c r="Z563" s="150"/>
      <c r="AA563" s="150"/>
      <c r="AB563" s="150"/>
      <c r="AC563" s="150"/>
      <c r="AD563" s="150"/>
      <c r="AE563" s="150"/>
      <c r="AF563" s="150"/>
      <c r="AG563" s="150" t="s">
        <v>239</v>
      </c>
      <c r="AH563" s="150">
        <v>0</v>
      </c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3" x14ac:dyDescent="0.2">
      <c r="A564" s="157"/>
      <c r="B564" s="158"/>
      <c r="C564" s="196" t="s">
        <v>573</v>
      </c>
      <c r="D564" s="189"/>
      <c r="E564" s="190">
        <v>3.89</v>
      </c>
      <c r="F564" s="160"/>
      <c r="G564" s="160"/>
      <c r="H564" s="160"/>
      <c r="I564" s="160"/>
      <c r="J564" s="160"/>
      <c r="K564" s="160"/>
      <c r="L564" s="160"/>
      <c r="M564" s="160"/>
      <c r="N564" s="159"/>
      <c r="O564" s="159"/>
      <c r="P564" s="159"/>
      <c r="Q564" s="159"/>
      <c r="R564" s="160"/>
      <c r="S564" s="160"/>
      <c r="T564" s="160"/>
      <c r="U564" s="160"/>
      <c r="V564" s="160"/>
      <c r="W564" s="160"/>
      <c r="X564" s="160"/>
      <c r="Y564" s="160"/>
      <c r="Z564" s="150"/>
      <c r="AA564" s="150"/>
      <c r="AB564" s="150"/>
      <c r="AC564" s="150"/>
      <c r="AD564" s="150"/>
      <c r="AE564" s="150"/>
      <c r="AF564" s="150"/>
      <c r="AG564" s="150" t="s">
        <v>239</v>
      </c>
      <c r="AH564" s="150">
        <v>0</v>
      </c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3" x14ac:dyDescent="0.2">
      <c r="A565" s="157"/>
      <c r="B565" s="158"/>
      <c r="C565" s="196" t="s">
        <v>574</v>
      </c>
      <c r="D565" s="189"/>
      <c r="E565" s="190">
        <v>24.27</v>
      </c>
      <c r="F565" s="160"/>
      <c r="G565" s="160"/>
      <c r="H565" s="160"/>
      <c r="I565" s="160"/>
      <c r="J565" s="160"/>
      <c r="K565" s="160"/>
      <c r="L565" s="160"/>
      <c r="M565" s="160"/>
      <c r="N565" s="159"/>
      <c r="O565" s="159"/>
      <c r="P565" s="159"/>
      <c r="Q565" s="159"/>
      <c r="R565" s="160"/>
      <c r="S565" s="160"/>
      <c r="T565" s="160"/>
      <c r="U565" s="160"/>
      <c r="V565" s="160"/>
      <c r="W565" s="160"/>
      <c r="X565" s="160"/>
      <c r="Y565" s="160"/>
      <c r="Z565" s="150"/>
      <c r="AA565" s="150"/>
      <c r="AB565" s="150"/>
      <c r="AC565" s="150"/>
      <c r="AD565" s="150"/>
      <c r="AE565" s="150"/>
      <c r="AF565" s="150"/>
      <c r="AG565" s="150" t="s">
        <v>239</v>
      </c>
      <c r="AH565" s="150">
        <v>0</v>
      </c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3" x14ac:dyDescent="0.2">
      <c r="A566" s="157"/>
      <c r="B566" s="158"/>
      <c r="C566" s="196" t="s">
        <v>575</v>
      </c>
      <c r="D566" s="189"/>
      <c r="E566" s="190">
        <v>14.06</v>
      </c>
      <c r="F566" s="160"/>
      <c r="G566" s="160"/>
      <c r="H566" s="160"/>
      <c r="I566" s="160"/>
      <c r="J566" s="160"/>
      <c r="K566" s="160"/>
      <c r="L566" s="160"/>
      <c r="M566" s="160"/>
      <c r="N566" s="159"/>
      <c r="O566" s="159"/>
      <c r="P566" s="159"/>
      <c r="Q566" s="159"/>
      <c r="R566" s="160"/>
      <c r="S566" s="160"/>
      <c r="T566" s="160"/>
      <c r="U566" s="160"/>
      <c r="V566" s="160"/>
      <c r="W566" s="160"/>
      <c r="X566" s="160"/>
      <c r="Y566" s="160"/>
      <c r="Z566" s="150"/>
      <c r="AA566" s="150"/>
      <c r="AB566" s="150"/>
      <c r="AC566" s="150"/>
      <c r="AD566" s="150"/>
      <c r="AE566" s="150"/>
      <c r="AF566" s="150"/>
      <c r="AG566" s="150" t="s">
        <v>239</v>
      </c>
      <c r="AH566" s="150">
        <v>0</v>
      </c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3" x14ac:dyDescent="0.2">
      <c r="A567" s="157"/>
      <c r="B567" s="158"/>
      <c r="C567" s="196" t="s">
        <v>576</v>
      </c>
      <c r="D567" s="189"/>
      <c r="E567" s="190">
        <v>12.85</v>
      </c>
      <c r="F567" s="160"/>
      <c r="G567" s="160"/>
      <c r="H567" s="160"/>
      <c r="I567" s="160"/>
      <c r="J567" s="160"/>
      <c r="K567" s="160"/>
      <c r="L567" s="160"/>
      <c r="M567" s="160"/>
      <c r="N567" s="159"/>
      <c r="O567" s="159"/>
      <c r="P567" s="159"/>
      <c r="Q567" s="159"/>
      <c r="R567" s="160"/>
      <c r="S567" s="160"/>
      <c r="T567" s="160"/>
      <c r="U567" s="160"/>
      <c r="V567" s="160"/>
      <c r="W567" s="160"/>
      <c r="X567" s="160"/>
      <c r="Y567" s="160"/>
      <c r="Z567" s="150"/>
      <c r="AA567" s="150"/>
      <c r="AB567" s="150"/>
      <c r="AC567" s="150"/>
      <c r="AD567" s="150"/>
      <c r="AE567" s="150"/>
      <c r="AF567" s="150"/>
      <c r="AG567" s="150" t="s">
        <v>239</v>
      </c>
      <c r="AH567" s="150">
        <v>0</v>
      </c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3" x14ac:dyDescent="0.2">
      <c r="A568" s="157"/>
      <c r="B568" s="158"/>
      <c r="C568" s="196" t="s">
        <v>577</v>
      </c>
      <c r="D568" s="189"/>
      <c r="E568" s="190">
        <v>24.12</v>
      </c>
      <c r="F568" s="160"/>
      <c r="G568" s="160"/>
      <c r="H568" s="160"/>
      <c r="I568" s="160"/>
      <c r="J568" s="160"/>
      <c r="K568" s="160"/>
      <c r="L568" s="160"/>
      <c r="M568" s="160"/>
      <c r="N568" s="159"/>
      <c r="O568" s="159"/>
      <c r="P568" s="159"/>
      <c r="Q568" s="159"/>
      <c r="R568" s="160"/>
      <c r="S568" s="160"/>
      <c r="T568" s="160"/>
      <c r="U568" s="160"/>
      <c r="V568" s="160"/>
      <c r="W568" s="160"/>
      <c r="X568" s="160"/>
      <c r="Y568" s="160"/>
      <c r="Z568" s="150"/>
      <c r="AA568" s="150"/>
      <c r="AB568" s="150"/>
      <c r="AC568" s="150"/>
      <c r="AD568" s="150"/>
      <c r="AE568" s="150"/>
      <c r="AF568" s="150"/>
      <c r="AG568" s="150" t="s">
        <v>239</v>
      </c>
      <c r="AH568" s="150">
        <v>0</v>
      </c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3" x14ac:dyDescent="0.2">
      <c r="A569" s="157"/>
      <c r="B569" s="158"/>
      <c r="C569" s="196" t="s">
        <v>578</v>
      </c>
      <c r="D569" s="189"/>
      <c r="E569" s="190">
        <v>37.61</v>
      </c>
      <c r="F569" s="160"/>
      <c r="G569" s="160"/>
      <c r="H569" s="160"/>
      <c r="I569" s="160"/>
      <c r="J569" s="160"/>
      <c r="K569" s="160"/>
      <c r="L569" s="160"/>
      <c r="M569" s="160"/>
      <c r="N569" s="159"/>
      <c r="O569" s="159"/>
      <c r="P569" s="159"/>
      <c r="Q569" s="159"/>
      <c r="R569" s="160"/>
      <c r="S569" s="160"/>
      <c r="T569" s="160"/>
      <c r="U569" s="160"/>
      <c r="V569" s="160"/>
      <c r="W569" s="160"/>
      <c r="X569" s="160"/>
      <c r="Y569" s="160"/>
      <c r="Z569" s="150"/>
      <c r="AA569" s="150"/>
      <c r="AB569" s="150"/>
      <c r="AC569" s="150"/>
      <c r="AD569" s="150"/>
      <c r="AE569" s="150"/>
      <c r="AF569" s="150"/>
      <c r="AG569" s="150" t="s">
        <v>239</v>
      </c>
      <c r="AH569" s="150">
        <v>0</v>
      </c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3" x14ac:dyDescent="0.2">
      <c r="A570" s="157"/>
      <c r="B570" s="158"/>
      <c r="C570" s="196" t="s">
        <v>579</v>
      </c>
      <c r="D570" s="189"/>
      <c r="E570" s="190">
        <v>288.86</v>
      </c>
      <c r="F570" s="160"/>
      <c r="G570" s="160"/>
      <c r="H570" s="160"/>
      <c r="I570" s="160"/>
      <c r="J570" s="160"/>
      <c r="K570" s="160"/>
      <c r="L570" s="160"/>
      <c r="M570" s="160"/>
      <c r="N570" s="159"/>
      <c r="O570" s="159"/>
      <c r="P570" s="159"/>
      <c r="Q570" s="159"/>
      <c r="R570" s="160"/>
      <c r="S570" s="160"/>
      <c r="T570" s="160"/>
      <c r="U570" s="160"/>
      <c r="V570" s="160"/>
      <c r="W570" s="160"/>
      <c r="X570" s="160"/>
      <c r="Y570" s="160"/>
      <c r="Z570" s="150"/>
      <c r="AA570" s="150"/>
      <c r="AB570" s="150"/>
      <c r="AC570" s="150"/>
      <c r="AD570" s="150"/>
      <c r="AE570" s="150"/>
      <c r="AF570" s="150"/>
      <c r="AG570" s="150" t="s">
        <v>239</v>
      </c>
      <c r="AH570" s="150">
        <v>0</v>
      </c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outlineLevel="3" x14ac:dyDescent="0.2">
      <c r="A571" s="157"/>
      <c r="B571" s="158"/>
      <c r="C571" s="196" t="s">
        <v>580</v>
      </c>
      <c r="D571" s="189"/>
      <c r="E571" s="190">
        <v>2.8</v>
      </c>
      <c r="F571" s="160"/>
      <c r="G571" s="160"/>
      <c r="H571" s="160"/>
      <c r="I571" s="160"/>
      <c r="J571" s="160"/>
      <c r="K571" s="160"/>
      <c r="L571" s="160"/>
      <c r="M571" s="160"/>
      <c r="N571" s="159"/>
      <c r="O571" s="159"/>
      <c r="P571" s="159"/>
      <c r="Q571" s="159"/>
      <c r="R571" s="160"/>
      <c r="S571" s="160"/>
      <c r="T571" s="160"/>
      <c r="U571" s="160"/>
      <c r="V571" s="160"/>
      <c r="W571" s="160"/>
      <c r="X571" s="160"/>
      <c r="Y571" s="160"/>
      <c r="Z571" s="150"/>
      <c r="AA571" s="150"/>
      <c r="AB571" s="150"/>
      <c r="AC571" s="150"/>
      <c r="AD571" s="150"/>
      <c r="AE571" s="150"/>
      <c r="AF571" s="150"/>
      <c r="AG571" s="150" t="s">
        <v>239</v>
      </c>
      <c r="AH571" s="150">
        <v>0</v>
      </c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1" x14ac:dyDescent="0.2">
      <c r="A572" s="171">
        <v>111</v>
      </c>
      <c r="B572" s="172" t="s">
        <v>771</v>
      </c>
      <c r="C572" s="185" t="s">
        <v>772</v>
      </c>
      <c r="D572" s="173" t="s">
        <v>312</v>
      </c>
      <c r="E572" s="174">
        <v>62.779499999999999</v>
      </c>
      <c r="F572" s="175"/>
      <c r="G572" s="176">
        <f>ROUND(E572*F572,2)</f>
        <v>0</v>
      </c>
      <c r="H572" s="161">
        <v>305</v>
      </c>
      <c r="I572" s="160">
        <f>ROUND(E572*H572,2)</f>
        <v>19147.75</v>
      </c>
      <c r="J572" s="161">
        <v>0</v>
      </c>
      <c r="K572" s="160">
        <f>ROUND(E572*J572,2)</f>
        <v>0</v>
      </c>
      <c r="L572" s="160">
        <v>21</v>
      </c>
      <c r="M572" s="160">
        <f>G572*(1+L572/100)</f>
        <v>0</v>
      </c>
      <c r="N572" s="159">
        <v>4.4999999999999997E-3</v>
      </c>
      <c r="O572" s="159">
        <f>ROUND(E572*N572,2)</f>
        <v>0.28000000000000003</v>
      </c>
      <c r="P572" s="159">
        <v>0</v>
      </c>
      <c r="Q572" s="159">
        <f>ROUND(E572*P572,2)</f>
        <v>0</v>
      </c>
      <c r="R572" s="160" t="s">
        <v>321</v>
      </c>
      <c r="S572" s="160" t="s">
        <v>216</v>
      </c>
      <c r="T572" s="160" t="s">
        <v>216</v>
      </c>
      <c r="U572" s="160">
        <v>0</v>
      </c>
      <c r="V572" s="160">
        <f>ROUND(E572*U572,2)</f>
        <v>0</v>
      </c>
      <c r="W572" s="160"/>
      <c r="X572" s="160" t="s">
        <v>322</v>
      </c>
      <c r="Y572" s="160" t="s">
        <v>218</v>
      </c>
      <c r="Z572" s="150"/>
      <c r="AA572" s="150"/>
      <c r="AB572" s="150"/>
      <c r="AC572" s="150"/>
      <c r="AD572" s="150"/>
      <c r="AE572" s="150"/>
      <c r="AF572" s="150"/>
      <c r="AG572" s="150" t="s">
        <v>323</v>
      </c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2" x14ac:dyDescent="0.2">
      <c r="A573" s="157"/>
      <c r="B573" s="158"/>
      <c r="C573" s="197" t="s">
        <v>287</v>
      </c>
      <c r="D573" s="191"/>
      <c r="E573" s="192"/>
      <c r="F573" s="160"/>
      <c r="G573" s="160"/>
      <c r="H573" s="160"/>
      <c r="I573" s="160"/>
      <c r="J573" s="160"/>
      <c r="K573" s="160"/>
      <c r="L573" s="160"/>
      <c r="M573" s="160"/>
      <c r="N573" s="159"/>
      <c r="O573" s="159"/>
      <c r="P573" s="159"/>
      <c r="Q573" s="159"/>
      <c r="R573" s="160"/>
      <c r="S573" s="160"/>
      <c r="T573" s="160"/>
      <c r="U573" s="160"/>
      <c r="V573" s="160"/>
      <c r="W573" s="160"/>
      <c r="X573" s="160"/>
      <c r="Y573" s="160"/>
      <c r="Z573" s="150"/>
      <c r="AA573" s="150"/>
      <c r="AB573" s="150"/>
      <c r="AC573" s="150"/>
      <c r="AD573" s="150"/>
      <c r="AE573" s="150"/>
      <c r="AF573" s="150"/>
      <c r="AG573" s="150" t="s">
        <v>239</v>
      </c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outlineLevel="3" x14ac:dyDescent="0.2">
      <c r="A574" s="157"/>
      <c r="B574" s="158"/>
      <c r="C574" s="198" t="s">
        <v>636</v>
      </c>
      <c r="D574" s="191"/>
      <c r="E574" s="192">
        <v>20.52</v>
      </c>
      <c r="F574" s="160"/>
      <c r="G574" s="160"/>
      <c r="H574" s="160"/>
      <c r="I574" s="160"/>
      <c r="J574" s="160"/>
      <c r="K574" s="160"/>
      <c r="L574" s="160"/>
      <c r="M574" s="160"/>
      <c r="N574" s="159"/>
      <c r="O574" s="159"/>
      <c r="P574" s="159"/>
      <c r="Q574" s="159"/>
      <c r="R574" s="160"/>
      <c r="S574" s="160"/>
      <c r="T574" s="160"/>
      <c r="U574" s="160"/>
      <c r="V574" s="160"/>
      <c r="W574" s="160"/>
      <c r="X574" s="160"/>
      <c r="Y574" s="160"/>
      <c r="Z574" s="150"/>
      <c r="AA574" s="150"/>
      <c r="AB574" s="150"/>
      <c r="AC574" s="150"/>
      <c r="AD574" s="150"/>
      <c r="AE574" s="150"/>
      <c r="AF574" s="150"/>
      <c r="AG574" s="150" t="s">
        <v>239</v>
      </c>
      <c r="AH574" s="150">
        <v>2</v>
      </c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3" x14ac:dyDescent="0.2">
      <c r="A575" s="157"/>
      <c r="B575" s="158"/>
      <c r="C575" s="198" t="s">
        <v>637</v>
      </c>
      <c r="D575" s="191"/>
      <c r="E575" s="192">
        <v>39.270000000000003</v>
      </c>
      <c r="F575" s="160"/>
      <c r="G575" s="160"/>
      <c r="H575" s="160"/>
      <c r="I575" s="160"/>
      <c r="J575" s="160"/>
      <c r="K575" s="160"/>
      <c r="L575" s="160"/>
      <c r="M575" s="160"/>
      <c r="N575" s="159"/>
      <c r="O575" s="159"/>
      <c r="P575" s="159"/>
      <c r="Q575" s="159"/>
      <c r="R575" s="160"/>
      <c r="S575" s="160"/>
      <c r="T575" s="160"/>
      <c r="U575" s="160"/>
      <c r="V575" s="160"/>
      <c r="W575" s="160"/>
      <c r="X575" s="160"/>
      <c r="Y575" s="160"/>
      <c r="Z575" s="150"/>
      <c r="AA575" s="150"/>
      <c r="AB575" s="150"/>
      <c r="AC575" s="150"/>
      <c r="AD575" s="150"/>
      <c r="AE575" s="150"/>
      <c r="AF575" s="150"/>
      <c r="AG575" s="150" t="s">
        <v>239</v>
      </c>
      <c r="AH575" s="150">
        <v>2</v>
      </c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outlineLevel="3" x14ac:dyDescent="0.2">
      <c r="A576" s="157"/>
      <c r="B576" s="158"/>
      <c r="C576" s="197" t="s">
        <v>308</v>
      </c>
      <c r="D576" s="191"/>
      <c r="E576" s="192"/>
      <c r="F576" s="160"/>
      <c r="G576" s="160"/>
      <c r="H576" s="160"/>
      <c r="I576" s="160"/>
      <c r="J576" s="160"/>
      <c r="K576" s="160"/>
      <c r="L576" s="160"/>
      <c r="M576" s="160"/>
      <c r="N576" s="159"/>
      <c r="O576" s="159"/>
      <c r="P576" s="159"/>
      <c r="Q576" s="159"/>
      <c r="R576" s="160"/>
      <c r="S576" s="160"/>
      <c r="T576" s="160"/>
      <c r="U576" s="160"/>
      <c r="V576" s="160"/>
      <c r="W576" s="160"/>
      <c r="X576" s="160"/>
      <c r="Y576" s="160"/>
      <c r="Z576" s="150"/>
      <c r="AA576" s="150"/>
      <c r="AB576" s="150"/>
      <c r="AC576" s="150"/>
      <c r="AD576" s="150"/>
      <c r="AE576" s="150"/>
      <c r="AF576" s="150"/>
      <c r="AG576" s="150" t="s">
        <v>239</v>
      </c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outlineLevel="3" x14ac:dyDescent="0.2">
      <c r="A577" s="157"/>
      <c r="B577" s="158"/>
      <c r="C577" s="196" t="s">
        <v>773</v>
      </c>
      <c r="D577" s="189"/>
      <c r="E577" s="190">
        <v>62.779499999999999</v>
      </c>
      <c r="F577" s="160"/>
      <c r="G577" s="160"/>
      <c r="H577" s="160"/>
      <c r="I577" s="160"/>
      <c r="J577" s="160"/>
      <c r="K577" s="160"/>
      <c r="L577" s="160"/>
      <c r="M577" s="160"/>
      <c r="N577" s="159"/>
      <c r="O577" s="159"/>
      <c r="P577" s="159"/>
      <c r="Q577" s="159"/>
      <c r="R577" s="160"/>
      <c r="S577" s="160"/>
      <c r="T577" s="160"/>
      <c r="U577" s="160"/>
      <c r="V577" s="160"/>
      <c r="W577" s="160"/>
      <c r="X577" s="160"/>
      <c r="Y577" s="160"/>
      <c r="Z577" s="150"/>
      <c r="AA577" s="150"/>
      <c r="AB577" s="150"/>
      <c r="AC577" s="150"/>
      <c r="AD577" s="150"/>
      <c r="AE577" s="150"/>
      <c r="AF577" s="150"/>
      <c r="AG577" s="150" t="s">
        <v>239</v>
      </c>
      <c r="AH577" s="150">
        <v>0</v>
      </c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1" x14ac:dyDescent="0.2">
      <c r="A578" s="171">
        <v>112</v>
      </c>
      <c r="B578" s="172" t="s">
        <v>774</v>
      </c>
      <c r="C578" s="185" t="s">
        <v>775</v>
      </c>
      <c r="D578" s="173" t="s">
        <v>312</v>
      </c>
      <c r="E578" s="174">
        <v>148.33349999999999</v>
      </c>
      <c r="F578" s="175"/>
      <c r="G578" s="176">
        <f>ROUND(E578*F578,2)</f>
        <v>0</v>
      </c>
      <c r="H578" s="161">
        <v>406</v>
      </c>
      <c r="I578" s="160">
        <f>ROUND(E578*H578,2)</f>
        <v>60223.4</v>
      </c>
      <c r="J578" s="161">
        <v>0</v>
      </c>
      <c r="K578" s="160">
        <f>ROUND(E578*J578,2)</f>
        <v>0</v>
      </c>
      <c r="L578" s="160">
        <v>21</v>
      </c>
      <c r="M578" s="160">
        <f>G578*(1+L578/100)</f>
        <v>0</v>
      </c>
      <c r="N578" s="159">
        <v>6.0000000000000001E-3</v>
      </c>
      <c r="O578" s="159">
        <f>ROUND(E578*N578,2)</f>
        <v>0.89</v>
      </c>
      <c r="P578" s="159">
        <v>0</v>
      </c>
      <c r="Q578" s="159">
        <f>ROUND(E578*P578,2)</f>
        <v>0</v>
      </c>
      <c r="R578" s="160" t="s">
        <v>321</v>
      </c>
      <c r="S578" s="160" t="s">
        <v>216</v>
      </c>
      <c r="T578" s="160" t="s">
        <v>216</v>
      </c>
      <c r="U578" s="160">
        <v>0</v>
      </c>
      <c r="V578" s="160">
        <f>ROUND(E578*U578,2)</f>
        <v>0</v>
      </c>
      <c r="W578" s="160"/>
      <c r="X578" s="160" t="s">
        <v>322</v>
      </c>
      <c r="Y578" s="160" t="s">
        <v>218</v>
      </c>
      <c r="Z578" s="150"/>
      <c r="AA578" s="150"/>
      <c r="AB578" s="150"/>
      <c r="AC578" s="150"/>
      <c r="AD578" s="150"/>
      <c r="AE578" s="150"/>
      <c r="AF578" s="150"/>
      <c r="AG578" s="150" t="s">
        <v>323</v>
      </c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2" x14ac:dyDescent="0.2">
      <c r="A579" s="157"/>
      <c r="B579" s="158"/>
      <c r="C579" s="197" t="s">
        <v>287</v>
      </c>
      <c r="D579" s="191"/>
      <c r="E579" s="192"/>
      <c r="F579" s="160"/>
      <c r="G579" s="160"/>
      <c r="H579" s="160"/>
      <c r="I579" s="160"/>
      <c r="J579" s="160"/>
      <c r="K579" s="160"/>
      <c r="L579" s="160"/>
      <c r="M579" s="160"/>
      <c r="N579" s="159"/>
      <c r="O579" s="159"/>
      <c r="P579" s="159"/>
      <c r="Q579" s="159"/>
      <c r="R579" s="160"/>
      <c r="S579" s="160"/>
      <c r="T579" s="160"/>
      <c r="U579" s="160"/>
      <c r="V579" s="160"/>
      <c r="W579" s="160"/>
      <c r="X579" s="160"/>
      <c r="Y579" s="160"/>
      <c r="Z579" s="150"/>
      <c r="AA579" s="150"/>
      <c r="AB579" s="150"/>
      <c r="AC579" s="150"/>
      <c r="AD579" s="150"/>
      <c r="AE579" s="150"/>
      <c r="AF579" s="150"/>
      <c r="AG579" s="150" t="s">
        <v>239</v>
      </c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3" x14ac:dyDescent="0.2">
      <c r="A580" s="157"/>
      <c r="B580" s="158"/>
      <c r="C580" s="198" t="s">
        <v>727</v>
      </c>
      <c r="D580" s="191"/>
      <c r="E580" s="192">
        <v>21.67</v>
      </c>
      <c r="F580" s="160"/>
      <c r="G580" s="160"/>
      <c r="H580" s="160"/>
      <c r="I580" s="160"/>
      <c r="J580" s="160"/>
      <c r="K580" s="160"/>
      <c r="L580" s="160"/>
      <c r="M580" s="160"/>
      <c r="N580" s="159"/>
      <c r="O580" s="159"/>
      <c r="P580" s="159"/>
      <c r="Q580" s="159"/>
      <c r="R580" s="160"/>
      <c r="S580" s="160"/>
      <c r="T580" s="160"/>
      <c r="U580" s="160"/>
      <c r="V580" s="160"/>
      <c r="W580" s="160"/>
      <c r="X580" s="160"/>
      <c r="Y580" s="160"/>
      <c r="Z580" s="150"/>
      <c r="AA580" s="150"/>
      <c r="AB580" s="150"/>
      <c r="AC580" s="150"/>
      <c r="AD580" s="150"/>
      <c r="AE580" s="150"/>
      <c r="AF580" s="150"/>
      <c r="AG580" s="150" t="s">
        <v>239</v>
      </c>
      <c r="AH580" s="150">
        <v>2</v>
      </c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3" x14ac:dyDescent="0.2">
      <c r="A581" s="157"/>
      <c r="B581" s="158"/>
      <c r="C581" s="198" t="s">
        <v>728</v>
      </c>
      <c r="D581" s="191"/>
      <c r="E581" s="192">
        <v>3.89</v>
      </c>
      <c r="F581" s="160"/>
      <c r="G581" s="160"/>
      <c r="H581" s="160"/>
      <c r="I581" s="160"/>
      <c r="J581" s="160"/>
      <c r="K581" s="160"/>
      <c r="L581" s="160"/>
      <c r="M581" s="160"/>
      <c r="N581" s="159"/>
      <c r="O581" s="159"/>
      <c r="P581" s="159"/>
      <c r="Q581" s="159"/>
      <c r="R581" s="160"/>
      <c r="S581" s="160"/>
      <c r="T581" s="160"/>
      <c r="U581" s="160"/>
      <c r="V581" s="160"/>
      <c r="W581" s="160"/>
      <c r="X581" s="160"/>
      <c r="Y581" s="160"/>
      <c r="Z581" s="150"/>
      <c r="AA581" s="150"/>
      <c r="AB581" s="150"/>
      <c r="AC581" s="150"/>
      <c r="AD581" s="150"/>
      <c r="AE581" s="150"/>
      <c r="AF581" s="150"/>
      <c r="AG581" s="150" t="s">
        <v>239</v>
      </c>
      <c r="AH581" s="150">
        <v>2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3" x14ac:dyDescent="0.2">
      <c r="A582" s="157"/>
      <c r="B582" s="158"/>
      <c r="C582" s="198" t="s">
        <v>729</v>
      </c>
      <c r="D582" s="191"/>
      <c r="E582" s="192">
        <v>24.27</v>
      </c>
      <c r="F582" s="160"/>
      <c r="G582" s="160"/>
      <c r="H582" s="160"/>
      <c r="I582" s="160"/>
      <c r="J582" s="160"/>
      <c r="K582" s="160"/>
      <c r="L582" s="160"/>
      <c r="M582" s="160"/>
      <c r="N582" s="159"/>
      <c r="O582" s="159"/>
      <c r="P582" s="159"/>
      <c r="Q582" s="159"/>
      <c r="R582" s="160"/>
      <c r="S582" s="160"/>
      <c r="T582" s="160"/>
      <c r="U582" s="160"/>
      <c r="V582" s="160"/>
      <c r="W582" s="160"/>
      <c r="X582" s="160"/>
      <c r="Y582" s="160"/>
      <c r="Z582" s="150"/>
      <c r="AA582" s="150"/>
      <c r="AB582" s="150"/>
      <c r="AC582" s="150"/>
      <c r="AD582" s="150"/>
      <c r="AE582" s="150"/>
      <c r="AF582" s="150"/>
      <c r="AG582" s="150" t="s">
        <v>239</v>
      </c>
      <c r="AH582" s="150">
        <v>2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3" x14ac:dyDescent="0.2">
      <c r="A583" s="157"/>
      <c r="B583" s="158"/>
      <c r="C583" s="198" t="s">
        <v>730</v>
      </c>
      <c r="D583" s="191"/>
      <c r="E583" s="192">
        <v>14.06</v>
      </c>
      <c r="F583" s="160"/>
      <c r="G583" s="160"/>
      <c r="H583" s="160"/>
      <c r="I583" s="160"/>
      <c r="J583" s="160"/>
      <c r="K583" s="160"/>
      <c r="L583" s="160"/>
      <c r="M583" s="160"/>
      <c r="N583" s="159"/>
      <c r="O583" s="159"/>
      <c r="P583" s="159"/>
      <c r="Q583" s="159"/>
      <c r="R583" s="160"/>
      <c r="S583" s="160"/>
      <c r="T583" s="160"/>
      <c r="U583" s="160"/>
      <c r="V583" s="160"/>
      <c r="W583" s="160"/>
      <c r="X583" s="160"/>
      <c r="Y583" s="160"/>
      <c r="Z583" s="150"/>
      <c r="AA583" s="150"/>
      <c r="AB583" s="150"/>
      <c r="AC583" s="150"/>
      <c r="AD583" s="150"/>
      <c r="AE583" s="150"/>
      <c r="AF583" s="150"/>
      <c r="AG583" s="150" t="s">
        <v>239</v>
      </c>
      <c r="AH583" s="150">
        <v>2</v>
      </c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3" x14ac:dyDescent="0.2">
      <c r="A584" s="157"/>
      <c r="B584" s="158"/>
      <c r="C584" s="198" t="s">
        <v>731</v>
      </c>
      <c r="D584" s="191"/>
      <c r="E584" s="192">
        <v>12.85</v>
      </c>
      <c r="F584" s="160"/>
      <c r="G584" s="160"/>
      <c r="H584" s="160"/>
      <c r="I584" s="160"/>
      <c r="J584" s="160"/>
      <c r="K584" s="160"/>
      <c r="L584" s="160"/>
      <c r="M584" s="160"/>
      <c r="N584" s="159"/>
      <c r="O584" s="159"/>
      <c r="P584" s="159"/>
      <c r="Q584" s="159"/>
      <c r="R584" s="160"/>
      <c r="S584" s="160"/>
      <c r="T584" s="160"/>
      <c r="U584" s="160"/>
      <c r="V584" s="160"/>
      <c r="W584" s="160"/>
      <c r="X584" s="160"/>
      <c r="Y584" s="160"/>
      <c r="Z584" s="150"/>
      <c r="AA584" s="150"/>
      <c r="AB584" s="150"/>
      <c r="AC584" s="150"/>
      <c r="AD584" s="150"/>
      <c r="AE584" s="150"/>
      <c r="AF584" s="150"/>
      <c r="AG584" s="150" t="s">
        <v>239</v>
      </c>
      <c r="AH584" s="150">
        <v>2</v>
      </c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3" x14ac:dyDescent="0.2">
      <c r="A585" s="157"/>
      <c r="B585" s="158"/>
      <c r="C585" s="198" t="s">
        <v>732</v>
      </c>
      <c r="D585" s="191"/>
      <c r="E585" s="192">
        <v>24.12</v>
      </c>
      <c r="F585" s="160"/>
      <c r="G585" s="160"/>
      <c r="H585" s="160"/>
      <c r="I585" s="160"/>
      <c r="J585" s="160"/>
      <c r="K585" s="160"/>
      <c r="L585" s="160"/>
      <c r="M585" s="160"/>
      <c r="N585" s="159"/>
      <c r="O585" s="159"/>
      <c r="P585" s="159"/>
      <c r="Q585" s="159"/>
      <c r="R585" s="160"/>
      <c r="S585" s="160"/>
      <c r="T585" s="160"/>
      <c r="U585" s="160"/>
      <c r="V585" s="160"/>
      <c r="W585" s="160"/>
      <c r="X585" s="160"/>
      <c r="Y585" s="160"/>
      <c r="Z585" s="150"/>
      <c r="AA585" s="150"/>
      <c r="AB585" s="150"/>
      <c r="AC585" s="150"/>
      <c r="AD585" s="150"/>
      <c r="AE585" s="150"/>
      <c r="AF585" s="150"/>
      <c r="AG585" s="150" t="s">
        <v>239</v>
      </c>
      <c r="AH585" s="150">
        <v>2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3" x14ac:dyDescent="0.2">
      <c r="A586" s="157"/>
      <c r="B586" s="158"/>
      <c r="C586" s="198" t="s">
        <v>733</v>
      </c>
      <c r="D586" s="191"/>
      <c r="E586" s="192">
        <v>37.61</v>
      </c>
      <c r="F586" s="160"/>
      <c r="G586" s="160"/>
      <c r="H586" s="160"/>
      <c r="I586" s="160"/>
      <c r="J586" s="160"/>
      <c r="K586" s="160"/>
      <c r="L586" s="160"/>
      <c r="M586" s="160"/>
      <c r="N586" s="159"/>
      <c r="O586" s="159"/>
      <c r="P586" s="159"/>
      <c r="Q586" s="159"/>
      <c r="R586" s="160"/>
      <c r="S586" s="160"/>
      <c r="T586" s="160"/>
      <c r="U586" s="160"/>
      <c r="V586" s="160"/>
      <c r="W586" s="160"/>
      <c r="X586" s="160"/>
      <c r="Y586" s="160"/>
      <c r="Z586" s="150"/>
      <c r="AA586" s="150"/>
      <c r="AB586" s="150"/>
      <c r="AC586" s="150"/>
      <c r="AD586" s="150"/>
      <c r="AE586" s="150"/>
      <c r="AF586" s="150"/>
      <c r="AG586" s="150" t="s">
        <v>239</v>
      </c>
      <c r="AH586" s="150">
        <v>2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3" x14ac:dyDescent="0.2">
      <c r="A587" s="157"/>
      <c r="B587" s="158"/>
      <c r="C587" s="198" t="s">
        <v>735</v>
      </c>
      <c r="D587" s="191"/>
      <c r="E587" s="192">
        <v>2.8</v>
      </c>
      <c r="F587" s="160"/>
      <c r="G587" s="160"/>
      <c r="H587" s="160"/>
      <c r="I587" s="160"/>
      <c r="J587" s="160"/>
      <c r="K587" s="160"/>
      <c r="L587" s="160"/>
      <c r="M587" s="160"/>
      <c r="N587" s="159"/>
      <c r="O587" s="159"/>
      <c r="P587" s="159"/>
      <c r="Q587" s="159"/>
      <c r="R587" s="160"/>
      <c r="S587" s="160"/>
      <c r="T587" s="160"/>
      <c r="U587" s="160"/>
      <c r="V587" s="160"/>
      <c r="W587" s="160"/>
      <c r="X587" s="160"/>
      <c r="Y587" s="160"/>
      <c r="Z587" s="150"/>
      <c r="AA587" s="150"/>
      <c r="AB587" s="150"/>
      <c r="AC587" s="150"/>
      <c r="AD587" s="150"/>
      <c r="AE587" s="150"/>
      <c r="AF587" s="150"/>
      <c r="AG587" s="150" t="s">
        <v>239</v>
      </c>
      <c r="AH587" s="150">
        <v>2</v>
      </c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3" x14ac:dyDescent="0.2">
      <c r="A588" s="157"/>
      <c r="B588" s="158"/>
      <c r="C588" s="197" t="s">
        <v>308</v>
      </c>
      <c r="D588" s="191"/>
      <c r="E588" s="192"/>
      <c r="F588" s="160"/>
      <c r="G588" s="160"/>
      <c r="H588" s="160"/>
      <c r="I588" s="160"/>
      <c r="J588" s="160"/>
      <c r="K588" s="160"/>
      <c r="L588" s="160"/>
      <c r="M588" s="160"/>
      <c r="N588" s="159"/>
      <c r="O588" s="159"/>
      <c r="P588" s="159"/>
      <c r="Q588" s="159"/>
      <c r="R588" s="160"/>
      <c r="S588" s="160"/>
      <c r="T588" s="160"/>
      <c r="U588" s="160"/>
      <c r="V588" s="160"/>
      <c r="W588" s="160"/>
      <c r="X588" s="160"/>
      <c r="Y588" s="160"/>
      <c r="Z588" s="150"/>
      <c r="AA588" s="150"/>
      <c r="AB588" s="150"/>
      <c r="AC588" s="150"/>
      <c r="AD588" s="150"/>
      <c r="AE588" s="150"/>
      <c r="AF588" s="150"/>
      <c r="AG588" s="150" t="s">
        <v>239</v>
      </c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outlineLevel="3" x14ac:dyDescent="0.2">
      <c r="A589" s="157"/>
      <c r="B589" s="158"/>
      <c r="C589" s="196" t="s">
        <v>776</v>
      </c>
      <c r="D589" s="189"/>
      <c r="E589" s="190">
        <v>148.33349999999999</v>
      </c>
      <c r="F589" s="160"/>
      <c r="G589" s="160"/>
      <c r="H589" s="160"/>
      <c r="I589" s="160"/>
      <c r="J589" s="160"/>
      <c r="K589" s="160"/>
      <c r="L589" s="160"/>
      <c r="M589" s="160"/>
      <c r="N589" s="159"/>
      <c r="O589" s="159"/>
      <c r="P589" s="159"/>
      <c r="Q589" s="159"/>
      <c r="R589" s="160"/>
      <c r="S589" s="160"/>
      <c r="T589" s="160"/>
      <c r="U589" s="160"/>
      <c r="V589" s="160"/>
      <c r="W589" s="160"/>
      <c r="X589" s="160"/>
      <c r="Y589" s="160"/>
      <c r="Z589" s="150"/>
      <c r="AA589" s="150"/>
      <c r="AB589" s="150"/>
      <c r="AC589" s="150"/>
      <c r="AD589" s="150"/>
      <c r="AE589" s="150"/>
      <c r="AF589" s="150"/>
      <c r="AG589" s="150" t="s">
        <v>239</v>
      </c>
      <c r="AH589" s="150">
        <v>0</v>
      </c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outlineLevel="1" x14ac:dyDescent="0.2">
      <c r="A590" s="171">
        <v>113</v>
      </c>
      <c r="B590" s="172" t="s">
        <v>777</v>
      </c>
      <c r="C590" s="185" t="s">
        <v>778</v>
      </c>
      <c r="D590" s="173" t="s">
        <v>312</v>
      </c>
      <c r="E590" s="174">
        <v>303.303</v>
      </c>
      <c r="F590" s="175"/>
      <c r="G590" s="176">
        <f>ROUND(E590*F590,2)</f>
        <v>0</v>
      </c>
      <c r="H590" s="161">
        <v>186</v>
      </c>
      <c r="I590" s="160">
        <f>ROUND(E590*H590,2)</f>
        <v>56414.36</v>
      </c>
      <c r="J590" s="161">
        <v>0</v>
      </c>
      <c r="K590" s="160">
        <f>ROUND(E590*J590,2)</f>
        <v>0</v>
      </c>
      <c r="L590" s="160">
        <v>21</v>
      </c>
      <c r="M590" s="160">
        <f>G590*(1+L590/100)</f>
        <v>0</v>
      </c>
      <c r="N590" s="159">
        <v>2.7000000000000001E-3</v>
      </c>
      <c r="O590" s="159">
        <f>ROUND(E590*N590,2)</f>
        <v>0.82</v>
      </c>
      <c r="P590" s="159">
        <v>0</v>
      </c>
      <c r="Q590" s="159">
        <f>ROUND(E590*P590,2)</f>
        <v>0</v>
      </c>
      <c r="R590" s="160" t="s">
        <v>321</v>
      </c>
      <c r="S590" s="160" t="s">
        <v>216</v>
      </c>
      <c r="T590" s="160" t="s">
        <v>216</v>
      </c>
      <c r="U590" s="160">
        <v>0</v>
      </c>
      <c r="V590" s="160">
        <f>ROUND(E590*U590,2)</f>
        <v>0</v>
      </c>
      <c r="W590" s="160"/>
      <c r="X590" s="160" t="s">
        <v>322</v>
      </c>
      <c r="Y590" s="160" t="s">
        <v>218</v>
      </c>
      <c r="Z590" s="150"/>
      <c r="AA590" s="150"/>
      <c r="AB590" s="150"/>
      <c r="AC590" s="150"/>
      <c r="AD590" s="150"/>
      <c r="AE590" s="150"/>
      <c r="AF590" s="150"/>
      <c r="AG590" s="150" t="s">
        <v>323</v>
      </c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outlineLevel="2" x14ac:dyDescent="0.2">
      <c r="A591" s="157"/>
      <c r="B591" s="158"/>
      <c r="C591" s="196" t="s">
        <v>779</v>
      </c>
      <c r="D591" s="189"/>
      <c r="E591" s="190">
        <v>303.303</v>
      </c>
      <c r="F591" s="160"/>
      <c r="G591" s="160"/>
      <c r="H591" s="160"/>
      <c r="I591" s="160"/>
      <c r="J591" s="160"/>
      <c r="K591" s="160"/>
      <c r="L591" s="160"/>
      <c r="M591" s="160"/>
      <c r="N591" s="159"/>
      <c r="O591" s="159"/>
      <c r="P591" s="159"/>
      <c r="Q591" s="159"/>
      <c r="R591" s="160"/>
      <c r="S591" s="160"/>
      <c r="T591" s="160"/>
      <c r="U591" s="160"/>
      <c r="V591" s="160"/>
      <c r="W591" s="160"/>
      <c r="X591" s="160"/>
      <c r="Y591" s="160"/>
      <c r="Z591" s="150"/>
      <c r="AA591" s="150"/>
      <c r="AB591" s="150"/>
      <c r="AC591" s="150"/>
      <c r="AD591" s="150"/>
      <c r="AE591" s="150"/>
      <c r="AF591" s="150"/>
      <c r="AG591" s="150" t="s">
        <v>239</v>
      </c>
      <c r="AH591" s="150">
        <v>0</v>
      </c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outlineLevel="1" x14ac:dyDescent="0.2">
      <c r="A592" s="171">
        <v>114</v>
      </c>
      <c r="B592" s="172" t="s">
        <v>780</v>
      </c>
      <c r="C592" s="185" t="s">
        <v>781</v>
      </c>
      <c r="D592" s="173" t="s">
        <v>312</v>
      </c>
      <c r="E592" s="174">
        <v>125.958</v>
      </c>
      <c r="F592" s="175"/>
      <c r="G592" s="176">
        <f>ROUND(E592*F592,2)</f>
        <v>0</v>
      </c>
      <c r="H592" s="161">
        <v>580</v>
      </c>
      <c r="I592" s="160">
        <f>ROUND(E592*H592,2)</f>
        <v>73055.64</v>
      </c>
      <c r="J592" s="161">
        <v>0</v>
      </c>
      <c r="K592" s="160">
        <f>ROUND(E592*J592,2)</f>
        <v>0</v>
      </c>
      <c r="L592" s="160">
        <v>21</v>
      </c>
      <c r="M592" s="160">
        <f>G592*(1+L592/100)</f>
        <v>0</v>
      </c>
      <c r="N592" s="159">
        <v>3.0000000000000001E-3</v>
      </c>
      <c r="O592" s="159">
        <f>ROUND(E592*N592,2)</f>
        <v>0.38</v>
      </c>
      <c r="P592" s="159">
        <v>0</v>
      </c>
      <c r="Q592" s="159">
        <f>ROUND(E592*P592,2)</f>
        <v>0</v>
      </c>
      <c r="R592" s="160" t="s">
        <v>321</v>
      </c>
      <c r="S592" s="160" t="s">
        <v>216</v>
      </c>
      <c r="T592" s="160" t="s">
        <v>216</v>
      </c>
      <c r="U592" s="160">
        <v>0</v>
      </c>
      <c r="V592" s="160">
        <f>ROUND(E592*U592,2)</f>
        <v>0</v>
      </c>
      <c r="W592" s="160"/>
      <c r="X592" s="160" t="s">
        <v>322</v>
      </c>
      <c r="Y592" s="160" t="s">
        <v>218</v>
      </c>
      <c r="Z592" s="150"/>
      <c r="AA592" s="150"/>
      <c r="AB592" s="150"/>
      <c r="AC592" s="150"/>
      <c r="AD592" s="150"/>
      <c r="AE592" s="150"/>
      <c r="AF592" s="150"/>
      <c r="AG592" s="150" t="s">
        <v>323</v>
      </c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2" x14ac:dyDescent="0.2">
      <c r="A593" s="157"/>
      <c r="B593" s="158"/>
      <c r="C593" s="196" t="s">
        <v>782</v>
      </c>
      <c r="D593" s="189"/>
      <c r="E593" s="190">
        <v>125.958</v>
      </c>
      <c r="F593" s="160"/>
      <c r="G593" s="160"/>
      <c r="H593" s="160"/>
      <c r="I593" s="160"/>
      <c r="J593" s="160"/>
      <c r="K593" s="160"/>
      <c r="L593" s="160"/>
      <c r="M593" s="160"/>
      <c r="N593" s="159"/>
      <c r="O593" s="159"/>
      <c r="P593" s="159"/>
      <c r="Q593" s="159"/>
      <c r="R593" s="160"/>
      <c r="S593" s="160"/>
      <c r="T593" s="160"/>
      <c r="U593" s="160"/>
      <c r="V593" s="160"/>
      <c r="W593" s="160"/>
      <c r="X593" s="160"/>
      <c r="Y593" s="160"/>
      <c r="Z593" s="150"/>
      <c r="AA593" s="150"/>
      <c r="AB593" s="150"/>
      <c r="AC593" s="150"/>
      <c r="AD593" s="150"/>
      <c r="AE593" s="150"/>
      <c r="AF593" s="150"/>
      <c r="AG593" s="150" t="s">
        <v>239</v>
      </c>
      <c r="AH593" s="150">
        <v>0</v>
      </c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outlineLevel="1" x14ac:dyDescent="0.2">
      <c r="A594" s="171">
        <v>115</v>
      </c>
      <c r="B594" s="172" t="s">
        <v>783</v>
      </c>
      <c r="C594" s="185" t="s">
        <v>784</v>
      </c>
      <c r="D594" s="173" t="s">
        <v>312</v>
      </c>
      <c r="E594" s="174">
        <v>353.12200000000001</v>
      </c>
      <c r="F594" s="175"/>
      <c r="G594" s="176">
        <f>ROUND(E594*F594,2)</f>
        <v>0</v>
      </c>
      <c r="H594" s="161">
        <v>10.6</v>
      </c>
      <c r="I594" s="160">
        <f>ROUND(E594*H594,2)</f>
        <v>3743.09</v>
      </c>
      <c r="J594" s="161">
        <v>39.5</v>
      </c>
      <c r="K594" s="160">
        <f>ROUND(E594*J594,2)</f>
        <v>13948.32</v>
      </c>
      <c r="L594" s="160">
        <v>21</v>
      </c>
      <c r="M594" s="160">
        <f>G594*(1+L594/100)</f>
        <v>0</v>
      </c>
      <c r="N594" s="159">
        <v>1.0000000000000001E-5</v>
      </c>
      <c r="O594" s="159">
        <f>ROUND(E594*N594,2)</f>
        <v>0</v>
      </c>
      <c r="P594" s="159">
        <v>0</v>
      </c>
      <c r="Q594" s="159">
        <f>ROUND(E594*P594,2)</f>
        <v>0</v>
      </c>
      <c r="R594" s="160"/>
      <c r="S594" s="160" t="s">
        <v>216</v>
      </c>
      <c r="T594" s="160" t="s">
        <v>216</v>
      </c>
      <c r="U594" s="160">
        <v>7.0000000000000007E-2</v>
      </c>
      <c r="V594" s="160">
        <f>ROUND(E594*U594,2)</f>
        <v>24.72</v>
      </c>
      <c r="W594" s="160"/>
      <c r="X594" s="160" t="s">
        <v>236</v>
      </c>
      <c r="Y594" s="160" t="s">
        <v>218</v>
      </c>
      <c r="Z594" s="150"/>
      <c r="AA594" s="150"/>
      <c r="AB594" s="150"/>
      <c r="AC594" s="150"/>
      <c r="AD594" s="150"/>
      <c r="AE594" s="150"/>
      <c r="AF594" s="150"/>
      <c r="AG594" s="150" t="s">
        <v>237</v>
      </c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2" x14ac:dyDescent="0.2">
      <c r="A595" s="157"/>
      <c r="B595" s="158"/>
      <c r="C595" s="197" t="s">
        <v>287</v>
      </c>
      <c r="D595" s="191"/>
      <c r="E595" s="192"/>
      <c r="F595" s="160"/>
      <c r="G595" s="160"/>
      <c r="H595" s="160"/>
      <c r="I595" s="160"/>
      <c r="J595" s="160"/>
      <c r="K595" s="160"/>
      <c r="L595" s="160"/>
      <c r="M595" s="160"/>
      <c r="N595" s="159"/>
      <c r="O595" s="159"/>
      <c r="P595" s="159"/>
      <c r="Q595" s="159"/>
      <c r="R595" s="160"/>
      <c r="S595" s="160"/>
      <c r="T595" s="160"/>
      <c r="U595" s="160"/>
      <c r="V595" s="160"/>
      <c r="W595" s="160"/>
      <c r="X595" s="160"/>
      <c r="Y595" s="160"/>
      <c r="Z595" s="150"/>
      <c r="AA595" s="150"/>
      <c r="AB595" s="150"/>
      <c r="AC595" s="150"/>
      <c r="AD595" s="150"/>
      <c r="AE595" s="150"/>
      <c r="AF595" s="150"/>
      <c r="AG595" s="150" t="s">
        <v>239</v>
      </c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3" x14ac:dyDescent="0.2">
      <c r="A596" s="157"/>
      <c r="B596" s="158"/>
      <c r="C596" s="198" t="s">
        <v>785</v>
      </c>
      <c r="D596" s="191"/>
      <c r="E596" s="192">
        <v>119.96</v>
      </c>
      <c r="F596" s="160"/>
      <c r="G596" s="160"/>
      <c r="H596" s="160"/>
      <c r="I596" s="160"/>
      <c r="J596" s="160"/>
      <c r="K596" s="160"/>
      <c r="L596" s="160"/>
      <c r="M596" s="160"/>
      <c r="N596" s="159"/>
      <c r="O596" s="159"/>
      <c r="P596" s="159"/>
      <c r="Q596" s="159"/>
      <c r="R596" s="160"/>
      <c r="S596" s="160"/>
      <c r="T596" s="160"/>
      <c r="U596" s="160"/>
      <c r="V596" s="160"/>
      <c r="W596" s="160"/>
      <c r="X596" s="160"/>
      <c r="Y596" s="160"/>
      <c r="Z596" s="150"/>
      <c r="AA596" s="150"/>
      <c r="AB596" s="150"/>
      <c r="AC596" s="150"/>
      <c r="AD596" s="150"/>
      <c r="AE596" s="150"/>
      <c r="AF596" s="150"/>
      <c r="AG596" s="150" t="s">
        <v>239</v>
      </c>
      <c r="AH596" s="150">
        <v>2</v>
      </c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3" x14ac:dyDescent="0.2">
      <c r="A597" s="157"/>
      <c r="B597" s="158"/>
      <c r="C597" s="198" t="s">
        <v>636</v>
      </c>
      <c r="D597" s="191"/>
      <c r="E597" s="192">
        <v>20.52</v>
      </c>
      <c r="F597" s="160"/>
      <c r="G597" s="160"/>
      <c r="H597" s="160"/>
      <c r="I597" s="160"/>
      <c r="J597" s="160"/>
      <c r="K597" s="160"/>
      <c r="L597" s="160"/>
      <c r="M597" s="160"/>
      <c r="N597" s="159"/>
      <c r="O597" s="159"/>
      <c r="P597" s="159"/>
      <c r="Q597" s="159"/>
      <c r="R597" s="160"/>
      <c r="S597" s="160"/>
      <c r="T597" s="160"/>
      <c r="U597" s="160"/>
      <c r="V597" s="160"/>
      <c r="W597" s="160"/>
      <c r="X597" s="160"/>
      <c r="Y597" s="160"/>
      <c r="Z597" s="150"/>
      <c r="AA597" s="150"/>
      <c r="AB597" s="150"/>
      <c r="AC597" s="150"/>
      <c r="AD597" s="150"/>
      <c r="AE597" s="150"/>
      <c r="AF597" s="150"/>
      <c r="AG597" s="150" t="s">
        <v>239</v>
      </c>
      <c r="AH597" s="150">
        <v>2</v>
      </c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3" x14ac:dyDescent="0.2">
      <c r="A598" s="157"/>
      <c r="B598" s="158"/>
      <c r="C598" s="198" t="s">
        <v>637</v>
      </c>
      <c r="D598" s="191"/>
      <c r="E598" s="192">
        <v>39.270000000000003</v>
      </c>
      <c r="F598" s="160"/>
      <c r="G598" s="160"/>
      <c r="H598" s="160"/>
      <c r="I598" s="160"/>
      <c r="J598" s="160"/>
      <c r="K598" s="160"/>
      <c r="L598" s="160"/>
      <c r="M598" s="160"/>
      <c r="N598" s="159"/>
      <c r="O598" s="159"/>
      <c r="P598" s="159"/>
      <c r="Q598" s="159"/>
      <c r="R598" s="160"/>
      <c r="S598" s="160"/>
      <c r="T598" s="160"/>
      <c r="U598" s="160"/>
      <c r="V598" s="160"/>
      <c r="W598" s="160"/>
      <c r="X598" s="160"/>
      <c r="Y598" s="160"/>
      <c r="Z598" s="150"/>
      <c r="AA598" s="150"/>
      <c r="AB598" s="150"/>
      <c r="AC598" s="150"/>
      <c r="AD598" s="150"/>
      <c r="AE598" s="150"/>
      <c r="AF598" s="150"/>
      <c r="AG598" s="150" t="s">
        <v>239</v>
      </c>
      <c r="AH598" s="150">
        <v>2</v>
      </c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outlineLevel="3" x14ac:dyDescent="0.2">
      <c r="A599" s="157"/>
      <c r="B599" s="158"/>
      <c r="C599" s="198" t="s">
        <v>727</v>
      </c>
      <c r="D599" s="191"/>
      <c r="E599" s="192">
        <v>21.67</v>
      </c>
      <c r="F599" s="160"/>
      <c r="G599" s="160"/>
      <c r="H599" s="160"/>
      <c r="I599" s="160"/>
      <c r="J599" s="160"/>
      <c r="K599" s="160"/>
      <c r="L599" s="160"/>
      <c r="M599" s="160"/>
      <c r="N599" s="159"/>
      <c r="O599" s="159"/>
      <c r="P599" s="159"/>
      <c r="Q599" s="159"/>
      <c r="R599" s="160"/>
      <c r="S599" s="160"/>
      <c r="T599" s="160"/>
      <c r="U599" s="160"/>
      <c r="V599" s="160"/>
      <c r="W599" s="160"/>
      <c r="X599" s="160"/>
      <c r="Y599" s="160"/>
      <c r="Z599" s="150"/>
      <c r="AA599" s="150"/>
      <c r="AB599" s="150"/>
      <c r="AC599" s="150"/>
      <c r="AD599" s="150"/>
      <c r="AE599" s="150"/>
      <c r="AF599" s="150"/>
      <c r="AG599" s="150" t="s">
        <v>239</v>
      </c>
      <c r="AH599" s="150">
        <v>2</v>
      </c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outlineLevel="3" x14ac:dyDescent="0.2">
      <c r="A600" s="157"/>
      <c r="B600" s="158"/>
      <c r="C600" s="198" t="s">
        <v>728</v>
      </c>
      <c r="D600" s="191"/>
      <c r="E600" s="192">
        <v>3.89</v>
      </c>
      <c r="F600" s="160"/>
      <c r="G600" s="160"/>
      <c r="H600" s="160"/>
      <c r="I600" s="160"/>
      <c r="J600" s="160"/>
      <c r="K600" s="160"/>
      <c r="L600" s="160"/>
      <c r="M600" s="160"/>
      <c r="N600" s="159"/>
      <c r="O600" s="159"/>
      <c r="P600" s="159"/>
      <c r="Q600" s="159"/>
      <c r="R600" s="160"/>
      <c r="S600" s="160"/>
      <c r="T600" s="160"/>
      <c r="U600" s="160"/>
      <c r="V600" s="160"/>
      <c r="W600" s="160"/>
      <c r="X600" s="160"/>
      <c r="Y600" s="160"/>
      <c r="Z600" s="150"/>
      <c r="AA600" s="150"/>
      <c r="AB600" s="150"/>
      <c r="AC600" s="150"/>
      <c r="AD600" s="150"/>
      <c r="AE600" s="150"/>
      <c r="AF600" s="150"/>
      <c r="AG600" s="150" t="s">
        <v>239</v>
      </c>
      <c r="AH600" s="150">
        <v>2</v>
      </c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outlineLevel="3" x14ac:dyDescent="0.2">
      <c r="A601" s="157"/>
      <c r="B601" s="158"/>
      <c r="C601" s="198" t="s">
        <v>729</v>
      </c>
      <c r="D601" s="191"/>
      <c r="E601" s="192">
        <v>24.27</v>
      </c>
      <c r="F601" s="160"/>
      <c r="G601" s="160"/>
      <c r="H601" s="160"/>
      <c r="I601" s="160"/>
      <c r="J601" s="160"/>
      <c r="K601" s="160"/>
      <c r="L601" s="160"/>
      <c r="M601" s="160"/>
      <c r="N601" s="159"/>
      <c r="O601" s="159"/>
      <c r="P601" s="159"/>
      <c r="Q601" s="159"/>
      <c r="R601" s="160"/>
      <c r="S601" s="160"/>
      <c r="T601" s="160"/>
      <c r="U601" s="160"/>
      <c r="V601" s="160"/>
      <c r="W601" s="160"/>
      <c r="X601" s="160"/>
      <c r="Y601" s="160"/>
      <c r="Z601" s="150"/>
      <c r="AA601" s="150"/>
      <c r="AB601" s="150"/>
      <c r="AC601" s="150"/>
      <c r="AD601" s="150"/>
      <c r="AE601" s="150"/>
      <c r="AF601" s="150"/>
      <c r="AG601" s="150" t="s">
        <v>239</v>
      </c>
      <c r="AH601" s="150">
        <v>2</v>
      </c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3" x14ac:dyDescent="0.2">
      <c r="A602" s="157"/>
      <c r="B602" s="158"/>
      <c r="C602" s="198" t="s">
        <v>730</v>
      </c>
      <c r="D602" s="191"/>
      <c r="E602" s="192">
        <v>14.06</v>
      </c>
      <c r="F602" s="160"/>
      <c r="G602" s="160"/>
      <c r="H602" s="160"/>
      <c r="I602" s="160"/>
      <c r="J602" s="160"/>
      <c r="K602" s="160"/>
      <c r="L602" s="160"/>
      <c r="M602" s="160"/>
      <c r="N602" s="159"/>
      <c r="O602" s="159"/>
      <c r="P602" s="159"/>
      <c r="Q602" s="159"/>
      <c r="R602" s="160"/>
      <c r="S602" s="160"/>
      <c r="T602" s="160"/>
      <c r="U602" s="160"/>
      <c r="V602" s="160"/>
      <c r="W602" s="160"/>
      <c r="X602" s="160"/>
      <c r="Y602" s="160"/>
      <c r="Z602" s="150"/>
      <c r="AA602" s="150"/>
      <c r="AB602" s="150"/>
      <c r="AC602" s="150"/>
      <c r="AD602" s="150"/>
      <c r="AE602" s="150"/>
      <c r="AF602" s="150"/>
      <c r="AG602" s="150" t="s">
        <v>239</v>
      </c>
      <c r="AH602" s="150">
        <v>2</v>
      </c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outlineLevel="3" x14ac:dyDescent="0.2">
      <c r="A603" s="157"/>
      <c r="B603" s="158"/>
      <c r="C603" s="198" t="s">
        <v>731</v>
      </c>
      <c r="D603" s="191"/>
      <c r="E603" s="192">
        <v>12.85</v>
      </c>
      <c r="F603" s="160"/>
      <c r="G603" s="160"/>
      <c r="H603" s="160"/>
      <c r="I603" s="160"/>
      <c r="J603" s="160"/>
      <c r="K603" s="160"/>
      <c r="L603" s="160"/>
      <c r="M603" s="160"/>
      <c r="N603" s="159"/>
      <c r="O603" s="159"/>
      <c r="P603" s="159"/>
      <c r="Q603" s="159"/>
      <c r="R603" s="160"/>
      <c r="S603" s="160"/>
      <c r="T603" s="160"/>
      <c r="U603" s="160"/>
      <c r="V603" s="160"/>
      <c r="W603" s="160"/>
      <c r="X603" s="160"/>
      <c r="Y603" s="160"/>
      <c r="Z603" s="150"/>
      <c r="AA603" s="150"/>
      <c r="AB603" s="150"/>
      <c r="AC603" s="150"/>
      <c r="AD603" s="150"/>
      <c r="AE603" s="150"/>
      <c r="AF603" s="150"/>
      <c r="AG603" s="150" t="s">
        <v>239</v>
      </c>
      <c r="AH603" s="150">
        <v>2</v>
      </c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3" x14ac:dyDescent="0.2">
      <c r="A604" s="157"/>
      <c r="B604" s="158"/>
      <c r="C604" s="198" t="s">
        <v>732</v>
      </c>
      <c r="D604" s="191"/>
      <c r="E604" s="192">
        <v>24.12</v>
      </c>
      <c r="F604" s="160"/>
      <c r="G604" s="160"/>
      <c r="H604" s="160"/>
      <c r="I604" s="160"/>
      <c r="J604" s="160"/>
      <c r="K604" s="160"/>
      <c r="L604" s="160"/>
      <c r="M604" s="160"/>
      <c r="N604" s="159"/>
      <c r="O604" s="159"/>
      <c r="P604" s="159"/>
      <c r="Q604" s="159"/>
      <c r="R604" s="160"/>
      <c r="S604" s="160"/>
      <c r="T604" s="160"/>
      <c r="U604" s="160"/>
      <c r="V604" s="160"/>
      <c r="W604" s="160"/>
      <c r="X604" s="160"/>
      <c r="Y604" s="160"/>
      <c r="Z604" s="150"/>
      <c r="AA604" s="150"/>
      <c r="AB604" s="150"/>
      <c r="AC604" s="150"/>
      <c r="AD604" s="150"/>
      <c r="AE604" s="150"/>
      <c r="AF604" s="150"/>
      <c r="AG604" s="150" t="s">
        <v>239</v>
      </c>
      <c r="AH604" s="150">
        <v>2</v>
      </c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3" x14ac:dyDescent="0.2">
      <c r="A605" s="157"/>
      <c r="B605" s="158"/>
      <c r="C605" s="198" t="s">
        <v>733</v>
      </c>
      <c r="D605" s="191"/>
      <c r="E605" s="192">
        <v>37.61</v>
      </c>
      <c r="F605" s="160"/>
      <c r="G605" s="160"/>
      <c r="H605" s="160"/>
      <c r="I605" s="160"/>
      <c r="J605" s="160"/>
      <c r="K605" s="160"/>
      <c r="L605" s="160"/>
      <c r="M605" s="160"/>
      <c r="N605" s="159"/>
      <c r="O605" s="159"/>
      <c r="P605" s="159"/>
      <c r="Q605" s="159"/>
      <c r="R605" s="160"/>
      <c r="S605" s="160"/>
      <c r="T605" s="160"/>
      <c r="U605" s="160"/>
      <c r="V605" s="160"/>
      <c r="W605" s="160"/>
      <c r="X605" s="160"/>
      <c r="Y605" s="160"/>
      <c r="Z605" s="150"/>
      <c r="AA605" s="150"/>
      <c r="AB605" s="150"/>
      <c r="AC605" s="150"/>
      <c r="AD605" s="150"/>
      <c r="AE605" s="150"/>
      <c r="AF605" s="150"/>
      <c r="AG605" s="150" t="s">
        <v>239</v>
      </c>
      <c r="AH605" s="150">
        <v>2</v>
      </c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outlineLevel="3" x14ac:dyDescent="0.2">
      <c r="A606" s="157"/>
      <c r="B606" s="158"/>
      <c r="C606" s="198" t="s">
        <v>735</v>
      </c>
      <c r="D606" s="191"/>
      <c r="E606" s="192">
        <v>2.8</v>
      </c>
      <c r="F606" s="160"/>
      <c r="G606" s="160"/>
      <c r="H606" s="160"/>
      <c r="I606" s="160"/>
      <c r="J606" s="160"/>
      <c r="K606" s="160"/>
      <c r="L606" s="160"/>
      <c r="M606" s="160"/>
      <c r="N606" s="159"/>
      <c r="O606" s="159"/>
      <c r="P606" s="159"/>
      <c r="Q606" s="159"/>
      <c r="R606" s="160"/>
      <c r="S606" s="160"/>
      <c r="T606" s="160"/>
      <c r="U606" s="160"/>
      <c r="V606" s="160"/>
      <c r="W606" s="160"/>
      <c r="X606" s="160"/>
      <c r="Y606" s="160"/>
      <c r="Z606" s="150"/>
      <c r="AA606" s="150"/>
      <c r="AB606" s="150"/>
      <c r="AC606" s="150"/>
      <c r="AD606" s="150"/>
      <c r="AE606" s="150"/>
      <c r="AF606" s="150"/>
      <c r="AG606" s="150" t="s">
        <v>239</v>
      </c>
      <c r="AH606" s="150">
        <v>2</v>
      </c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3" x14ac:dyDescent="0.2">
      <c r="A607" s="157"/>
      <c r="B607" s="158"/>
      <c r="C607" s="197" t="s">
        <v>308</v>
      </c>
      <c r="D607" s="191"/>
      <c r="E607" s="192"/>
      <c r="F607" s="160"/>
      <c r="G607" s="160"/>
      <c r="H607" s="160"/>
      <c r="I607" s="160"/>
      <c r="J607" s="160"/>
      <c r="K607" s="160"/>
      <c r="L607" s="160"/>
      <c r="M607" s="160"/>
      <c r="N607" s="159"/>
      <c r="O607" s="159"/>
      <c r="P607" s="159"/>
      <c r="Q607" s="159"/>
      <c r="R607" s="160"/>
      <c r="S607" s="160"/>
      <c r="T607" s="160"/>
      <c r="U607" s="160"/>
      <c r="V607" s="160"/>
      <c r="W607" s="160"/>
      <c r="X607" s="160"/>
      <c r="Y607" s="160"/>
      <c r="Z607" s="150"/>
      <c r="AA607" s="150"/>
      <c r="AB607" s="150"/>
      <c r="AC607" s="150"/>
      <c r="AD607" s="150"/>
      <c r="AE607" s="150"/>
      <c r="AF607" s="150"/>
      <c r="AG607" s="150" t="s">
        <v>239</v>
      </c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outlineLevel="3" x14ac:dyDescent="0.2">
      <c r="A608" s="157"/>
      <c r="B608" s="158"/>
      <c r="C608" s="196" t="s">
        <v>786</v>
      </c>
      <c r="D608" s="189"/>
      <c r="E608" s="190">
        <v>353.12200000000001</v>
      </c>
      <c r="F608" s="160"/>
      <c r="G608" s="160"/>
      <c r="H608" s="160"/>
      <c r="I608" s="160"/>
      <c r="J608" s="160"/>
      <c r="K608" s="160"/>
      <c r="L608" s="160"/>
      <c r="M608" s="160"/>
      <c r="N608" s="159"/>
      <c r="O608" s="159"/>
      <c r="P608" s="159"/>
      <c r="Q608" s="159"/>
      <c r="R608" s="160"/>
      <c r="S608" s="160"/>
      <c r="T608" s="160"/>
      <c r="U608" s="160"/>
      <c r="V608" s="160"/>
      <c r="W608" s="160"/>
      <c r="X608" s="160"/>
      <c r="Y608" s="160"/>
      <c r="Z608" s="150"/>
      <c r="AA608" s="150"/>
      <c r="AB608" s="150"/>
      <c r="AC608" s="150"/>
      <c r="AD608" s="150"/>
      <c r="AE608" s="150"/>
      <c r="AF608" s="150"/>
      <c r="AG608" s="150" t="s">
        <v>239</v>
      </c>
      <c r="AH608" s="150">
        <v>0</v>
      </c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1" x14ac:dyDescent="0.2">
      <c r="A609" s="171">
        <v>116</v>
      </c>
      <c r="B609" s="172" t="s">
        <v>787</v>
      </c>
      <c r="C609" s="185" t="s">
        <v>788</v>
      </c>
      <c r="D609" s="173" t="s">
        <v>789</v>
      </c>
      <c r="E609" s="174">
        <v>76.869299999999996</v>
      </c>
      <c r="F609" s="175"/>
      <c r="G609" s="176">
        <f>ROUND(E609*F609,2)</f>
        <v>0</v>
      </c>
      <c r="H609" s="161">
        <v>0</v>
      </c>
      <c r="I609" s="160">
        <f>ROUND(E609*H609,2)</f>
        <v>0</v>
      </c>
      <c r="J609" s="161">
        <v>6550</v>
      </c>
      <c r="K609" s="160">
        <f>ROUND(E609*J609,2)</f>
        <v>503493.92</v>
      </c>
      <c r="L609" s="160">
        <v>21</v>
      </c>
      <c r="M609" s="160">
        <f>G609*(1+L609/100)</f>
        <v>0</v>
      </c>
      <c r="N609" s="159">
        <v>0</v>
      </c>
      <c r="O609" s="159">
        <f>ROUND(E609*N609,2)</f>
        <v>0</v>
      </c>
      <c r="P609" s="159">
        <v>0</v>
      </c>
      <c r="Q609" s="159">
        <f>ROUND(E609*P609,2)</f>
        <v>0</v>
      </c>
      <c r="R609" s="160"/>
      <c r="S609" s="160" t="s">
        <v>222</v>
      </c>
      <c r="T609" s="160" t="s">
        <v>217</v>
      </c>
      <c r="U609" s="160">
        <v>0</v>
      </c>
      <c r="V609" s="160">
        <f>ROUND(E609*U609,2)</f>
        <v>0</v>
      </c>
      <c r="W609" s="160"/>
      <c r="X609" s="160" t="s">
        <v>236</v>
      </c>
      <c r="Y609" s="160" t="s">
        <v>218</v>
      </c>
      <c r="Z609" s="150"/>
      <c r="AA609" s="150"/>
      <c r="AB609" s="150"/>
      <c r="AC609" s="150"/>
      <c r="AD609" s="150"/>
      <c r="AE609" s="150"/>
      <c r="AF609" s="150"/>
      <c r="AG609" s="150" t="s">
        <v>237</v>
      </c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outlineLevel="2" x14ac:dyDescent="0.2">
      <c r="A610" s="157"/>
      <c r="B610" s="158"/>
      <c r="C610" s="196" t="s">
        <v>790</v>
      </c>
      <c r="D610" s="189"/>
      <c r="E610" s="190">
        <v>68.335040000000006</v>
      </c>
      <c r="F610" s="160"/>
      <c r="G610" s="160"/>
      <c r="H610" s="160"/>
      <c r="I610" s="160"/>
      <c r="J610" s="160"/>
      <c r="K610" s="160"/>
      <c r="L610" s="160"/>
      <c r="M610" s="160"/>
      <c r="N610" s="159"/>
      <c r="O610" s="159"/>
      <c r="P610" s="159"/>
      <c r="Q610" s="159"/>
      <c r="R610" s="160"/>
      <c r="S610" s="160"/>
      <c r="T610" s="160"/>
      <c r="U610" s="160"/>
      <c r="V610" s="160"/>
      <c r="W610" s="160"/>
      <c r="X610" s="160"/>
      <c r="Y610" s="160"/>
      <c r="Z610" s="150"/>
      <c r="AA610" s="150"/>
      <c r="AB610" s="150"/>
      <c r="AC610" s="150"/>
      <c r="AD610" s="150"/>
      <c r="AE610" s="150"/>
      <c r="AF610" s="150"/>
      <c r="AG610" s="150" t="s">
        <v>239</v>
      </c>
      <c r="AH610" s="150">
        <v>0</v>
      </c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outlineLevel="3" x14ac:dyDescent="0.2">
      <c r="A611" s="157"/>
      <c r="B611" s="158"/>
      <c r="C611" s="196" t="s">
        <v>791</v>
      </c>
      <c r="D611" s="189"/>
      <c r="E611" s="190">
        <v>5.5619800000000001</v>
      </c>
      <c r="F611" s="160"/>
      <c r="G611" s="160"/>
      <c r="H611" s="160"/>
      <c r="I611" s="160"/>
      <c r="J611" s="160"/>
      <c r="K611" s="160"/>
      <c r="L611" s="160"/>
      <c r="M611" s="160"/>
      <c r="N611" s="159"/>
      <c r="O611" s="159"/>
      <c r="P611" s="159"/>
      <c r="Q611" s="159"/>
      <c r="R611" s="160"/>
      <c r="S611" s="160"/>
      <c r="T611" s="160"/>
      <c r="U611" s="160"/>
      <c r="V611" s="160"/>
      <c r="W611" s="160"/>
      <c r="X611" s="160"/>
      <c r="Y611" s="160"/>
      <c r="Z611" s="150"/>
      <c r="AA611" s="150"/>
      <c r="AB611" s="150"/>
      <c r="AC611" s="150"/>
      <c r="AD611" s="150"/>
      <c r="AE611" s="150"/>
      <c r="AF611" s="150"/>
      <c r="AG611" s="150" t="s">
        <v>239</v>
      </c>
      <c r="AH611" s="150">
        <v>0</v>
      </c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3" x14ac:dyDescent="0.2">
      <c r="A612" s="157"/>
      <c r="B612" s="158"/>
      <c r="C612" s="196" t="s">
        <v>792</v>
      </c>
      <c r="D612" s="189"/>
      <c r="E612" s="190">
        <v>2.97228</v>
      </c>
      <c r="F612" s="160"/>
      <c r="G612" s="160"/>
      <c r="H612" s="160"/>
      <c r="I612" s="160"/>
      <c r="J612" s="160"/>
      <c r="K612" s="160"/>
      <c r="L612" s="160"/>
      <c r="M612" s="160"/>
      <c r="N612" s="159"/>
      <c r="O612" s="159"/>
      <c r="P612" s="159"/>
      <c r="Q612" s="159"/>
      <c r="R612" s="160"/>
      <c r="S612" s="160"/>
      <c r="T612" s="160"/>
      <c r="U612" s="160"/>
      <c r="V612" s="160"/>
      <c r="W612" s="160"/>
      <c r="X612" s="160"/>
      <c r="Y612" s="160"/>
      <c r="Z612" s="150"/>
      <c r="AA612" s="150"/>
      <c r="AB612" s="150"/>
      <c r="AC612" s="150"/>
      <c r="AD612" s="150"/>
      <c r="AE612" s="150"/>
      <c r="AF612" s="150"/>
      <c r="AG612" s="150" t="s">
        <v>239</v>
      </c>
      <c r="AH612" s="150">
        <v>0</v>
      </c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ht="22.5" outlineLevel="1" x14ac:dyDescent="0.2">
      <c r="A613" s="171">
        <v>117</v>
      </c>
      <c r="B613" s="172" t="s">
        <v>793</v>
      </c>
      <c r="C613" s="185" t="s">
        <v>794</v>
      </c>
      <c r="D613" s="173" t="s">
        <v>312</v>
      </c>
      <c r="E613" s="174">
        <v>635.89824999999996</v>
      </c>
      <c r="F613" s="175"/>
      <c r="G613" s="176">
        <f>ROUND(E613*F613,2)</f>
        <v>0</v>
      </c>
      <c r="H613" s="161">
        <v>81.13</v>
      </c>
      <c r="I613" s="160">
        <f>ROUND(E613*H613,2)</f>
        <v>51590.43</v>
      </c>
      <c r="J613" s="161">
        <v>84.87</v>
      </c>
      <c r="K613" s="160">
        <f>ROUND(E613*J613,2)</f>
        <v>53968.68</v>
      </c>
      <c r="L613" s="160">
        <v>21</v>
      </c>
      <c r="M613" s="160">
        <f>G613*(1+L613/100)</f>
        <v>0</v>
      </c>
      <c r="N613" s="159">
        <v>1.8000000000000001E-4</v>
      </c>
      <c r="O613" s="159">
        <f>ROUND(E613*N613,2)</f>
        <v>0.11</v>
      </c>
      <c r="P613" s="159">
        <v>0</v>
      </c>
      <c r="Q613" s="159">
        <f>ROUND(E613*P613,2)</f>
        <v>0</v>
      </c>
      <c r="R613" s="160"/>
      <c r="S613" s="160" t="s">
        <v>216</v>
      </c>
      <c r="T613" s="160" t="s">
        <v>217</v>
      </c>
      <c r="U613" s="160">
        <v>0.12</v>
      </c>
      <c r="V613" s="160">
        <f>ROUND(E613*U613,2)</f>
        <v>76.31</v>
      </c>
      <c r="W613" s="160"/>
      <c r="X613" s="160" t="s">
        <v>236</v>
      </c>
      <c r="Y613" s="160" t="s">
        <v>218</v>
      </c>
      <c r="Z613" s="150"/>
      <c r="AA613" s="150"/>
      <c r="AB613" s="150"/>
      <c r="AC613" s="150"/>
      <c r="AD613" s="150"/>
      <c r="AE613" s="150"/>
      <c r="AF613" s="150"/>
      <c r="AG613" s="150" t="s">
        <v>237</v>
      </c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2" x14ac:dyDescent="0.2">
      <c r="A614" s="157"/>
      <c r="B614" s="158"/>
      <c r="C614" s="196" t="s">
        <v>748</v>
      </c>
      <c r="D614" s="189"/>
      <c r="E614" s="190">
        <v>509.92149999999998</v>
      </c>
      <c r="F614" s="160"/>
      <c r="G614" s="160"/>
      <c r="H614" s="160"/>
      <c r="I614" s="160"/>
      <c r="J614" s="160"/>
      <c r="K614" s="160"/>
      <c r="L614" s="160"/>
      <c r="M614" s="160"/>
      <c r="N614" s="159"/>
      <c r="O614" s="159"/>
      <c r="P614" s="159"/>
      <c r="Q614" s="159"/>
      <c r="R614" s="160"/>
      <c r="S614" s="160"/>
      <c r="T614" s="160"/>
      <c r="U614" s="160"/>
      <c r="V614" s="160"/>
      <c r="W614" s="160"/>
      <c r="X614" s="160"/>
      <c r="Y614" s="160"/>
      <c r="Z614" s="150"/>
      <c r="AA614" s="150"/>
      <c r="AB614" s="150"/>
      <c r="AC614" s="150"/>
      <c r="AD614" s="150"/>
      <c r="AE614" s="150"/>
      <c r="AF614" s="150"/>
      <c r="AG614" s="150" t="s">
        <v>239</v>
      </c>
      <c r="AH614" s="150">
        <v>0</v>
      </c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outlineLevel="3" x14ac:dyDescent="0.2">
      <c r="A615" s="157"/>
      <c r="B615" s="158"/>
      <c r="C615" s="196" t="s">
        <v>795</v>
      </c>
      <c r="D615" s="189"/>
      <c r="E615" s="190">
        <v>125.97675</v>
      </c>
      <c r="F615" s="160"/>
      <c r="G615" s="160"/>
      <c r="H615" s="160"/>
      <c r="I615" s="160"/>
      <c r="J615" s="160"/>
      <c r="K615" s="160"/>
      <c r="L615" s="160"/>
      <c r="M615" s="160"/>
      <c r="N615" s="159"/>
      <c r="O615" s="159"/>
      <c r="P615" s="159"/>
      <c r="Q615" s="159"/>
      <c r="R615" s="160"/>
      <c r="S615" s="160"/>
      <c r="T615" s="160"/>
      <c r="U615" s="160"/>
      <c r="V615" s="160"/>
      <c r="W615" s="160"/>
      <c r="X615" s="160"/>
      <c r="Y615" s="160"/>
      <c r="Z615" s="150"/>
      <c r="AA615" s="150"/>
      <c r="AB615" s="150"/>
      <c r="AC615" s="150"/>
      <c r="AD615" s="150"/>
      <c r="AE615" s="150"/>
      <c r="AF615" s="150"/>
      <c r="AG615" s="150" t="s">
        <v>239</v>
      </c>
      <c r="AH615" s="150">
        <v>0</v>
      </c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ht="22.5" outlineLevel="1" x14ac:dyDescent="0.2">
      <c r="A616" s="171">
        <v>118</v>
      </c>
      <c r="B616" s="172" t="s">
        <v>796</v>
      </c>
      <c r="C616" s="185" t="s">
        <v>797</v>
      </c>
      <c r="D616" s="173" t="s">
        <v>312</v>
      </c>
      <c r="E616" s="174">
        <v>1105.9100000000001</v>
      </c>
      <c r="F616" s="175"/>
      <c r="G616" s="176">
        <f>ROUND(E616*F616,2)</f>
        <v>0</v>
      </c>
      <c r="H616" s="161">
        <v>0</v>
      </c>
      <c r="I616" s="160">
        <f>ROUND(E616*H616,2)</f>
        <v>0</v>
      </c>
      <c r="J616" s="161">
        <v>39.5</v>
      </c>
      <c r="K616" s="160">
        <f>ROUND(E616*J616,2)</f>
        <v>43683.45</v>
      </c>
      <c r="L616" s="160">
        <v>21</v>
      </c>
      <c r="M616" s="160">
        <f>G616*(1+L616/100)</f>
        <v>0</v>
      </c>
      <c r="N616" s="159">
        <v>0</v>
      </c>
      <c r="O616" s="159">
        <f>ROUND(E616*N616,2)</f>
        <v>0</v>
      </c>
      <c r="P616" s="159">
        <v>0</v>
      </c>
      <c r="Q616" s="159">
        <f>ROUND(E616*P616,2)</f>
        <v>0</v>
      </c>
      <c r="R616" s="160"/>
      <c r="S616" s="160" t="s">
        <v>216</v>
      </c>
      <c r="T616" s="160" t="s">
        <v>216</v>
      </c>
      <c r="U616" s="160">
        <v>7.0000000000000007E-2</v>
      </c>
      <c r="V616" s="160">
        <f>ROUND(E616*U616,2)</f>
        <v>77.41</v>
      </c>
      <c r="W616" s="160"/>
      <c r="X616" s="160" t="s">
        <v>236</v>
      </c>
      <c r="Y616" s="160" t="s">
        <v>218</v>
      </c>
      <c r="Z616" s="150"/>
      <c r="AA616" s="150"/>
      <c r="AB616" s="150"/>
      <c r="AC616" s="150"/>
      <c r="AD616" s="150"/>
      <c r="AE616" s="150"/>
      <c r="AF616" s="150"/>
      <c r="AG616" s="150" t="s">
        <v>237</v>
      </c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outlineLevel="2" x14ac:dyDescent="0.2">
      <c r="A617" s="157"/>
      <c r="B617" s="158"/>
      <c r="C617" s="196" t="s">
        <v>798</v>
      </c>
      <c r="D617" s="189"/>
      <c r="E617" s="190">
        <v>886.82</v>
      </c>
      <c r="F617" s="160"/>
      <c r="G617" s="160"/>
      <c r="H617" s="160"/>
      <c r="I617" s="160"/>
      <c r="J617" s="160"/>
      <c r="K617" s="160"/>
      <c r="L617" s="160"/>
      <c r="M617" s="160"/>
      <c r="N617" s="159"/>
      <c r="O617" s="159"/>
      <c r="P617" s="159"/>
      <c r="Q617" s="159"/>
      <c r="R617" s="160"/>
      <c r="S617" s="160"/>
      <c r="T617" s="160"/>
      <c r="U617" s="160"/>
      <c r="V617" s="160"/>
      <c r="W617" s="160"/>
      <c r="X617" s="160"/>
      <c r="Y617" s="160"/>
      <c r="Z617" s="150"/>
      <c r="AA617" s="150"/>
      <c r="AB617" s="150"/>
      <c r="AC617" s="150"/>
      <c r="AD617" s="150"/>
      <c r="AE617" s="150"/>
      <c r="AF617" s="150"/>
      <c r="AG617" s="150" t="s">
        <v>239</v>
      </c>
      <c r="AH617" s="150">
        <v>0</v>
      </c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outlineLevel="3" x14ac:dyDescent="0.2">
      <c r="A618" s="157"/>
      <c r="B618" s="158"/>
      <c r="C618" s="196" t="s">
        <v>799</v>
      </c>
      <c r="D618" s="189"/>
      <c r="E618" s="190">
        <v>219.09</v>
      </c>
      <c r="F618" s="160"/>
      <c r="G618" s="160"/>
      <c r="H618" s="160"/>
      <c r="I618" s="160"/>
      <c r="J618" s="160"/>
      <c r="K618" s="160"/>
      <c r="L618" s="160"/>
      <c r="M618" s="160"/>
      <c r="N618" s="159"/>
      <c r="O618" s="159"/>
      <c r="P618" s="159"/>
      <c r="Q618" s="159"/>
      <c r="R618" s="160"/>
      <c r="S618" s="160"/>
      <c r="T618" s="160"/>
      <c r="U618" s="160"/>
      <c r="V618" s="160"/>
      <c r="W618" s="160"/>
      <c r="X618" s="160"/>
      <c r="Y618" s="160"/>
      <c r="Z618" s="150"/>
      <c r="AA618" s="150"/>
      <c r="AB618" s="150"/>
      <c r="AC618" s="150"/>
      <c r="AD618" s="150"/>
      <c r="AE618" s="150"/>
      <c r="AF618" s="150"/>
      <c r="AG618" s="150" t="s">
        <v>239</v>
      </c>
      <c r="AH618" s="150">
        <v>0</v>
      </c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1" x14ac:dyDescent="0.2">
      <c r="A619" s="171">
        <v>119</v>
      </c>
      <c r="B619" s="172" t="s">
        <v>800</v>
      </c>
      <c r="C619" s="185" t="s">
        <v>801</v>
      </c>
      <c r="D619" s="173" t="s">
        <v>312</v>
      </c>
      <c r="E619" s="174">
        <v>1139.0872999999999</v>
      </c>
      <c r="F619" s="175"/>
      <c r="G619" s="176">
        <f>ROUND(E619*F619,2)</f>
        <v>0</v>
      </c>
      <c r="H619" s="161">
        <v>183.5</v>
      </c>
      <c r="I619" s="160">
        <f>ROUND(E619*H619,2)</f>
        <v>209022.52</v>
      </c>
      <c r="J619" s="161">
        <v>0</v>
      </c>
      <c r="K619" s="160">
        <f>ROUND(E619*J619,2)</f>
        <v>0</v>
      </c>
      <c r="L619" s="160">
        <v>21</v>
      </c>
      <c r="M619" s="160">
        <f>G619*(1+L619/100)</f>
        <v>0</v>
      </c>
      <c r="N619" s="159">
        <v>3.5999999999999999E-3</v>
      </c>
      <c r="O619" s="159">
        <f>ROUND(E619*N619,2)</f>
        <v>4.0999999999999996</v>
      </c>
      <c r="P619" s="159">
        <v>0</v>
      </c>
      <c r="Q619" s="159">
        <f>ROUND(E619*P619,2)</f>
        <v>0</v>
      </c>
      <c r="R619" s="160" t="s">
        <v>321</v>
      </c>
      <c r="S619" s="160" t="s">
        <v>216</v>
      </c>
      <c r="T619" s="160" t="s">
        <v>216</v>
      </c>
      <c r="U619" s="160">
        <v>0</v>
      </c>
      <c r="V619" s="160">
        <f>ROUND(E619*U619,2)</f>
        <v>0</v>
      </c>
      <c r="W619" s="160"/>
      <c r="X619" s="160" t="s">
        <v>322</v>
      </c>
      <c r="Y619" s="160" t="s">
        <v>218</v>
      </c>
      <c r="Z619" s="150"/>
      <c r="AA619" s="150"/>
      <c r="AB619" s="150"/>
      <c r="AC619" s="150"/>
      <c r="AD619" s="150"/>
      <c r="AE619" s="150"/>
      <c r="AF619" s="150"/>
      <c r="AG619" s="150" t="s">
        <v>323</v>
      </c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2" x14ac:dyDescent="0.2">
      <c r="A620" s="157"/>
      <c r="B620" s="158"/>
      <c r="C620" s="197" t="s">
        <v>287</v>
      </c>
      <c r="D620" s="191"/>
      <c r="E620" s="192"/>
      <c r="F620" s="160"/>
      <c r="G620" s="160"/>
      <c r="H620" s="160"/>
      <c r="I620" s="160"/>
      <c r="J620" s="160"/>
      <c r="K620" s="160"/>
      <c r="L620" s="160"/>
      <c r="M620" s="160"/>
      <c r="N620" s="159"/>
      <c r="O620" s="159"/>
      <c r="P620" s="159"/>
      <c r="Q620" s="159"/>
      <c r="R620" s="160"/>
      <c r="S620" s="160"/>
      <c r="T620" s="160"/>
      <c r="U620" s="160"/>
      <c r="V620" s="160"/>
      <c r="W620" s="160"/>
      <c r="X620" s="160"/>
      <c r="Y620" s="160"/>
      <c r="Z620" s="150"/>
      <c r="AA620" s="150"/>
      <c r="AB620" s="150"/>
      <c r="AC620" s="150"/>
      <c r="AD620" s="150"/>
      <c r="AE620" s="150"/>
      <c r="AF620" s="150"/>
      <c r="AG620" s="150" t="s">
        <v>239</v>
      </c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outlineLevel="3" x14ac:dyDescent="0.2">
      <c r="A621" s="157"/>
      <c r="B621" s="158"/>
      <c r="C621" s="198" t="s">
        <v>802</v>
      </c>
      <c r="D621" s="191"/>
      <c r="E621" s="192">
        <v>886.82</v>
      </c>
      <c r="F621" s="160"/>
      <c r="G621" s="160"/>
      <c r="H621" s="160"/>
      <c r="I621" s="160"/>
      <c r="J621" s="160"/>
      <c r="K621" s="160"/>
      <c r="L621" s="160"/>
      <c r="M621" s="160"/>
      <c r="N621" s="159"/>
      <c r="O621" s="159"/>
      <c r="P621" s="159"/>
      <c r="Q621" s="159"/>
      <c r="R621" s="160"/>
      <c r="S621" s="160"/>
      <c r="T621" s="160"/>
      <c r="U621" s="160"/>
      <c r="V621" s="160"/>
      <c r="W621" s="160"/>
      <c r="X621" s="160"/>
      <c r="Y621" s="160"/>
      <c r="Z621" s="150"/>
      <c r="AA621" s="150"/>
      <c r="AB621" s="150"/>
      <c r="AC621" s="150"/>
      <c r="AD621" s="150"/>
      <c r="AE621" s="150"/>
      <c r="AF621" s="150"/>
      <c r="AG621" s="150" t="s">
        <v>239</v>
      </c>
      <c r="AH621" s="150">
        <v>2</v>
      </c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3" x14ac:dyDescent="0.2">
      <c r="A622" s="157"/>
      <c r="B622" s="158"/>
      <c r="C622" s="198" t="s">
        <v>803</v>
      </c>
      <c r="D622" s="191"/>
      <c r="E622" s="192">
        <v>219.09</v>
      </c>
      <c r="F622" s="160"/>
      <c r="G622" s="160"/>
      <c r="H622" s="160"/>
      <c r="I622" s="160"/>
      <c r="J622" s="160"/>
      <c r="K622" s="160"/>
      <c r="L622" s="160"/>
      <c r="M622" s="160"/>
      <c r="N622" s="159"/>
      <c r="O622" s="159"/>
      <c r="P622" s="159"/>
      <c r="Q622" s="159"/>
      <c r="R622" s="160"/>
      <c r="S622" s="160"/>
      <c r="T622" s="160"/>
      <c r="U622" s="160"/>
      <c r="V622" s="160"/>
      <c r="W622" s="160"/>
      <c r="X622" s="160"/>
      <c r="Y622" s="160"/>
      <c r="Z622" s="150"/>
      <c r="AA622" s="150"/>
      <c r="AB622" s="150"/>
      <c r="AC622" s="150"/>
      <c r="AD622" s="150"/>
      <c r="AE622" s="150"/>
      <c r="AF622" s="150"/>
      <c r="AG622" s="150" t="s">
        <v>239</v>
      </c>
      <c r="AH622" s="150">
        <v>2</v>
      </c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3" x14ac:dyDescent="0.2">
      <c r="A623" s="157"/>
      <c r="B623" s="158"/>
      <c r="C623" s="197" t="s">
        <v>308</v>
      </c>
      <c r="D623" s="191"/>
      <c r="E623" s="192"/>
      <c r="F623" s="160"/>
      <c r="G623" s="160"/>
      <c r="H623" s="160"/>
      <c r="I623" s="160"/>
      <c r="J623" s="160"/>
      <c r="K623" s="160"/>
      <c r="L623" s="160"/>
      <c r="M623" s="160"/>
      <c r="N623" s="159"/>
      <c r="O623" s="159"/>
      <c r="P623" s="159"/>
      <c r="Q623" s="159"/>
      <c r="R623" s="160"/>
      <c r="S623" s="160"/>
      <c r="T623" s="160"/>
      <c r="U623" s="160"/>
      <c r="V623" s="160"/>
      <c r="W623" s="160"/>
      <c r="X623" s="160"/>
      <c r="Y623" s="160"/>
      <c r="Z623" s="150"/>
      <c r="AA623" s="150"/>
      <c r="AB623" s="150"/>
      <c r="AC623" s="150"/>
      <c r="AD623" s="150"/>
      <c r="AE623" s="150"/>
      <c r="AF623" s="150"/>
      <c r="AG623" s="150" t="s">
        <v>239</v>
      </c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3" x14ac:dyDescent="0.2">
      <c r="A624" s="157"/>
      <c r="B624" s="158"/>
      <c r="C624" s="196" t="s">
        <v>804</v>
      </c>
      <c r="D624" s="189"/>
      <c r="E624" s="190">
        <v>1139.0872999999999</v>
      </c>
      <c r="F624" s="160"/>
      <c r="G624" s="160"/>
      <c r="H624" s="160"/>
      <c r="I624" s="160"/>
      <c r="J624" s="160"/>
      <c r="K624" s="160"/>
      <c r="L624" s="160"/>
      <c r="M624" s="160"/>
      <c r="N624" s="159"/>
      <c r="O624" s="159"/>
      <c r="P624" s="159"/>
      <c r="Q624" s="159"/>
      <c r="R624" s="160"/>
      <c r="S624" s="160"/>
      <c r="T624" s="160"/>
      <c r="U624" s="160"/>
      <c r="V624" s="160"/>
      <c r="W624" s="160"/>
      <c r="X624" s="160"/>
      <c r="Y624" s="160"/>
      <c r="Z624" s="150"/>
      <c r="AA624" s="150"/>
      <c r="AB624" s="150"/>
      <c r="AC624" s="150"/>
      <c r="AD624" s="150"/>
      <c r="AE624" s="150"/>
      <c r="AF624" s="150"/>
      <c r="AG624" s="150" t="s">
        <v>239</v>
      </c>
      <c r="AH624" s="150">
        <v>0</v>
      </c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ht="22.5" outlineLevel="1" x14ac:dyDescent="0.2">
      <c r="A625" s="171">
        <v>120</v>
      </c>
      <c r="B625" s="172" t="s">
        <v>805</v>
      </c>
      <c r="C625" s="185" t="s">
        <v>806</v>
      </c>
      <c r="D625" s="173" t="s">
        <v>312</v>
      </c>
      <c r="E625" s="174">
        <v>443.41</v>
      </c>
      <c r="F625" s="175"/>
      <c r="G625" s="176">
        <f>ROUND(E625*F625,2)</f>
        <v>0</v>
      </c>
      <c r="H625" s="161">
        <v>115.57</v>
      </c>
      <c r="I625" s="160">
        <f>ROUND(E625*H625,2)</f>
        <v>51244.89</v>
      </c>
      <c r="J625" s="161">
        <v>207.93</v>
      </c>
      <c r="K625" s="160">
        <f>ROUND(E625*J625,2)</f>
        <v>92198.24</v>
      </c>
      <c r="L625" s="160">
        <v>21</v>
      </c>
      <c r="M625" s="160">
        <f>G625*(1+L625/100)</f>
        <v>0</v>
      </c>
      <c r="N625" s="159">
        <v>0</v>
      </c>
      <c r="O625" s="159">
        <f>ROUND(E625*N625,2)</f>
        <v>0</v>
      </c>
      <c r="P625" s="159">
        <v>0</v>
      </c>
      <c r="Q625" s="159">
        <f>ROUND(E625*P625,2)</f>
        <v>0</v>
      </c>
      <c r="R625" s="160"/>
      <c r="S625" s="160" t="s">
        <v>216</v>
      </c>
      <c r="T625" s="160" t="s">
        <v>216</v>
      </c>
      <c r="U625" s="160">
        <v>0.41</v>
      </c>
      <c r="V625" s="160">
        <f>ROUND(E625*U625,2)</f>
        <v>181.8</v>
      </c>
      <c r="W625" s="160"/>
      <c r="X625" s="160" t="s">
        <v>236</v>
      </c>
      <c r="Y625" s="160" t="s">
        <v>218</v>
      </c>
      <c r="Z625" s="150"/>
      <c r="AA625" s="150"/>
      <c r="AB625" s="150"/>
      <c r="AC625" s="150"/>
      <c r="AD625" s="150"/>
      <c r="AE625" s="150"/>
      <c r="AF625" s="150"/>
      <c r="AG625" s="150" t="s">
        <v>237</v>
      </c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2" x14ac:dyDescent="0.2">
      <c r="A626" s="157"/>
      <c r="B626" s="158"/>
      <c r="C626" s="196" t="s">
        <v>807</v>
      </c>
      <c r="D626" s="189"/>
      <c r="E626" s="190">
        <v>443.41</v>
      </c>
      <c r="F626" s="160"/>
      <c r="G626" s="160"/>
      <c r="H626" s="160"/>
      <c r="I626" s="160"/>
      <c r="J626" s="160"/>
      <c r="K626" s="160"/>
      <c r="L626" s="160"/>
      <c r="M626" s="160"/>
      <c r="N626" s="159"/>
      <c r="O626" s="159"/>
      <c r="P626" s="159"/>
      <c r="Q626" s="159"/>
      <c r="R626" s="160"/>
      <c r="S626" s="160"/>
      <c r="T626" s="160"/>
      <c r="U626" s="160"/>
      <c r="V626" s="160"/>
      <c r="W626" s="160"/>
      <c r="X626" s="160"/>
      <c r="Y626" s="160"/>
      <c r="Z626" s="150"/>
      <c r="AA626" s="150"/>
      <c r="AB626" s="150"/>
      <c r="AC626" s="150"/>
      <c r="AD626" s="150"/>
      <c r="AE626" s="150"/>
      <c r="AF626" s="150"/>
      <c r="AG626" s="150" t="s">
        <v>239</v>
      </c>
      <c r="AH626" s="150">
        <v>0</v>
      </c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ht="22.5" outlineLevel="1" x14ac:dyDescent="0.2">
      <c r="A627" s="171">
        <v>121</v>
      </c>
      <c r="B627" s="172" t="s">
        <v>808</v>
      </c>
      <c r="C627" s="185" t="s">
        <v>809</v>
      </c>
      <c r="D627" s="173" t="s">
        <v>312</v>
      </c>
      <c r="E627" s="174">
        <v>465.58049999999997</v>
      </c>
      <c r="F627" s="175"/>
      <c r="G627" s="176">
        <f>ROUND(E627*F627,2)</f>
        <v>0</v>
      </c>
      <c r="H627" s="161">
        <v>414.5</v>
      </c>
      <c r="I627" s="160">
        <f>ROUND(E627*H627,2)</f>
        <v>192983.12</v>
      </c>
      <c r="J627" s="161">
        <v>0</v>
      </c>
      <c r="K627" s="160">
        <f>ROUND(E627*J627,2)</f>
        <v>0</v>
      </c>
      <c r="L627" s="160">
        <v>21</v>
      </c>
      <c r="M627" s="160">
        <f>G627*(1+L627/100)</f>
        <v>0</v>
      </c>
      <c r="N627" s="159">
        <v>3.3999999999999998E-3</v>
      </c>
      <c r="O627" s="159">
        <f>ROUND(E627*N627,2)</f>
        <v>1.58</v>
      </c>
      <c r="P627" s="159">
        <v>0</v>
      </c>
      <c r="Q627" s="159">
        <f>ROUND(E627*P627,2)</f>
        <v>0</v>
      </c>
      <c r="R627" s="160" t="s">
        <v>321</v>
      </c>
      <c r="S627" s="160" t="s">
        <v>216</v>
      </c>
      <c r="T627" s="160" t="s">
        <v>216</v>
      </c>
      <c r="U627" s="160">
        <v>0</v>
      </c>
      <c r="V627" s="160">
        <f>ROUND(E627*U627,2)</f>
        <v>0</v>
      </c>
      <c r="W627" s="160"/>
      <c r="X627" s="160" t="s">
        <v>322</v>
      </c>
      <c r="Y627" s="160" t="s">
        <v>218</v>
      </c>
      <c r="Z627" s="150"/>
      <c r="AA627" s="150"/>
      <c r="AB627" s="150"/>
      <c r="AC627" s="150"/>
      <c r="AD627" s="150"/>
      <c r="AE627" s="150"/>
      <c r="AF627" s="150"/>
      <c r="AG627" s="150" t="s">
        <v>323</v>
      </c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2" x14ac:dyDescent="0.2">
      <c r="A628" s="157"/>
      <c r="B628" s="158"/>
      <c r="C628" s="196" t="s">
        <v>810</v>
      </c>
      <c r="D628" s="189"/>
      <c r="E628" s="190">
        <v>465.58049999999997</v>
      </c>
      <c r="F628" s="160"/>
      <c r="G628" s="160"/>
      <c r="H628" s="160"/>
      <c r="I628" s="160"/>
      <c r="J628" s="160"/>
      <c r="K628" s="160"/>
      <c r="L628" s="160"/>
      <c r="M628" s="160"/>
      <c r="N628" s="159"/>
      <c r="O628" s="159"/>
      <c r="P628" s="159"/>
      <c r="Q628" s="159"/>
      <c r="R628" s="160"/>
      <c r="S628" s="160"/>
      <c r="T628" s="160"/>
      <c r="U628" s="160"/>
      <c r="V628" s="160"/>
      <c r="W628" s="160"/>
      <c r="X628" s="160"/>
      <c r="Y628" s="160"/>
      <c r="Z628" s="150"/>
      <c r="AA628" s="150"/>
      <c r="AB628" s="150"/>
      <c r="AC628" s="150"/>
      <c r="AD628" s="150"/>
      <c r="AE628" s="150"/>
      <c r="AF628" s="150"/>
      <c r="AG628" s="150" t="s">
        <v>239</v>
      </c>
      <c r="AH628" s="150">
        <v>0</v>
      </c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ht="22.5" outlineLevel="1" x14ac:dyDescent="0.2">
      <c r="A629" s="171">
        <v>122</v>
      </c>
      <c r="B629" s="172" t="s">
        <v>811</v>
      </c>
      <c r="C629" s="185" t="s">
        <v>812</v>
      </c>
      <c r="D629" s="173" t="s">
        <v>312</v>
      </c>
      <c r="E629" s="174">
        <v>109.545</v>
      </c>
      <c r="F629" s="175"/>
      <c r="G629" s="176">
        <f>ROUND(E629*F629,2)</f>
        <v>0</v>
      </c>
      <c r="H629" s="161">
        <v>96.24</v>
      </c>
      <c r="I629" s="160">
        <f>ROUND(E629*H629,2)</f>
        <v>10542.61</v>
      </c>
      <c r="J629" s="161">
        <v>208.26</v>
      </c>
      <c r="K629" s="160">
        <f>ROUND(E629*J629,2)</f>
        <v>22813.84</v>
      </c>
      <c r="L629" s="160">
        <v>21</v>
      </c>
      <c r="M629" s="160">
        <f>G629*(1+L629/100)</f>
        <v>0</v>
      </c>
      <c r="N629" s="159">
        <v>0</v>
      </c>
      <c r="O629" s="159">
        <f>ROUND(E629*N629,2)</f>
        <v>0</v>
      </c>
      <c r="P629" s="159">
        <v>0</v>
      </c>
      <c r="Q629" s="159">
        <f>ROUND(E629*P629,2)</f>
        <v>0</v>
      </c>
      <c r="R629" s="160"/>
      <c r="S629" s="160" t="s">
        <v>216</v>
      </c>
      <c r="T629" s="160" t="s">
        <v>216</v>
      </c>
      <c r="U629" s="160">
        <v>0.41</v>
      </c>
      <c r="V629" s="160">
        <f>ROUND(E629*U629,2)</f>
        <v>44.91</v>
      </c>
      <c r="W629" s="160"/>
      <c r="X629" s="160" t="s">
        <v>236</v>
      </c>
      <c r="Y629" s="160" t="s">
        <v>218</v>
      </c>
      <c r="Z629" s="150"/>
      <c r="AA629" s="150"/>
      <c r="AB629" s="150"/>
      <c r="AC629" s="150"/>
      <c r="AD629" s="150"/>
      <c r="AE629" s="150"/>
      <c r="AF629" s="150"/>
      <c r="AG629" s="150" t="s">
        <v>237</v>
      </c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2" x14ac:dyDescent="0.2">
      <c r="A630" s="157"/>
      <c r="B630" s="158"/>
      <c r="C630" s="196" t="s">
        <v>813</v>
      </c>
      <c r="D630" s="189"/>
      <c r="E630" s="190">
        <v>109.545</v>
      </c>
      <c r="F630" s="160"/>
      <c r="G630" s="160"/>
      <c r="H630" s="160"/>
      <c r="I630" s="160"/>
      <c r="J630" s="160"/>
      <c r="K630" s="160"/>
      <c r="L630" s="160"/>
      <c r="M630" s="160"/>
      <c r="N630" s="159"/>
      <c r="O630" s="159"/>
      <c r="P630" s="159"/>
      <c r="Q630" s="159"/>
      <c r="R630" s="160"/>
      <c r="S630" s="160"/>
      <c r="T630" s="160"/>
      <c r="U630" s="160"/>
      <c r="V630" s="160"/>
      <c r="W630" s="160"/>
      <c r="X630" s="160"/>
      <c r="Y630" s="160"/>
      <c r="Z630" s="150"/>
      <c r="AA630" s="150"/>
      <c r="AB630" s="150"/>
      <c r="AC630" s="150"/>
      <c r="AD630" s="150"/>
      <c r="AE630" s="150"/>
      <c r="AF630" s="150"/>
      <c r="AG630" s="150" t="s">
        <v>239</v>
      </c>
      <c r="AH630" s="150">
        <v>0</v>
      </c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ht="22.5" outlineLevel="1" x14ac:dyDescent="0.2">
      <c r="A631" s="171">
        <v>123</v>
      </c>
      <c r="B631" s="172" t="s">
        <v>814</v>
      </c>
      <c r="C631" s="185" t="s">
        <v>815</v>
      </c>
      <c r="D631" s="173" t="s">
        <v>312</v>
      </c>
      <c r="E631" s="174">
        <v>115.02225</v>
      </c>
      <c r="F631" s="175"/>
      <c r="G631" s="176">
        <f>ROUND(E631*F631,2)</f>
        <v>0</v>
      </c>
      <c r="H631" s="161">
        <v>331.5</v>
      </c>
      <c r="I631" s="160">
        <f>ROUND(E631*H631,2)</f>
        <v>38129.879999999997</v>
      </c>
      <c r="J631" s="161">
        <v>0</v>
      </c>
      <c r="K631" s="160">
        <f>ROUND(E631*J631,2)</f>
        <v>0</v>
      </c>
      <c r="L631" s="160">
        <v>21</v>
      </c>
      <c r="M631" s="160">
        <f>G631*(1+L631/100)</f>
        <v>0</v>
      </c>
      <c r="N631" s="159">
        <v>2.7200000000000002E-3</v>
      </c>
      <c r="O631" s="159">
        <f>ROUND(E631*N631,2)</f>
        <v>0.31</v>
      </c>
      <c r="P631" s="159">
        <v>0</v>
      </c>
      <c r="Q631" s="159">
        <f>ROUND(E631*P631,2)</f>
        <v>0</v>
      </c>
      <c r="R631" s="160" t="s">
        <v>321</v>
      </c>
      <c r="S631" s="160" t="s">
        <v>216</v>
      </c>
      <c r="T631" s="160" t="s">
        <v>216</v>
      </c>
      <c r="U631" s="160">
        <v>0</v>
      </c>
      <c r="V631" s="160">
        <f>ROUND(E631*U631,2)</f>
        <v>0</v>
      </c>
      <c r="W631" s="160"/>
      <c r="X631" s="160" t="s">
        <v>322</v>
      </c>
      <c r="Y631" s="160" t="s">
        <v>218</v>
      </c>
      <c r="Z631" s="150"/>
      <c r="AA631" s="150"/>
      <c r="AB631" s="150"/>
      <c r="AC631" s="150"/>
      <c r="AD631" s="150"/>
      <c r="AE631" s="150"/>
      <c r="AF631" s="150"/>
      <c r="AG631" s="150" t="s">
        <v>323</v>
      </c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2" x14ac:dyDescent="0.2">
      <c r="A632" s="157"/>
      <c r="B632" s="158"/>
      <c r="C632" s="196" t="s">
        <v>816</v>
      </c>
      <c r="D632" s="189"/>
      <c r="E632" s="190">
        <v>115.02225</v>
      </c>
      <c r="F632" s="160"/>
      <c r="G632" s="160"/>
      <c r="H632" s="160"/>
      <c r="I632" s="160"/>
      <c r="J632" s="160"/>
      <c r="K632" s="160"/>
      <c r="L632" s="160"/>
      <c r="M632" s="160"/>
      <c r="N632" s="159"/>
      <c r="O632" s="159"/>
      <c r="P632" s="159"/>
      <c r="Q632" s="159"/>
      <c r="R632" s="160"/>
      <c r="S632" s="160"/>
      <c r="T632" s="160"/>
      <c r="U632" s="160"/>
      <c r="V632" s="160"/>
      <c r="W632" s="160"/>
      <c r="X632" s="160"/>
      <c r="Y632" s="160"/>
      <c r="Z632" s="150"/>
      <c r="AA632" s="150"/>
      <c r="AB632" s="150"/>
      <c r="AC632" s="150"/>
      <c r="AD632" s="150"/>
      <c r="AE632" s="150"/>
      <c r="AF632" s="150"/>
      <c r="AG632" s="150" t="s">
        <v>239</v>
      </c>
      <c r="AH632" s="150">
        <v>0</v>
      </c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ht="22.5" outlineLevel="1" x14ac:dyDescent="0.2">
      <c r="A633" s="171">
        <v>124</v>
      </c>
      <c r="B633" s="172" t="s">
        <v>817</v>
      </c>
      <c r="C633" s="185" t="s">
        <v>818</v>
      </c>
      <c r="D633" s="173" t="s">
        <v>312</v>
      </c>
      <c r="E633" s="174">
        <v>109.545</v>
      </c>
      <c r="F633" s="175"/>
      <c r="G633" s="176">
        <f>ROUND(E633*F633,2)</f>
        <v>0</v>
      </c>
      <c r="H633" s="161">
        <v>144.03</v>
      </c>
      <c r="I633" s="160">
        <f>ROUND(E633*H633,2)</f>
        <v>15777.77</v>
      </c>
      <c r="J633" s="161">
        <v>230.47</v>
      </c>
      <c r="K633" s="160">
        <f>ROUND(E633*J633,2)</f>
        <v>25246.84</v>
      </c>
      <c r="L633" s="160">
        <v>21</v>
      </c>
      <c r="M633" s="160">
        <f>G633*(1+L633/100)</f>
        <v>0</v>
      </c>
      <c r="N633" s="159">
        <v>0</v>
      </c>
      <c r="O633" s="159">
        <f>ROUND(E633*N633,2)</f>
        <v>0</v>
      </c>
      <c r="P633" s="159">
        <v>0</v>
      </c>
      <c r="Q633" s="159">
        <f>ROUND(E633*P633,2)</f>
        <v>0</v>
      </c>
      <c r="R633" s="160"/>
      <c r="S633" s="160" t="s">
        <v>216</v>
      </c>
      <c r="T633" s="160" t="s">
        <v>216</v>
      </c>
      <c r="U633" s="160">
        <v>0.45</v>
      </c>
      <c r="V633" s="160">
        <f>ROUND(E633*U633,2)</f>
        <v>49.3</v>
      </c>
      <c r="W633" s="160"/>
      <c r="X633" s="160" t="s">
        <v>236</v>
      </c>
      <c r="Y633" s="160" t="s">
        <v>218</v>
      </c>
      <c r="Z633" s="150"/>
      <c r="AA633" s="150"/>
      <c r="AB633" s="150"/>
      <c r="AC633" s="150"/>
      <c r="AD633" s="150"/>
      <c r="AE633" s="150"/>
      <c r="AF633" s="150"/>
      <c r="AG633" s="150" t="s">
        <v>237</v>
      </c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outlineLevel="2" x14ac:dyDescent="0.2">
      <c r="A634" s="157"/>
      <c r="B634" s="158"/>
      <c r="C634" s="196" t="s">
        <v>813</v>
      </c>
      <c r="D634" s="189"/>
      <c r="E634" s="190">
        <v>109.545</v>
      </c>
      <c r="F634" s="160"/>
      <c r="G634" s="160"/>
      <c r="H634" s="160"/>
      <c r="I634" s="160"/>
      <c r="J634" s="160"/>
      <c r="K634" s="160"/>
      <c r="L634" s="160"/>
      <c r="M634" s="160"/>
      <c r="N634" s="159"/>
      <c r="O634" s="159"/>
      <c r="P634" s="159"/>
      <c r="Q634" s="159"/>
      <c r="R634" s="160"/>
      <c r="S634" s="160"/>
      <c r="T634" s="160"/>
      <c r="U634" s="160"/>
      <c r="V634" s="160"/>
      <c r="W634" s="160"/>
      <c r="X634" s="160"/>
      <c r="Y634" s="160"/>
      <c r="Z634" s="150"/>
      <c r="AA634" s="150"/>
      <c r="AB634" s="150"/>
      <c r="AC634" s="150"/>
      <c r="AD634" s="150"/>
      <c r="AE634" s="150"/>
      <c r="AF634" s="150"/>
      <c r="AG634" s="150" t="s">
        <v>239</v>
      </c>
      <c r="AH634" s="150">
        <v>0</v>
      </c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1" x14ac:dyDescent="0.2">
      <c r="A635" s="171">
        <v>125</v>
      </c>
      <c r="B635" s="172" t="s">
        <v>819</v>
      </c>
      <c r="C635" s="185" t="s">
        <v>820</v>
      </c>
      <c r="D635" s="173" t="s">
        <v>235</v>
      </c>
      <c r="E635" s="174">
        <v>24.921489999999999</v>
      </c>
      <c r="F635" s="175"/>
      <c r="G635" s="176">
        <f>ROUND(E635*F635,2)</f>
        <v>0</v>
      </c>
      <c r="H635" s="161">
        <v>4200</v>
      </c>
      <c r="I635" s="160">
        <f>ROUND(E635*H635,2)</f>
        <v>104670.26</v>
      </c>
      <c r="J635" s="161">
        <v>0</v>
      </c>
      <c r="K635" s="160">
        <f>ROUND(E635*J635,2)</f>
        <v>0</v>
      </c>
      <c r="L635" s="160">
        <v>21</v>
      </c>
      <c r="M635" s="160">
        <f>G635*(1+L635/100)</f>
        <v>0</v>
      </c>
      <c r="N635" s="159">
        <v>0.02</v>
      </c>
      <c r="O635" s="159">
        <f>ROUND(E635*N635,2)</f>
        <v>0.5</v>
      </c>
      <c r="P635" s="159">
        <v>0</v>
      </c>
      <c r="Q635" s="159">
        <f>ROUND(E635*P635,2)</f>
        <v>0</v>
      </c>
      <c r="R635" s="160" t="s">
        <v>321</v>
      </c>
      <c r="S635" s="160" t="s">
        <v>216</v>
      </c>
      <c r="T635" s="160" t="s">
        <v>216</v>
      </c>
      <c r="U635" s="160">
        <v>0</v>
      </c>
      <c r="V635" s="160">
        <f>ROUND(E635*U635,2)</f>
        <v>0</v>
      </c>
      <c r="W635" s="160"/>
      <c r="X635" s="160" t="s">
        <v>322</v>
      </c>
      <c r="Y635" s="160" t="s">
        <v>218</v>
      </c>
      <c r="Z635" s="150"/>
      <c r="AA635" s="150"/>
      <c r="AB635" s="150"/>
      <c r="AC635" s="150"/>
      <c r="AD635" s="150"/>
      <c r="AE635" s="150"/>
      <c r="AF635" s="150"/>
      <c r="AG635" s="150" t="s">
        <v>323</v>
      </c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2" x14ac:dyDescent="0.2">
      <c r="A636" s="157"/>
      <c r="B636" s="158"/>
      <c r="C636" s="196" t="s">
        <v>821</v>
      </c>
      <c r="D636" s="189"/>
      <c r="E636" s="190">
        <v>24.921489999999999</v>
      </c>
      <c r="F636" s="160"/>
      <c r="G636" s="160"/>
      <c r="H636" s="160"/>
      <c r="I636" s="160"/>
      <c r="J636" s="160"/>
      <c r="K636" s="160"/>
      <c r="L636" s="160"/>
      <c r="M636" s="160"/>
      <c r="N636" s="159"/>
      <c r="O636" s="159"/>
      <c r="P636" s="159"/>
      <c r="Q636" s="159"/>
      <c r="R636" s="160"/>
      <c r="S636" s="160"/>
      <c r="T636" s="160"/>
      <c r="U636" s="160"/>
      <c r="V636" s="160"/>
      <c r="W636" s="160"/>
      <c r="X636" s="160"/>
      <c r="Y636" s="160"/>
      <c r="Z636" s="150"/>
      <c r="AA636" s="150"/>
      <c r="AB636" s="150"/>
      <c r="AC636" s="150"/>
      <c r="AD636" s="150"/>
      <c r="AE636" s="150"/>
      <c r="AF636" s="150"/>
      <c r="AG636" s="150" t="s">
        <v>239</v>
      </c>
      <c r="AH636" s="150">
        <v>0</v>
      </c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ht="22.5" outlineLevel="1" x14ac:dyDescent="0.2">
      <c r="A637" s="171">
        <v>126</v>
      </c>
      <c r="B637" s="172" t="s">
        <v>822</v>
      </c>
      <c r="C637" s="185" t="s">
        <v>823</v>
      </c>
      <c r="D637" s="173" t="s">
        <v>312</v>
      </c>
      <c r="E637" s="174">
        <v>804.74564999999996</v>
      </c>
      <c r="F637" s="175"/>
      <c r="G637" s="176">
        <f>ROUND(E637*F637,2)</f>
        <v>0</v>
      </c>
      <c r="H637" s="161">
        <v>304.13</v>
      </c>
      <c r="I637" s="160">
        <f>ROUND(E637*H637,2)</f>
        <v>244747.29</v>
      </c>
      <c r="J637" s="161">
        <v>90.87</v>
      </c>
      <c r="K637" s="160">
        <f>ROUND(E637*J637,2)</f>
        <v>73127.240000000005</v>
      </c>
      <c r="L637" s="160">
        <v>21</v>
      </c>
      <c r="M637" s="160">
        <f>G637*(1+L637/100)</f>
        <v>0</v>
      </c>
      <c r="N637" s="159">
        <v>3.3E-4</v>
      </c>
      <c r="O637" s="159">
        <f>ROUND(E637*N637,2)</f>
        <v>0.27</v>
      </c>
      <c r="P637" s="159">
        <v>0</v>
      </c>
      <c r="Q637" s="159">
        <f>ROUND(E637*P637,2)</f>
        <v>0</v>
      </c>
      <c r="R637" s="160"/>
      <c r="S637" s="160" t="s">
        <v>216</v>
      </c>
      <c r="T637" s="160" t="s">
        <v>216</v>
      </c>
      <c r="U637" s="160">
        <v>0.15</v>
      </c>
      <c r="V637" s="160">
        <f>ROUND(E637*U637,2)</f>
        <v>120.71</v>
      </c>
      <c r="W637" s="160"/>
      <c r="X637" s="160" t="s">
        <v>236</v>
      </c>
      <c r="Y637" s="160" t="s">
        <v>218</v>
      </c>
      <c r="Z637" s="150"/>
      <c r="AA637" s="150"/>
      <c r="AB637" s="150"/>
      <c r="AC637" s="150"/>
      <c r="AD637" s="150"/>
      <c r="AE637" s="150"/>
      <c r="AF637" s="150"/>
      <c r="AG637" s="150" t="s">
        <v>237</v>
      </c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outlineLevel="2" x14ac:dyDescent="0.2">
      <c r="A638" s="157"/>
      <c r="B638" s="158"/>
      <c r="C638" s="197" t="s">
        <v>287</v>
      </c>
      <c r="D638" s="191"/>
      <c r="E638" s="192"/>
      <c r="F638" s="160"/>
      <c r="G638" s="160"/>
      <c r="H638" s="160"/>
      <c r="I638" s="160"/>
      <c r="J638" s="160"/>
      <c r="K638" s="160"/>
      <c r="L638" s="160"/>
      <c r="M638" s="160"/>
      <c r="N638" s="159"/>
      <c r="O638" s="159"/>
      <c r="P638" s="159"/>
      <c r="Q638" s="159"/>
      <c r="R638" s="160"/>
      <c r="S638" s="160"/>
      <c r="T638" s="160"/>
      <c r="U638" s="160"/>
      <c r="V638" s="160"/>
      <c r="W638" s="160"/>
      <c r="X638" s="160"/>
      <c r="Y638" s="160"/>
      <c r="Z638" s="150"/>
      <c r="AA638" s="150"/>
      <c r="AB638" s="150"/>
      <c r="AC638" s="150"/>
      <c r="AD638" s="150"/>
      <c r="AE638" s="150"/>
      <c r="AF638" s="150"/>
      <c r="AG638" s="150" t="s">
        <v>239</v>
      </c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ht="22.5" outlineLevel="3" x14ac:dyDescent="0.2">
      <c r="A639" s="157"/>
      <c r="B639" s="158"/>
      <c r="C639" s="198" t="s">
        <v>824</v>
      </c>
      <c r="D639" s="191"/>
      <c r="E639" s="192">
        <v>137.22624999999999</v>
      </c>
      <c r="F639" s="160"/>
      <c r="G639" s="160"/>
      <c r="H639" s="160"/>
      <c r="I639" s="160"/>
      <c r="J639" s="160"/>
      <c r="K639" s="160"/>
      <c r="L639" s="160"/>
      <c r="M639" s="160"/>
      <c r="N639" s="159"/>
      <c r="O639" s="159"/>
      <c r="P639" s="159"/>
      <c r="Q639" s="159"/>
      <c r="R639" s="160"/>
      <c r="S639" s="160"/>
      <c r="T639" s="160"/>
      <c r="U639" s="160"/>
      <c r="V639" s="160"/>
      <c r="W639" s="160"/>
      <c r="X639" s="160"/>
      <c r="Y639" s="160"/>
      <c r="Z639" s="150"/>
      <c r="AA639" s="150"/>
      <c r="AB639" s="150"/>
      <c r="AC639" s="150"/>
      <c r="AD639" s="150"/>
      <c r="AE639" s="150"/>
      <c r="AF639" s="150"/>
      <c r="AG639" s="150" t="s">
        <v>239</v>
      </c>
      <c r="AH639" s="150">
        <v>2</v>
      </c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3" x14ac:dyDescent="0.2">
      <c r="A640" s="157"/>
      <c r="B640" s="158"/>
      <c r="C640" s="198" t="s">
        <v>825</v>
      </c>
      <c r="D640" s="191"/>
      <c r="E640" s="192">
        <v>134.83500000000001</v>
      </c>
      <c r="F640" s="160"/>
      <c r="G640" s="160"/>
      <c r="H640" s="160"/>
      <c r="I640" s="160"/>
      <c r="J640" s="160"/>
      <c r="K640" s="160"/>
      <c r="L640" s="160"/>
      <c r="M640" s="160"/>
      <c r="N640" s="159"/>
      <c r="O640" s="159"/>
      <c r="P640" s="159"/>
      <c r="Q640" s="159"/>
      <c r="R640" s="160"/>
      <c r="S640" s="160"/>
      <c r="T640" s="160"/>
      <c r="U640" s="160"/>
      <c r="V640" s="160"/>
      <c r="W640" s="160"/>
      <c r="X640" s="160"/>
      <c r="Y640" s="160"/>
      <c r="Z640" s="150"/>
      <c r="AA640" s="150"/>
      <c r="AB640" s="150"/>
      <c r="AC640" s="150"/>
      <c r="AD640" s="150"/>
      <c r="AE640" s="150"/>
      <c r="AF640" s="150"/>
      <c r="AG640" s="150" t="s">
        <v>239</v>
      </c>
      <c r="AH640" s="150">
        <v>2</v>
      </c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ht="22.5" outlineLevel="3" x14ac:dyDescent="0.2">
      <c r="A641" s="157"/>
      <c r="B641" s="158"/>
      <c r="C641" s="198" t="s">
        <v>826</v>
      </c>
      <c r="D641" s="191"/>
      <c r="E641" s="192">
        <v>219.97425000000001</v>
      </c>
      <c r="F641" s="160"/>
      <c r="G641" s="160"/>
      <c r="H641" s="160"/>
      <c r="I641" s="160"/>
      <c r="J641" s="160"/>
      <c r="K641" s="160"/>
      <c r="L641" s="160"/>
      <c r="M641" s="160"/>
      <c r="N641" s="159"/>
      <c r="O641" s="159"/>
      <c r="P641" s="159"/>
      <c r="Q641" s="159"/>
      <c r="R641" s="160"/>
      <c r="S641" s="160"/>
      <c r="T641" s="160"/>
      <c r="U641" s="160"/>
      <c r="V641" s="160"/>
      <c r="W641" s="160"/>
      <c r="X641" s="160"/>
      <c r="Y641" s="160"/>
      <c r="Z641" s="150"/>
      <c r="AA641" s="150"/>
      <c r="AB641" s="150"/>
      <c r="AC641" s="150"/>
      <c r="AD641" s="150"/>
      <c r="AE641" s="150"/>
      <c r="AF641" s="150"/>
      <c r="AG641" s="150" t="s">
        <v>239</v>
      </c>
      <c r="AH641" s="150">
        <v>2</v>
      </c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ht="22.5" outlineLevel="3" x14ac:dyDescent="0.2">
      <c r="A642" s="157"/>
      <c r="B642" s="158"/>
      <c r="C642" s="198" t="s">
        <v>827</v>
      </c>
      <c r="D642" s="191"/>
      <c r="E642" s="192">
        <v>166.126</v>
      </c>
      <c r="F642" s="160"/>
      <c r="G642" s="160"/>
      <c r="H642" s="160"/>
      <c r="I642" s="160"/>
      <c r="J642" s="160"/>
      <c r="K642" s="160"/>
      <c r="L642" s="160"/>
      <c r="M642" s="160"/>
      <c r="N642" s="159"/>
      <c r="O642" s="159"/>
      <c r="P642" s="159"/>
      <c r="Q642" s="159"/>
      <c r="R642" s="160"/>
      <c r="S642" s="160"/>
      <c r="T642" s="160"/>
      <c r="U642" s="160"/>
      <c r="V642" s="160"/>
      <c r="W642" s="160"/>
      <c r="X642" s="160"/>
      <c r="Y642" s="160"/>
      <c r="Z642" s="150"/>
      <c r="AA642" s="150"/>
      <c r="AB642" s="150"/>
      <c r="AC642" s="150"/>
      <c r="AD642" s="150"/>
      <c r="AE642" s="150"/>
      <c r="AF642" s="150"/>
      <c r="AG642" s="150" t="s">
        <v>239</v>
      </c>
      <c r="AH642" s="150">
        <v>2</v>
      </c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ht="22.5" outlineLevel="3" x14ac:dyDescent="0.2">
      <c r="A643" s="157"/>
      <c r="B643" s="158"/>
      <c r="C643" s="198" t="s">
        <v>828</v>
      </c>
      <c r="D643" s="191"/>
      <c r="E643" s="192">
        <v>63.651000000000003</v>
      </c>
      <c r="F643" s="160"/>
      <c r="G643" s="160"/>
      <c r="H643" s="160"/>
      <c r="I643" s="160"/>
      <c r="J643" s="160"/>
      <c r="K643" s="160"/>
      <c r="L643" s="160"/>
      <c r="M643" s="160"/>
      <c r="N643" s="159"/>
      <c r="O643" s="159"/>
      <c r="P643" s="159"/>
      <c r="Q643" s="159"/>
      <c r="R643" s="160"/>
      <c r="S643" s="160"/>
      <c r="T643" s="160"/>
      <c r="U643" s="160"/>
      <c r="V643" s="160"/>
      <c r="W643" s="160"/>
      <c r="X643" s="160"/>
      <c r="Y643" s="160"/>
      <c r="Z643" s="150"/>
      <c r="AA643" s="150"/>
      <c r="AB643" s="150"/>
      <c r="AC643" s="150"/>
      <c r="AD643" s="150"/>
      <c r="AE643" s="150"/>
      <c r="AF643" s="150"/>
      <c r="AG643" s="150" t="s">
        <v>239</v>
      </c>
      <c r="AH643" s="150">
        <v>2</v>
      </c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3" x14ac:dyDescent="0.2">
      <c r="A644" s="157"/>
      <c r="B644" s="158"/>
      <c r="C644" s="198" t="s">
        <v>829</v>
      </c>
      <c r="D644" s="191"/>
      <c r="E644" s="192">
        <v>9.7744499999999999</v>
      </c>
      <c r="F644" s="160"/>
      <c r="G644" s="160"/>
      <c r="H644" s="160"/>
      <c r="I644" s="160"/>
      <c r="J644" s="160"/>
      <c r="K644" s="160"/>
      <c r="L644" s="160"/>
      <c r="M644" s="160"/>
      <c r="N644" s="159"/>
      <c r="O644" s="159"/>
      <c r="P644" s="159"/>
      <c r="Q644" s="159"/>
      <c r="R644" s="160"/>
      <c r="S644" s="160"/>
      <c r="T644" s="160"/>
      <c r="U644" s="160"/>
      <c r="V644" s="160"/>
      <c r="W644" s="160"/>
      <c r="X644" s="160"/>
      <c r="Y644" s="160"/>
      <c r="Z644" s="150"/>
      <c r="AA644" s="150"/>
      <c r="AB644" s="150"/>
      <c r="AC644" s="150"/>
      <c r="AD644" s="150"/>
      <c r="AE644" s="150"/>
      <c r="AF644" s="150"/>
      <c r="AG644" s="150" t="s">
        <v>239</v>
      </c>
      <c r="AH644" s="150">
        <v>2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3" x14ac:dyDescent="0.2">
      <c r="A645" s="157"/>
      <c r="B645" s="158"/>
      <c r="C645" s="197" t="s">
        <v>308</v>
      </c>
      <c r="D645" s="191"/>
      <c r="E645" s="192"/>
      <c r="F645" s="160"/>
      <c r="G645" s="160"/>
      <c r="H645" s="160"/>
      <c r="I645" s="160"/>
      <c r="J645" s="160"/>
      <c r="K645" s="160"/>
      <c r="L645" s="160"/>
      <c r="M645" s="160"/>
      <c r="N645" s="159"/>
      <c r="O645" s="159"/>
      <c r="P645" s="159"/>
      <c r="Q645" s="159"/>
      <c r="R645" s="160"/>
      <c r="S645" s="160"/>
      <c r="T645" s="160"/>
      <c r="U645" s="160"/>
      <c r="V645" s="160"/>
      <c r="W645" s="160"/>
      <c r="X645" s="160"/>
      <c r="Y645" s="160"/>
      <c r="Z645" s="150"/>
      <c r="AA645" s="150"/>
      <c r="AB645" s="150"/>
      <c r="AC645" s="150"/>
      <c r="AD645" s="150"/>
      <c r="AE645" s="150"/>
      <c r="AF645" s="150"/>
      <c r="AG645" s="150" t="s">
        <v>239</v>
      </c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3" x14ac:dyDescent="0.2">
      <c r="A646" s="157"/>
      <c r="B646" s="158"/>
      <c r="C646" s="196" t="s">
        <v>830</v>
      </c>
      <c r="D646" s="189"/>
      <c r="E646" s="190">
        <v>804.74564999999996</v>
      </c>
      <c r="F646" s="160"/>
      <c r="G646" s="160"/>
      <c r="H646" s="160"/>
      <c r="I646" s="160"/>
      <c r="J646" s="160"/>
      <c r="K646" s="160"/>
      <c r="L646" s="160"/>
      <c r="M646" s="160"/>
      <c r="N646" s="159"/>
      <c r="O646" s="159"/>
      <c r="P646" s="159"/>
      <c r="Q646" s="159"/>
      <c r="R646" s="160"/>
      <c r="S646" s="160"/>
      <c r="T646" s="160"/>
      <c r="U646" s="160"/>
      <c r="V646" s="160"/>
      <c r="W646" s="160"/>
      <c r="X646" s="160"/>
      <c r="Y646" s="160"/>
      <c r="Z646" s="150"/>
      <c r="AA646" s="150"/>
      <c r="AB646" s="150"/>
      <c r="AC646" s="150"/>
      <c r="AD646" s="150"/>
      <c r="AE646" s="150"/>
      <c r="AF646" s="150"/>
      <c r="AG646" s="150" t="s">
        <v>239</v>
      </c>
      <c r="AH646" s="150">
        <v>0</v>
      </c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ht="33.75" outlineLevel="1" x14ac:dyDescent="0.2">
      <c r="A647" s="171">
        <v>127</v>
      </c>
      <c r="B647" s="172" t="s">
        <v>831</v>
      </c>
      <c r="C647" s="185" t="s">
        <v>832</v>
      </c>
      <c r="D647" s="173" t="s">
        <v>312</v>
      </c>
      <c r="E647" s="174">
        <v>731.58695</v>
      </c>
      <c r="F647" s="175"/>
      <c r="G647" s="176">
        <f>ROUND(E647*F647,2)</f>
        <v>0</v>
      </c>
      <c r="H647" s="161">
        <v>107.36</v>
      </c>
      <c r="I647" s="160">
        <f>ROUND(E647*H647,2)</f>
        <v>78543.17</v>
      </c>
      <c r="J647" s="161">
        <v>351.64</v>
      </c>
      <c r="K647" s="160">
        <f>ROUND(E647*J647,2)</f>
        <v>257255.24</v>
      </c>
      <c r="L647" s="160">
        <v>21</v>
      </c>
      <c r="M647" s="160">
        <f>G647*(1+L647/100)</f>
        <v>0</v>
      </c>
      <c r="N647" s="159">
        <v>4.28E-3</v>
      </c>
      <c r="O647" s="159">
        <f>ROUND(E647*N647,2)</f>
        <v>3.13</v>
      </c>
      <c r="P647" s="159">
        <v>0</v>
      </c>
      <c r="Q647" s="159">
        <f>ROUND(E647*P647,2)</f>
        <v>0</v>
      </c>
      <c r="R647" s="160"/>
      <c r="S647" s="160" t="s">
        <v>216</v>
      </c>
      <c r="T647" s="160" t="s">
        <v>216</v>
      </c>
      <c r="U647" s="160">
        <v>0.61919999999999997</v>
      </c>
      <c r="V647" s="160">
        <f>ROUND(E647*U647,2)</f>
        <v>453</v>
      </c>
      <c r="W647" s="160"/>
      <c r="X647" s="160" t="s">
        <v>236</v>
      </c>
      <c r="Y647" s="160" t="s">
        <v>218</v>
      </c>
      <c r="Z647" s="150"/>
      <c r="AA647" s="150"/>
      <c r="AB647" s="150"/>
      <c r="AC647" s="150"/>
      <c r="AD647" s="150"/>
      <c r="AE647" s="150"/>
      <c r="AF647" s="150"/>
      <c r="AG647" s="150" t="s">
        <v>237</v>
      </c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</row>
    <row r="648" spans="1:60" ht="22.5" outlineLevel="2" x14ac:dyDescent="0.2">
      <c r="A648" s="157"/>
      <c r="B648" s="158"/>
      <c r="C648" s="196" t="s">
        <v>833</v>
      </c>
      <c r="D648" s="189"/>
      <c r="E648" s="190">
        <v>137.22624999999999</v>
      </c>
      <c r="F648" s="160"/>
      <c r="G648" s="160"/>
      <c r="H648" s="160"/>
      <c r="I648" s="160"/>
      <c r="J648" s="160"/>
      <c r="K648" s="160"/>
      <c r="L648" s="160"/>
      <c r="M648" s="160"/>
      <c r="N648" s="159"/>
      <c r="O648" s="159"/>
      <c r="P648" s="159"/>
      <c r="Q648" s="159"/>
      <c r="R648" s="160"/>
      <c r="S648" s="160"/>
      <c r="T648" s="160"/>
      <c r="U648" s="160"/>
      <c r="V648" s="160"/>
      <c r="W648" s="160"/>
      <c r="X648" s="160"/>
      <c r="Y648" s="160"/>
      <c r="Z648" s="150"/>
      <c r="AA648" s="150"/>
      <c r="AB648" s="150"/>
      <c r="AC648" s="150"/>
      <c r="AD648" s="150"/>
      <c r="AE648" s="150"/>
      <c r="AF648" s="150"/>
      <c r="AG648" s="150" t="s">
        <v>239</v>
      </c>
      <c r="AH648" s="150">
        <v>0</v>
      </c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outlineLevel="3" x14ac:dyDescent="0.2">
      <c r="A649" s="157"/>
      <c r="B649" s="158"/>
      <c r="C649" s="196" t="s">
        <v>834</v>
      </c>
      <c r="D649" s="189"/>
      <c r="E649" s="190">
        <v>134.83500000000001</v>
      </c>
      <c r="F649" s="160"/>
      <c r="G649" s="160"/>
      <c r="H649" s="160"/>
      <c r="I649" s="160"/>
      <c r="J649" s="160"/>
      <c r="K649" s="160"/>
      <c r="L649" s="160"/>
      <c r="M649" s="160"/>
      <c r="N649" s="159"/>
      <c r="O649" s="159"/>
      <c r="P649" s="159"/>
      <c r="Q649" s="159"/>
      <c r="R649" s="160"/>
      <c r="S649" s="160"/>
      <c r="T649" s="160"/>
      <c r="U649" s="160"/>
      <c r="V649" s="160"/>
      <c r="W649" s="160"/>
      <c r="X649" s="160"/>
      <c r="Y649" s="160"/>
      <c r="Z649" s="150"/>
      <c r="AA649" s="150"/>
      <c r="AB649" s="150"/>
      <c r="AC649" s="150"/>
      <c r="AD649" s="150"/>
      <c r="AE649" s="150"/>
      <c r="AF649" s="150"/>
      <c r="AG649" s="150" t="s">
        <v>239</v>
      </c>
      <c r="AH649" s="150">
        <v>0</v>
      </c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ht="22.5" outlineLevel="3" x14ac:dyDescent="0.2">
      <c r="A650" s="157"/>
      <c r="B650" s="158"/>
      <c r="C650" s="196" t="s">
        <v>835</v>
      </c>
      <c r="D650" s="189"/>
      <c r="E650" s="190">
        <v>219.97425000000001</v>
      </c>
      <c r="F650" s="160"/>
      <c r="G650" s="160"/>
      <c r="H650" s="160"/>
      <c r="I650" s="160"/>
      <c r="J650" s="160"/>
      <c r="K650" s="160"/>
      <c r="L650" s="160"/>
      <c r="M650" s="160"/>
      <c r="N650" s="159"/>
      <c r="O650" s="159"/>
      <c r="P650" s="159"/>
      <c r="Q650" s="159"/>
      <c r="R650" s="160"/>
      <c r="S650" s="160"/>
      <c r="T650" s="160"/>
      <c r="U650" s="160"/>
      <c r="V650" s="160"/>
      <c r="W650" s="160"/>
      <c r="X650" s="160"/>
      <c r="Y650" s="160"/>
      <c r="Z650" s="150"/>
      <c r="AA650" s="150"/>
      <c r="AB650" s="150"/>
      <c r="AC650" s="150"/>
      <c r="AD650" s="150"/>
      <c r="AE650" s="150"/>
      <c r="AF650" s="150"/>
      <c r="AG650" s="150" t="s">
        <v>239</v>
      </c>
      <c r="AH650" s="150">
        <v>0</v>
      </c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ht="22.5" outlineLevel="3" x14ac:dyDescent="0.2">
      <c r="A651" s="157"/>
      <c r="B651" s="158"/>
      <c r="C651" s="196" t="s">
        <v>836</v>
      </c>
      <c r="D651" s="189"/>
      <c r="E651" s="190">
        <v>166.126</v>
      </c>
      <c r="F651" s="160"/>
      <c r="G651" s="160"/>
      <c r="H651" s="160"/>
      <c r="I651" s="160"/>
      <c r="J651" s="160"/>
      <c r="K651" s="160"/>
      <c r="L651" s="160"/>
      <c r="M651" s="160"/>
      <c r="N651" s="159"/>
      <c r="O651" s="159"/>
      <c r="P651" s="159"/>
      <c r="Q651" s="159"/>
      <c r="R651" s="160"/>
      <c r="S651" s="160"/>
      <c r="T651" s="160"/>
      <c r="U651" s="160"/>
      <c r="V651" s="160"/>
      <c r="W651" s="160"/>
      <c r="X651" s="160"/>
      <c r="Y651" s="160"/>
      <c r="Z651" s="150"/>
      <c r="AA651" s="150"/>
      <c r="AB651" s="150"/>
      <c r="AC651" s="150"/>
      <c r="AD651" s="150"/>
      <c r="AE651" s="150"/>
      <c r="AF651" s="150"/>
      <c r="AG651" s="150" t="s">
        <v>239</v>
      </c>
      <c r="AH651" s="150">
        <v>0</v>
      </c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ht="22.5" outlineLevel="3" x14ac:dyDescent="0.2">
      <c r="A652" s="157"/>
      <c r="B652" s="158"/>
      <c r="C652" s="196" t="s">
        <v>837</v>
      </c>
      <c r="D652" s="189"/>
      <c r="E652" s="190">
        <v>63.651000000000003</v>
      </c>
      <c r="F652" s="160"/>
      <c r="G652" s="160"/>
      <c r="H652" s="160"/>
      <c r="I652" s="160"/>
      <c r="J652" s="160"/>
      <c r="K652" s="160"/>
      <c r="L652" s="160"/>
      <c r="M652" s="160"/>
      <c r="N652" s="159"/>
      <c r="O652" s="159"/>
      <c r="P652" s="159"/>
      <c r="Q652" s="159"/>
      <c r="R652" s="160"/>
      <c r="S652" s="160"/>
      <c r="T652" s="160"/>
      <c r="U652" s="160"/>
      <c r="V652" s="160"/>
      <c r="W652" s="160"/>
      <c r="X652" s="160"/>
      <c r="Y652" s="160"/>
      <c r="Z652" s="150"/>
      <c r="AA652" s="150"/>
      <c r="AB652" s="150"/>
      <c r="AC652" s="150"/>
      <c r="AD652" s="150"/>
      <c r="AE652" s="150"/>
      <c r="AF652" s="150"/>
      <c r="AG652" s="150" t="s">
        <v>239</v>
      </c>
      <c r="AH652" s="150">
        <v>0</v>
      </c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outlineLevel="3" x14ac:dyDescent="0.2">
      <c r="A653" s="157"/>
      <c r="B653" s="158"/>
      <c r="C653" s="196" t="s">
        <v>838</v>
      </c>
      <c r="D653" s="189"/>
      <c r="E653" s="190">
        <v>9.7744499999999999</v>
      </c>
      <c r="F653" s="160"/>
      <c r="G653" s="160"/>
      <c r="H653" s="160"/>
      <c r="I653" s="160"/>
      <c r="J653" s="160"/>
      <c r="K653" s="160"/>
      <c r="L653" s="160"/>
      <c r="M653" s="160"/>
      <c r="N653" s="159"/>
      <c r="O653" s="159"/>
      <c r="P653" s="159"/>
      <c r="Q653" s="159"/>
      <c r="R653" s="160"/>
      <c r="S653" s="160"/>
      <c r="T653" s="160"/>
      <c r="U653" s="160"/>
      <c r="V653" s="160"/>
      <c r="W653" s="160"/>
      <c r="X653" s="160"/>
      <c r="Y653" s="160"/>
      <c r="Z653" s="150"/>
      <c r="AA653" s="150"/>
      <c r="AB653" s="150"/>
      <c r="AC653" s="150"/>
      <c r="AD653" s="150"/>
      <c r="AE653" s="150"/>
      <c r="AF653" s="150"/>
      <c r="AG653" s="150" t="s">
        <v>239</v>
      </c>
      <c r="AH653" s="150">
        <v>0</v>
      </c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1" x14ac:dyDescent="0.2">
      <c r="A654" s="171">
        <v>128</v>
      </c>
      <c r="B654" s="172" t="s">
        <v>839</v>
      </c>
      <c r="C654" s="185" t="s">
        <v>840</v>
      </c>
      <c r="D654" s="173" t="s">
        <v>445</v>
      </c>
      <c r="E654" s="174">
        <v>5852.6956</v>
      </c>
      <c r="F654" s="175"/>
      <c r="G654" s="176">
        <f>ROUND(E654*F654,2)</f>
        <v>0</v>
      </c>
      <c r="H654" s="161">
        <v>8.6999999999999993</v>
      </c>
      <c r="I654" s="160">
        <f>ROUND(E654*H654,2)</f>
        <v>50918.45</v>
      </c>
      <c r="J654" s="161">
        <v>0</v>
      </c>
      <c r="K654" s="160">
        <f>ROUND(E654*J654,2)</f>
        <v>0</v>
      </c>
      <c r="L654" s="160">
        <v>21</v>
      </c>
      <c r="M654" s="160">
        <f>G654*(1+L654/100)</f>
        <v>0</v>
      </c>
      <c r="N654" s="159">
        <v>5.0000000000000002E-5</v>
      </c>
      <c r="O654" s="159">
        <f>ROUND(E654*N654,2)</f>
        <v>0.28999999999999998</v>
      </c>
      <c r="P654" s="159">
        <v>0</v>
      </c>
      <c r="Q654" s="159">
        <f>ROUND(E654*P654,2)</f>
        <v>0</v>
      </c>
      <c r="R654" s="160" t="s">
        <v>321</v>
      </c>
      <c r="S654" s="160" t="s">
        <v>216</v>
      </c>
      <c r="T654" s="160" t="s">
        <v>216</v>
      </c>
      <c r="U654" s="160">
        <v>0</v>
      </c>
      <c r="V654" s="160">
        <f>ROUND(E654*U654,2)</f>
        <v>0</v>
      </c>
      <c r="W654" s="160"/>
      <c r="X654" s="160" t="s">
        <v>322</v>
      </c>
      <c r="Y654" s="160" t="s">
        <v>218</v>
      </c>
      <c r="Z654" s="150"/>
      <c r="AA654" s="150"/>
      <c r="AB654" s="150"/>
      <c r="AC654" s="150"/>
      <c r="AD654" s="150"/>
      <c r="AE654" s="150"/>
      <c r="AF654" s="150"/>
      <c r="AG654" s="150" t="s">
        <v>323</v>
      </c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2" x14ac:dyDescent="0.2">
      <c r="A655" s="157"/>
      <c r="B655" s="158"/>
      <c r="C655" s="197" t="s">
        <v>287</v>
      </c>
      <c r="D655" s="191"/>
      <c r="E655" s="192"/>
      <c r="F655" s="160"/>
      <c r="G655" s="160"/>
      <c r="H655" s="160"/>
      <c r="I655" s="160"/>
      <c r="J655" s="160"/>
      <c r="K655" s="160"/>
      <c r="L655" s="160"/>
      <c r="M655" s="160"/>
      <c r="N655" s="159"/>
      <c r="O655" s="159"/>
      <c r="P655" s="159"/>
      <c r="Q655" s="159"/>
      <c r="R655" s="160"/>
      <c r="S655" s="160"/>
      <c r="T655" s="160"/>
      <c r="U655" s="160"/>
      <c r="V655" s="160"/>
      <c r="W655" s="160"/>
      <c r="X655" s="160"/>
      <c r="Y655" s="160"/>
      <c r="Z655" s="150"/>
      <c r="AA655" s="150"/>
      <c r="AB655" s="150"/>
      <c r="AC655" s="150"/>
      <c r="AD655" s="150"/>
      <c r="AE655" s="150"/>
      <c r="AF655" s="150"/>
      <c r="AG655" s="150" t="s">
        <v>239</v>
      </c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ht="22.5" outlineLevel="3" x14ac:dyDescent="0.2">
      <c r="A656" s="157"/>
      <c r="B656" s="158"/>
      <c r="C656" s="198" t="s">
        <v>824</v>
      </c>
      <c r="D656" s="191"/>
      <c r="E656" s="192">
        <v>137.22624999999999</v>
      </c>
      <c r="F656" s="160"/>
      <c r="G656" s="160"/>
      <c r="H656" s="160"/>
      <c r="I656" s="160"/>
      <c r="J656" s="160"/>
      <c r="K656" s="160"/>
      <c r="L656" s="160"/>
      <c r="M656" s="160"/>
      <c r="N656" s="159"/>
      <c r="O656" s="159"/>
      <c r="P656" s="159"/>
      <c r="Q656" s="159"/>
      <c r="R656" s="160"/>
      <c r="S656" s="160"/>
      <c r="T656" s="160"/>
      <c r="U656" s="160"/>
      <c r="V656" s="160"/>
      <c r="W656" s="160"/>
      <c r="X656" s="160"/>
      <c r="Y656" s="160"/>
      <c r="Z656" s="150"/>
      <c r="AA656" s="150"/>
      <c r="AB656" s="150"/>
      <c r="AC656" s="150"/>
      <c r="AD656" s="150"/>
      <c r="AE656" s="150"/>
      <c r="AF656" s="150"/>
      <c r="AG656" s="150" t="s">
        <v>239</v>
      </c>
      <c r="AH656" s="150">
        <v>2</v>
      </c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3" x14ac:dyDescent="0.2">
      <c r="A657" s="157"/>
      <c r="B657" s="158"/>
      <c r="C657" s="198" t="s">
        <v>825</v>
      </c>
      <c r="D657" s="191"/>
      <c r="E657" s="192">
        <v>134.83500000000001</v>
      </c>
      <c r="F657" s="160"/>
      <c r="G657" s="160"/>
      <c r="H657" s="160"/>
      <c r="I657" s="160"/>
      <c r="J657" s="160"/>
      <c r="K657" s="160"/>
      <c r="L657" s="160"/>
      <c r="M657" s="160"/>
      <c r="N657" s="159"/>
      <c r="O657" s="159"/>
      <c r="P657" s="159"/>
      <c r="Q657" s="159"/>
      <c r="R657" s="160"/>
      <c r="S657" s="160"/>
      <c r="T657" s="160"/>
      <c r="U657" s="160"/>
      <c r="V657" s="160"/>
      <c r="W657" s="160"/>
      <c r="X657" s="160"/>
      <c r="Y657" s="160"/>
      <c r="Z657" s="150"/>
      <c r="AA657" s="150"/>
      <c r="AB657" s="150"/>
      <c r="AC657" s="150"/>
      <c r="AD657" s="150"/>
      <c r="AE657" s="150"/>
      <c r="AF657" s="150"/>
      <c r="AG657" s="150" t="s">
        <v>239</v>
      </c>
      <c r="AH657" s="150">
        <v>2</v>
      </c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ht="22.5" outlineLevel="3" x14ac:dyDescent="0.2">
      <c r="A658" s="157"/>
      <c r="B658" s="158"/>
      <c r="C658" s="198" t="s">
        <v>826</v>
      </c>
      <c r="D658" s="191"/>
      <c r="E658" s="192">
        <v>219.97425000000001</v>
      </c>
      <c r="F658" s="160"/>
      <c r="G658" s="160"/>
      <c r="H658" s="160"/>
      <c r="I658" s="160"/>
      <c r="J658" s="160"/>
      <c r="K658" s="160"/>
      <c r="L658" s="160"/>
      <c r="M658" s="160"/>
      <c r="N658" s="159"/>
      <c r="O658" s="159"/>
      <c r="P658" s="159"/>
      <c r="Q658" s="159"/>
      <c r="R658" s="160"/>
      <c r="S658" s="160"/>
      <c r="T658" s="160"/>
      <c r="U658" s="160"/>
      <c r="V658" s="160"/>
      <c r="W658" s="160"/>
      <c r="X658" s="160"/>
      <c r="Y658" s="160"/>
      <c r="Z658" s="150"/>
      <c r="AA658" s="150"/>
      <c r="AB658" s="150"/>
      <c r="AC658" s="150"/>
      <c r="AD658" s="150"/>
      <c r="AE658" s="150"/>
      <c r="AF658" s="150"/>
      <c r="AG658" s="150" t="s">
        <v>239</v>
      </c>
      <c r="AH658" s="150">
        <v>2</v>
      </c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ht="22.5" outlineLevel="3" x14ac:dyDescent="0.2">
      <c r="A659" s="157"/>
      <c r="B659" s="158"/>
      <c r="C659" s="198" t="s">
        <v>827</v>
      </c>
      <c r="D659" s="191"/>
      <c r="E659" s="192">
        <v>166.126</v>
      </c>
      <c r="F659" s="160"/>
      <c r="G659" s="160"/>
      <c r="H659" s="160"/>
      <c r="I659" s="160"/>
      <c r="J659" s="160"/>
      <c r="K659" s="160"/>
      <c r="L659" s="160"/>
      <c r="M659" s="160"/>
      <c r="N659" s="159"/>
      <c r="O659" s="159"/>
      <c r="P659" s="159"/>
      <c r="Q659" s="159"/>
      <c r="R659" s="160"/>
      <c r="S659" s="160"/>
      <c r="T659" s="160"/>
      <c r="U659" s="160"/>
      <c r="V659" s="160"/>
      <c r="W659" s="160"/>
      <c r="X659" s="160"/>
      <c r="Y659" s="160"/>
      <c r="Z659" s="150"/>
      <c r="AA659" s="150"/>
      <c r="AB659" s="150"/>
      <c r="AC659" s="150"/>
      <c r="AD659" s="150"/>
      <c r="AE659" s="150"/>
      <c r="AF659" s="150"/>
      <c r="AG659" s="150" t="s">
        <v>239</v>
      </c>
      <c r="AH659" s="150">
        <v>2</v>
      </c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ht="22.5" outlineLevel="3" x14ac:dyDescent="0.2">
      <c r="A660" s="157"/>
      <c r="B660" s="158"/>
      <c r="C660" s="198" t="s">
        <v>828</v>
      </c>
      <c r="D660" s="191"/>
      <c r="E660" s="192">
        <v>63.651000000000003</v>
      </c>
      <c r="F660" s="160"/>
      <c r="G660" s="160"/>
      <c r="H660" s="160"/>
      <c r="I660" s="160"/>
      <c r="J660" s="160"/>
      <c r="K660" s="160"/>
      <c r="L660" s="160"/>
      <c r="M660" s="160"/>
      <c r="N660" s="159"/>
      <c r="O660" s="159"/>
      <c r="P660" s="159"/>
      <c r="Q660" s="159"/>
      <c r="R660" s="160"/>
      <c r="S660" s="160"/>
      <c r="T660" s="160"/>
      <c r="U660" s="160"/>
      <c r="V660" s="160"/>
      <c r="W660" s="160"/>
      <c r="X660" s="160"/>
      <c r="Y660" s="160"/>
      <c r="Z660" s="150"/>
      <c r="AA660" s="150"/>
      <c r="AB660" s="150"/>
      <c r="AC660" s="150"/>
      <c r="AD660" s="150"/>
      <c r="AE660" s="150"/>
      <c r="AF660" s="150"/>
      <c r="AG660" s="150" t="s">
        <v>239</v>
      </c>
      <c r="AH660" s="150">
        <v>2</v>
      </c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3" x14ac:dyDescent="0.2">
      <c r="A661" s="157"/>
      <c r="B661" s="158"/>
      <c r="C661" s="198" t="s">
        <v>829</v>
      </c>
      <c r="D661" s="191"/>
      <c r="E661" s="192">
        <v>9.7744499999999999</v>
      </c>
      <c r="F661" s="160"/>
      <c r="G661" s="160"/>
      <c r="H661" s="160"/>
      <c r="I661" s="160"/>
      <c r="J661" s="160"/>
      <c r="K661" s="160"/>
      <c r="L661" s="160"/>
      <c r="M661" s="160"/>
      <c r="N661" s="159"/>
      <c r="O661" s="159"/>
      <c r="P661" s="159"/>
      <c r="Q661" s="159"/>
      <c r="R661" s="160"/>
      <c r="S661" s="160"/>
      <c r="T661" s="160"/>
      <c r="U661" s="160"/>
      <c r="V661" s="160"/>
      <c r="W661" s="160"/>
      <c r="X661" s="160"/>
      <c r="Y661" s="160"/>
      <c r="Z661" s="150"/>
      <c r="AA661" s="150"/>
      <c r="AB661" s="150"/>
      <c r="AC661" s="150"/>
      <c r="AD661" s="150"/>
      <c r="AE661" s="150"/>
      <c r="AF661" s="150"/>
      <c r="AG661" s="150" t="s">
        <v>239</v>
      </c>
      <c r="AH661" s="150">
        <v>2</v>
      </c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outlineLevel="3" x14ac:dyDescent="0.2">
      <c r="A662" s="157"/>
      <c r="B662" s="158"/>
      <c r="C662" s="197" t="s">
        <v>308</v>
      </c>
      <c r="D662" s="191"/>
      <c r="E662" s="192"/>
      <c r="F662" s="160"/>
      <c r="G662" s="160"/>
      <c r="H662" s="160"/>
      <c r="I662" s="160"/>
      <c r="J662" s="160"/>
      <c r="K662" s="160"/>
      <c r="L662" s="160"/>
      <c r="M662" s="160"/>
      <c r="N662" s="159"/>
      <c r="O662" s="159"/>
      <c r="P662" s="159"/>
      <c r="Q662" s="159"/>
      <c r="R662" s="160"/>
      <c r="S662" s="160"/>
      <c r="T662" s="160"/>
      <c r="U662" s="160"/>
      <c r="V662" s="160"/>
      <c r="W662" s="160"/>
      <c r="X662" s="160"/>
      <c r="Y662" s="160"/>
      <c r="Z662" s="150"/>
      <c r="AA662" s="150"/>
      <c r="AB662" s="150"/>
      <c r="AC662" s="150"/>
      <c r="AD662" s="150"/>
      <c r="AE662" s="150"/>
      <c r="AF662" s="150"/>
      <c r="AG662" s="150" t="s">
        <v>239</v>
      </c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3" x14ac:dyDescent="0.2">
      <c r="A663" s="157"/>
      <c r="B663" s="158"/>
      <c r="C663" s="196" t="s">
        <v>841</v>
      </c>
      <c r="D663" s="189"/>
      <c r="E663" s="190">
        <v>5852.6956</v>
      </c>
      <c r="F663" s="160"/>
      <c r="G663" s="160"/>
      <c r="H663" s="160"/>
      <c r="I663" s="160"/>
      <c r="J663" s="160"/>
      <c r="K663" s="160"/>
      <c r="L663" s="160"/>
      <c r="M663" s="160"/>
      <c r="N663" s="159"/>
      <c r="O663" s="159"/>
      <c r="P663" s="159"/>
      <c r="Q663" s="159"/>
      <c r="R663" s="160"/>
      <c r="S663" s="160"/>
      <c r="T663" s="160"/>
      <c r="U663" s="160"/>
      <c r="V663" s="160"/>
      <c r="W663" s="160"/>
      <c r="X663" s="160"/>
      <c r="Y663" s="160"/>
      <c r="Z663" s="150"/>
      <c r="AA663" s="150"/>
      <c r="AB663" s="150"/>
      <c r="AC663" s="150"/>
      <c r="AD663" s="150"/>
      <c r="AE663" s="150"/>
      <c r="AF663" s="150"/>
      <c r="AG663" s="150" t="s">
        <v>239</v>
      </c>
      <c r="AH663" s="150">
        <v>0</v>
      </c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ht="22.5" outlineLevel="1" x14ac:dyDescent="0.2">
      <c r="A664" s="171">
        <v>129</v>
      </c>
      <c r="B664" s="172" t="s">
        <v>842</v>
      </c>
      <c r="C664" s="185" t="s">
        <v>843</v>
      </c>
      <c r="D664" s="173" t="s">
        <v>312</v>
      </c>
      <c r="E664" s="174">
        <v>777.66351999999995</v>
      </c>
      <c r="F664" s="175"/>
      <c r="G664" s="176">
        <f>ROUND(E664*F664,2)</f>
        <v>0</v>
      </c>
      <c r="H664" s="161">
        <v>1302</v>
      </c>
      <c r="I664" s="160">
        <f>ROUND(E664*H664,2)</f>
        <v>1012517.9</v>
      </c>
      <c r="J664" s="161">
        <v>0</v>
      </c>
      <c r="K664" s="160">
        <f>ROUND(E664*J664,2)</f>
        <v>0</v>
      </c>
      <c r="L664" s="160">
        <v>21</v>
      </c>
      <c r="M664" s="160">
        <f>G664*(1+L664/100)</f>
        <v>0</v>
      </c>
      <c r="N664" s="159">
        <v>1.9E-2</v>
      </c>
      <c r="O664" s="159">
        <f>ROUND(E664*N664,2)</f>
        <v>14.78</v>
      </c>
      <c r="P664" s="159">
        <v>0</v>
      </c>
      <c r="Q664" s="159">
        <f>ROUND(E664*P664,2)</f>
        <v>0</v>
      </c>
      <c r="R664" s="160" t="s">
        <v>321</v>
      </c>
      <c r="S664" s="160" t="s">
        <v>216</v>
      </c>
      <c r="T664" s="160" t="s">
        <v>216</v>
      </c>
      <c r="U664" s="160">
        <v>0</v>
      </c>
      <c r="V664" s="160">
        <f>ROUND(E664*U664,2)</f>
        <v>0</v>
      </c>
      <c r="W664" s="160"/>
      <c r="X664" s="160" t="s">
        <v>322</v>
      </c>
      <c r="Y664" s="160" t="s">
        <v>218</v>
      </c>
      <c r="Z664" s="150"/>
      <c r="AA664" s="150"/>
      <c r="AB664" s="150"/>
      <c r="AC664" s="150"/>
      <c r="AD664" s="150"/>
      <c r="AE664" s="150"/>
      <c r="AF664" s="150"/>
      <c r="AG664" s="150" t="s">
        <v>323</v>
      </c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outlineLevel="2" x14ac:dyDescent="0.2">
      <c r="A665" s="157"/>
      <c r="B665" s="158"/>
      <c r="C665" s="197" t="s">
        <v>287</v>
      </c>
      <c r="D665" s="191"/>
      <c r="E665" s="192"/>
      <c r="F665" s="160"/>
      <c r="G665" s="160"/>
      <c r="H665" s="160"/>
      <c r="I665" s="160"/>
      <c r="J665" s="160"/>
      <c r="K665" s="160"/>
      <c r="L665" s="160"/>
      <c r="M665" s="160"/>
      <c r="N665" s="159"/>
      <c r="O665" s="159"/>
      <c r="P665" s="159"/>
      <c r="Q665" s="159"/>
      <c r="R665" s="160"/>
      <c r="S665" s="160"/>
      <c r="T665" s="160"/>
      <c r="U665" s="160"/>
      <c r="V665" s="160"/>
      <c r="W665" s="160"/>
      <c r="X665" s="160"/>
      <c r="Y665" s="160"/>
      <c r="Z665" s="150"/>
      <c r="AA665" s="150"/>
      <c r="AB665" s="150"/>
      <c r="AC665" s="150"/>
      <c r="AD665" s="150"/>
      <c r="AE665" s="150"/>
      <c r="AF665" s="150"/>
      <c r="AG665" s="150" t="s">
        <v>239</v>
      </c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ht="22.5" outlineLevel="3" x14ac:dyDescent="0.2">
      <c r="A666" s="157"/>
      <c r="B666" s="158"/>
      <c r="C666" s="198" t="s">
        <v>824</v>
      </c>
      <c r="D666" s="191"/>
      <c r="E666" s="192">
        <v>137.22624999999999</v>
      </c>
      <c r="F666" s="160"/>
      <c r="G666" s="160"/>
      <c r="H666" s="160"/>
      <c r="I666" s="160"/>
      <c r="J666" s="160"/>
      <c r="K666" s="160"/>
      <c r="L666" s="160"/>
      <c r="M666" s="160"/>
      <c r="N666" s="159"/>
      <c r="O666" s="159"/>
      <c r="P666" s="159"/>
      <c r="Q666" s="159"/>
      <c r="R666" s="160"/>
      <c r="S666" s="160"/>
      <c r="T666" s="160"/>
      <c r="U666" s="160"/>
      <c r="V666" s="160"/>
      <c r="W666" s="160"/>
      <c r="X666" s="160"/>
      <c r="Y666" s="160"/>
      <c r="Z666" s="150"/>
      <c r="AA666" s="150"/>
      <c r="AB666" s="150"/>
      <c r="AC666" s="150"/>
      <c r="AD666" s="150"/>
      <c r="AE666" s="150"/>
      <c r="AF666" s="150"/>
      <c r="AG666" s="150" t="s">
        <v>239</v>
      </c>
      <c r="AH666" s="150">
        <v>2</v>
      </c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outlineLevel="3" x14ac:dyDescent="0.2">
      <c r="A667" s="157"/>
      <c r="B667" s="158"/>
      <c r="C667" s="198" t="s">
        <v>825</v>
      </c>
      <c r="D667" s="191"/>
      <c r="E667" s="192">
        <v>134.83500000000001</v>
      </c>
      <c r="F667" s="160"/>
      <c r="G667" s="160"/>
      <c r="H667" s="160"/>
      <c r="I667" s="160"/>
      <c r="J667" s="160"/>
      <c r="K667" s="160"/>
      <c r="L667" s="160"/>
      <c r="M667" s="160"/>
      <c r="N667" s="159"/>
      <c r="O667" s="159"/>
      <c r="P667" s="159"/>
      <c r="Q667" s="159"/>
      <c r="R667" s="160"/>
      <c r="S667" s="160"/>
      <c r="T667" s="160"/>
      <c r="U667" s="160"/>
      <c r="V667" s="160"/>
      <c r="W667" s="160"/>
      <c r="X667" s="160"/>
      <c r="Y667" s="160"/>
      <c r="Z667" s="150"/>
      <c r="AA667" s="150"/>
      <c r="AB667" s="150"/>
      <c r="AC667" s="150"/>
      <c r="AD667" s="150"/>
      <c r="AE667" s="150"/>
      <c r="AF667" s="150"/>
      <c r="AG667" s="150" t="s">
        <v>239</v>
      </c>
      <c r="AH667" s="150">
        <v>2</v>
      </c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ht="22.5" outlineLevel="3" x14ac:dyDescent="0.2">
      <c r="A668" s="157"/>
      <c r="B668" s="158"/>
      <c r="C668" s="198" t="s">
        <v>826</v>
      </c>
      <c r="D668" s="191"/>
      <c r="E668" s="192">
        <v>219.97425000000001</v>
      </c>
      <c r="F668" s="160"/>
      <c r="G668" s="160"/>
      <c r="H668" s="160"/>
      <c r="I668" s="160"/>
      <c r="J668" s="160"/>
      <c r="K668" s="160"/>
      <c r="L668" s="160"/>
      <c r="M668" s="160"/>
      <c r="N668" s="159"/>
      <c r="O668" s="159"/>
      <c r="P668" s="159"/>
      <c r="Q668" s="159"/>
      <c r="R668" s="160"/>
      <c r="S668" s="160"/>
      <c r="T668" s="160"/>
      <c r="U668" s="160"/>
      <c r="V668" s="160"/>
      <c r="W668" s="160"/>
      <c r="X668" s="160"/>
      <c r="Y668" s="160"/>
      <c r="Z668" s="150"/>
      <c r="AA668" s="150"/>
      <c r="AB668" s="150"/>
      <c r="AC668" s="150"/>
      <c r="AD668" s="150"/>
      <c r="AE668" s="150"/>
      <c r="AF668" s="150"/>
      <c r="AG668" s="150" t="s">
        <v>239</v>
      </c>
      <c r="AH668" s="150">
        <v>2</v>
      </c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ht="22.5" outlineLevel="3" x14ac:dyDescent="0.2">
      <c r="A669" s="157"/>
      <c r="B669" s="158"/>
      <c r="C669" s="198" t="s">
        <v>827</v>
      </c>
      <c r="D669" s="191"/>
      <c r="E669" s="192">
        <v>166.126</v>
      </c>
      <c r="F669" s="160"/>
      <c r="G669" s="160"/>
      <c r="H669" s="160"/>
      <c r="I669" s="160"/>
      <c r="J669" s="160"/>
      <c r="K669" s="160"/>
      <c r="L669" s="160"/>
      <c r="M669" s="160"/>
      <c r="N669" s="159"/>
      <c r="O669" s="159"/>
      <c r="P669" s="159"/>
      <c r="Q669" s="159"/>
      <c r="R669" s="160"/>
      <c r="S669" s="160"/>
      <c r="T669" s="160"/>
      <c r="U669" s="160"/>
      <c r="V669" s="160"/>
      <c r="W669" s="160"/>
      <c r="X669" s="160"/>
      <c r="Y669" s="160"/>
      <c r="Z669" s="150"/>
      <c r="AA669" s="150"/>
      <c r="AB669" s="150"/>
      <c r="AC669" s="150"/>
      <c r="AD669" s="150"/>
      <c r="AE669" s="150"/>
      <c r="AF669" s="150"/>
      <c r="AG669" s="150" t="s">
        <v>239</v>
      </c>
      <c r="AH669" s="150">
        <v>2</v>
      </c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3" x14ac:dyDescent="0.2">
      <c r="A670" s="157"/>
      <c r="B670" s="158"/>
      <c r="C670" s="198" t="s">
        <v>844</v>
      </c>
      <c r="D670" s="191"/>
      <c r="E670" s="192">
        <v>39.270000000000003</v>
      </c>
      <c r="F670" s="160"/>
      <c r="G670" s="160"/>
      <c r="H670" s="160"/>
      <c r="I670" s="160"/>
      <c r="J670" s="160"/>
      <c r="K670" s="160"/>
      <c r="L670" s="160"/>
      <c r="M670" s="160"/>
      <c r="N670" s="159"/>
      <c r="O670" s="159"/>
      <c r="P670" s="159"/>
      <c r="Q670" s="159"/>
      <c r="R670" s="160"/>
      <c r="S670" s="160"/>
      <c r="T670" s="160"/>
      <c r="U670" s="160"/>
      <c r="V670" s="160"/>
      <c r="W670" s="160"/>
      <c r="X670" s="160"/>
      <c r="Y670" s="160"/>
      <c r="Z670" s="150"/>
      <c r="AA670" s="150"/>
      <c r="AB670" s="150"/>
      <c r="AC670" s="150"/>
      <c r="AD670" s="150"/>
      <c r="AE670" s="150"/>
      <c r="AF670" s="150"/>
      <c r="AG670" s="150" t="s">
        <v>239</v>
      </c>
      <c r="AH670" s="150">
        <v>2</v>
      </c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3" x14ac:dyDescent="0.2">
      <c r="A671" s="157"/>
      <c r="B671" s="158"/>
      <c r="C671" s="198" t="s">
        <v>845</v>
      </c>
      <c r="D671" s="191"/>
      <c r="E671" s="192">
        <v>20.436499999999999</v>
      </c>
      <c r="F671" s="160"/>
      <c r="G671" s="160"/>
      <c r="H671" s="160"/>
      <c r="I671" s="160"/>
      <c r="J671" s="160"/>
      <c r="K671" s="160"/>
      <c r="L671" s="160"/>
      <c r="M671" s="160"/>
      <c r="N671" s="159"/>
      <c r="O671" s="159"/>
      <c r="P671" s="159"/>
      <c r="Q671" s="159"/>
      <c r="R671" s="160"/>
      <c r="S671" s="160"/>
      <c r="T671" s="160"/>
      <c r="U671" s="160"/>
      <c r="V671" s="160"/>
      <c r="W671" s="160"/>
      <c r="X671" s="160"/>
      <c r="Y671" s="160"/>
      <c r="Z671" s="150"/>
      <c r="AA671" s="150"/>
      <c r="AB671" s="150"/>
      <c r="AC671" s="150"/>
      <c r="AD671" s="150"/>
      <c r="AE671" s="150"/>
      <c r="AF671" s="150"/>
      <c r="AG671" s="150" t="s">
        <v>239</v>
      </c>
      <c r="AH671" s="150">
        <v>2</v>
      </c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3" x14ac:dyDescent="0.2">
      <c r="A672" s="157"/>
      <c r="B672" s="158"/>
      <c r="C672" s="198" t="s">
        <v>846</v>
      </c>
      <c r="D672" s="191"/>
      <c r="E672" s="192">
        <v>15.151</v>
      </c>
      <c r="F672" s="160"/>
      <c r="G672" s="160"/>
      <c r="H672" s="160"/>
      <c r="I672" s="160"/>
      <c r="J672" s="160"/>
      <c r="K672" s="160"/>
      <c r="L672" s="160"/>
      <c r="M672" s="160"/>
      <c r="N672" s="159"/>
      <c r="O672" s="159"/>
      <c r="P672" s="159"/>
      <c r="Q672" s="159"/>
      <c r="R672" s="160"/>
      <c r="S672" s="160"/>
      <c r="T672" s="160"/>
      <c r="U672" s="160"/>
      <c r="V672" s="160"/>
      <c r="W672" s="160"/>
      <c r="X672" s="160"/>
      <c r="Y672" s="160"/>
      <c r="Z672" s="150"/>
      <c r="AA672" s="150"/>
      <c r="AB672" s="150"/>
      <c r="AC672" s="150"/>
      <c r="AD672" s="150"/>
      <c r="AE672" s="150"/>
      <c r="AF672" s="150"/>
      <c r="AG672" s="150" t="s">
        <v>239</v>
      </c>
      <c r="AH672" s="150">
        <v>2</v>
      </c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outlineLevel="3" x14ac:dyDescent="0.2">
      <c r="A673" s="157"/>
      <c r="B673" s="158"/>
      <c r="C673" s="198" t="s">
        <v>847</v>
      </c>
      <c r="D673" s="191"/>
      <c r="E673" s="192">
        <v>7.6129300000000004</v>
      </c>
      <c r="F673" s="160"/>
      <c r="G673" s="160"/>
      <c r="H673" s="160"/>
      <c r="I673" s="160"/>
      <c r="J673" s="160"/>
      <c r="K673" s="160"/>
      <c r="L673" s="160"/>
      <c r="M673" s="160"/>
      <c r="N673" s="159"/>
      <c r="O673" s="159"/>
      <c r="P673" s="159"/>
      <c r="Q673" s="159"/>
      <c r="R673" s="160"/>
      <c r="S673" s="160"/>
      <c r="T673" s="160"/>
      <c r="U673" s="160"/>
      <c r="V673" s="160"/>
      <c r="W673" s="160"/>
      <c r="X673" s="160"/>
      <c r="Y673" s="160"/>
      <c r="Z673" s="150"/>
      <c r="AA673" s="150"/>
      <c r="AB673" s="150"/>
      <c r="AC673" s="150"/>
      <c r="AD673" s="150"/>
      <c r="AE673" s="150"/>
      <c r="AF673" s="150"/>
      <c r="AG673" s="150" t="s">
        <v>239</v>
      </c>
      <c r="AH673" s="150">
        <v>2</v>
      </c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3" x14ac:dyDescent="0.2">
      <c r="A674" s="157"/>
      <c r="B674" s="158"/>
      <c r="C674" s="197" t="s">
        <v>308</v>
      </c>
      <c r="D674" s="191"/>
      <c r="E674" s="192"/>
      <c r="F674" s="160"/>
      <c r="G674" s="160"/>
      <c r="H674" s="160"/>
      <c r="I674" s="160"/>
      <c r="J674" s="160"/>
      <c r="K674" s="160"/>
      <c r="L674" s="160"/>
      <c r="M674" s="160"/>
      <c r="N674" s="159"/>
      <c r="O674" s="159"/>
      <c r="P674" s="159"/>
      <c r="Q674" s="159"/>
      <c r="R674" s="160"/>
      <c r="S674" s="160"/>
      <c r="T674" s="160"/>
      <c r="U674" s="160"/>
      <c r="V674" s="160"/>
      <c r="W674" s="160"/>
      <c r="X674" s="160"/>
      <c r="Y674" s="160"/>
      <c r="Z674" s="150"/>
      <c r="AA674" s="150"/>
      <c r="AB674" s="150"/>
      <c r="AC674" s="150"/>
      <c r="AD674" s="150"/>
      <c r="AE674" s="150"/>
      <c r="AF674" s="150"/>
      <c r="AG674" s="150" t="s">
        <v>239</v>
      </c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outlineLevel="3" x14ac:dyDescent="0.2">
      <c r="A675" s="157"/>
      <c r="B675" s="158"/>
      <c r="C675" s="196" t="s">
        <v>848</v>
      </c>
      <c r="D675" s="189"/>
      <c r="E675" s="190">
        <v>777.66351999999995</v>
      </c>
      <c r="F675" s="160"/>
      <c r="G675" s="160"/>
      <c r="H675" s="160"/>
      <c r="I675" s="160"/>
      <c r="J675" s="160"/>
      <c r="K675" s="160"/>
      <c r="L675" s="160"/>
      <c r="M675" s="160"/>
      <c r="N675" s="159"/>
      <c r="O675" s="159"/>
      <c r="P675" s="159"/>
      <c r="Q675" s="159"/>
      <c r="R675" s="160"/>
      <c r="S675" s="160"/>
      <c r="T675" s="160"/>
      <c r="U675" s="160"/>
      <c r="V675" s="160"/>
      <c r="W675" s="160"/>
      <c r="X675" s="160"/>
      <c r="Y675" s="160"/>
      <c r="Z675" s="150"/>
      <c r="AA675" s="150"/>
      <c r="AB675" s="150"/>
      <c r="AC675" s="150"/>
      <c r="AD675" s="150"/>
      <c r="AE675" s="150"/>
      <c r="AF675" s="150"/>
      <c r="AG675" s="150" t="s">
        <v>239</v>
      </c>
      <c r="AH675" s="150">
        <v>0</v>
      </c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ht="22.5" outlineLevel="1" x14ac:dyDescent="0.2">
      <c r="A676" s="171">
        <v>130</v>
      </c>
      <c r="B676" s="172" t="s">
        <v>849</v>
      </c>
      <c r="C676" s="185" t="s">
        <v>850</v>
      </c>
      <c r="D676" s="173" t="s">
        <v>312</v>
      </c>
      <c r="E676" s="174">
        <v>77.096720000000005</v>
      </c>
      <c r="F676" s="175"/>
      <c r="G676" s="176">
        <f>ROUND(E676*F676,2)</f>
        <v>0</v>
      </c>
      <c r="H676" s="161">
        <v>977</v>
      </c>
      <c r="I676" s="160">
        <f>ROUND(E676*H676,2)</f>
        <v>75323.5</v>
      </c>
      <c r="J676" s="161">
        <v>0</v>
      </c>
      <c r="K676" s="160">
        <f>ROUND(E676*J676,2)</f>
        <v>0</v>
      </c>
      <c r="L676" s="160">
        <v>21</v>
      </c>
      <c r="M676" s="160">
        <f>G676*(1+L676/100)</f>
        <v>0</v>
      </c>
      <c r="N676" s="159">
        <v>1.43E-2</v>
      </c>
      <c r="O676" s="159">
        <f>ROUND(E676*N676,2)</f>
        <v>1.1000000000000001</v>
      </c>
      <c r="P676" s="159">
        <v>0</v>
      </c>
      <c r="Q676" s="159">
        <f>ROUND(E676*P676,2)</f>
        <v>0</v>
      </c>
      <c r="R676" s="160" t="s">
        <v>321</v>
      </c>
      <c r="S676" s="160" t="s">
        <v>216</v>
      </c>
      <c r="T676" s="160" t="s">
        <v>216</v>
      </c>
      <c r="U676" s="160">
        <v>0</v>
      </c>
      <c r="V676" s="160">
        <f>ROUND(E676*U676,2)</f>
        <v>0</v>
      </c>
      <c r="W676" s="160"/>
      <c r="X676" s="160" t="s">
        <v>322</v>
      </c>
      <c r="Y676" s="160" t="s">
        <v>218</v>
      </c>
      <c r="Z676" s="150"/>
      <c r="AA676" s="150"/>
      <c r="AB676" s="150"/>
      <c r="AC676" s="150"/>
      <c r="AD676" s="150"/>
      <c r="AE676" s="150"/>
      <c r="AF676" s="150"/>
      <c r="AG676" s="150" t="s">
        <v>323</v>
      </c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outlineLevel="2" x14ac:dyDescent="0.2">
      <c r="A677" s="157"/>
      <c r="B677" s="158"/>
      <c r="C677" s="197" t="s">
        <v>287</v>
      </c>
      <c r="D677" s="191"/>
      <c r="E677" s="192"/>
      <c r="F677" s="160"/>
      <c r="G677" s="160"/>
      <c r="H677" s="160"/>
      <c r="I677" s="160"/>
      <c r="J677" s="160"/>
      <c r="K677" s="160"/>
      <c r="L677" s="160"/>
      <c r="M677" s="160"/>
      <c r="N677" s="159"/>
      <c r="O677" s="159"/>
      <c r="P677" s="159"/>
      <c r="Q677" s="159"/>
      <c r="R677" s="160"/>
      <c r="S677" s="160"/>
      <c r="T677" s="160"/>
      <c r="U677" s="160"/>
      <c r="V677" s="160"/>
      <c r="W677" s="160"/>
      <c r="X677" s="160"/>
      <c r="Y677" s="160"/>
      <c r="Z677" s="150"/>
      <c r="AA677" s="150"/>
      <c r="AB677" s="150"/>
      <c r="AC677" s="150"/>
      <c r="AD677" s="150"/>
      <c r="AE677" s="150"/>
      <c r="AF677" s="150"/>
      <c r="AG677" s="150" t="s">
        <v>239</v>
      </c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ht="22.5" outlineLevel="3" x14ac:dyDescent="0.2">
      <c r="A678" s="157"/>
      <c r="B678" s="158"/>
      <c r="C678" s="198" t="s">
        <v>828</v>
      </c>
      <c r="D678" s="191"/>
      <c r="E678" s="192">
        <v>63.651000000000003</v>
      </c>
      <c r="F678" s="160"/>
      <c r="G678" s="160"/>
      <c r="H678" s="160"/>
      <c r="I678" s="160"/>
      <c r="J678" s="160"/>
      <c r="K678" s="160"/>
      <c r="L678" s="160"/>
      <c r="M678" s="160"/>
      <c r="N678" s="159"/>
      <c r="O678" s="159"/>
      <c r="P678" s="159"/>
      <c r="Q678" s="159"/>
      <c r="R678" s="160"/>
      <c r="S678" s="160"/>
      <c r="T678" s="160"/>
      <c r="U678" s="160"/>
      <c r="V678" s="160"/>
      <c r="W678" s="160"/>
      <c r="X678" s="160"/>
      <c r="Y678" s="160"/>
      <c r="Z678" s="150"/>
      <c r="AA678" s="150"/>
      <c r="AB678" s="150"/>
      <c r="AC678" s="150"/>
      <c r="AD678" s="150"/>
      <c r="AE678" s="150"/>
      <c r="AF678" s="150"/>
      <c r="AG678" s="150" t="s">
        <v>239</v>
      </c>
      <c r="AH678" s="150">
        <v>2</v>
      </c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outlineLevel="3" x14ac:dyDescent="0.2">
      <c r="A679" s="157"/>
      <c r="B679" s="158"/>
      <c r="C679" s="198" t="s">
        <v>829</v>
      </c>
      <c r="D679" s="191"/>
      <c r="E679" s="192">
        <v>9.7744499999999999</v>
      </c>
      <c r="F679" s="160"/>
      <c r="G679" s="160"/>
      <c r="H679" s="160"/>
      <c r="I679" s="160"/>
      <c r="J679" s="160"/>
      <c r="K679" s="160"/>
      <c r="L679" s="160"/>
      <c r="M679" s="160"/>
      <c r="N679" s="159"/>
      <c r="O679" s="159"/>
      <c r="P679" s="159"/>
      <c r="Q679" s="159"/>
      <c r="R679" s="160"/>
      <c r="S679" s="160"/>
      <c r="T679" s="160"/>
      <c r="U679" s="160"/>
      <c r="V679" s="160"/>
      <c r="W679" s="160"/>
      <c r="X679" s="160"/>
      <c r="Y679" s="160"/>
      <c r="Z679" s="150"/>
      <c r="AA679" s="150"/>
      <c r="AB679" s="150"/>
      <c r="AC679" s="150"/>
      <c r="AD679" s="150"/>
      <c r="AE679" s="150"/>
      <c r="AF679" s="150"/>
      <c r="AG679" s="150" t="s">
        <v>239</v>
      </c>
      <c r="AH679" s="150">
        <v>2</v>
      </c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3" x14ac:dyDescent="0.2">
      <c r="A680" s="157"/>
      <c r="B680" s="158"/>
      <c r="C680" s="197" t="s">
        <v>308</v>
      </c>
      <c r="D680" s="191"/>
      <c r="E680" s="192"/>
      <c r="F680" s="160"/>
      <c r="G680" s="160"/>
      <c r="H680" s="160"/>
      <c r="I680" s="160"/>
      <c r="J680" s="160"/>
      <c r="K680" s="160"/>
      <c r="L680" s="160"/>
      <c r="M680" s="160"/>
      <c r="N680" s="159"/>
      <c r="O680" s="159"/>
      <c r="P680" s="159"/>
      <c r="Q680" s="159"/>
      <c r="R680" s="160"/>
      <c r="S680" s="160"/>
      <c r="T680" s="160"/>
      <c r="U680" s="160"/>
      <c r="V680" s="160"/>
      <c r="W680" s="160"/>
      <c r="X680" s="160"/>
      <c r="Y680" s="160"/>
      <c r="Z680" s="150"/>
      <c r="AA680" s="150"/>
      <c r="AB680" s="150"/>
      <c r="AC680" s="150"/>
      <c r="AD680" s="150"/>
      <c r="AE680" s="150"/>
      <c r="AF680" s="150"/>
      <c r="AG680" s="150" t="s">
        <v>239</v>
      </c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outlineLevel="3" x14ac:dyDescent="0.2">
      <c r="A681" s="157"/>
      <c r="B681" s="158"/>
      <c r="C681" s="196" t="s">
        <v>851</v>
      </c>
      <c r="D681" s="189"/>
      <c r="E681" s="190">
        <v>77.096720000000005</v>
      </c>
      <c r="F681" s="160"/>
      <c r="G681" s="160"/>
      <c r="H681" s="160"/>
      <c r="I681" s="160"/>
      <c r="J681" s="160"/>
      <c r="K681" s="160"/>
      <c r="L681" s="160"/>
      <c r="M681" s="160"/>
      <c r="N681" s="159"/>
      <c r="O681" s="159"/>
      <c r="P681" s="159"/>
      <c r="Q681" s="159"/>
      <c r="R681" s="160"/>
      <c r="S681" s="160"/>
      <c r="T681" s="160"/>
      <c r="U681" s="160"/>
      <c r="V681" s="160"/>
      <c r="W681" s="160"/>
      <c r="X681" s="160"/>
      <c r="Y681" s="160"/>
      <c r="Z681" s="150"/>
      <c r="AA681" s="150"/>
      <c r="AB681" s="150"/>
      <c r="AC681" s="150"/>
      <c r="AD681" s="150"/>
      <c r="AE681" s="150"/>
      <c r="AF681" s="150"/>
      <c r="AG681" s="150" t="s">
        <v>239</v>
      </c>
      <c r="AH681" s="150">
        <v>0</v>
      </c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ht="22.5" outlineLevel="1" x14ac:dyDescent="0.2">
      <c r="A682" s="171">
        <v>131</v>
      </c>
      <c r="B682" s="172" t="s">
        <v>852</v>
      </c>
      <c r="C682" s="185" t="s">
        <v>853</v>
      </c>
      <c r="D682" s="173" t="s">
        <v>312</v>
      </c>
      <c r="E682" s="174">
        <v>804.74564999999996</v>
      </c>
      <c r="F682" s="175"/>
      <c r="G682" s="176">
        <f>ROUND(E682*F682,2)</f>
        <v>0</v>
      </c>
      <c r="H682" s="161">
        <v>68.62</v>
      </c>
      <c r="I682" s="160">
        <f>ROUND(E682*H682,2)</f>
        <v>55221.65</v>
      </c>
      <c r="J682" s="161">
        <v>78.88</v>
      </c>
      <c r="K682" s="160">
        <f>ROUND(E682*J682,2)</f>
        <v>63478.34</v>
      </c>
      <c r="L682" s="160">
        <v>21</v>
      </c>
      <c r="M682" s="160">
        <f>G682*(1+L682/100)</f>
        <v>0</v>
      </c>
      <c r="N682" s="159">
        <v>1.9000000000000001E-4</v>
      </c>
      <c r="O682" s="159">
        <f>ROUND(E682*N682,2)</f>
        <v>0.15</v>
      </c>
      <c r="P682" s="159">
        <v>0</v>
      </c>
      <c r="Q682" s="159">
        <f>ROUND(E682*P682,2)</f>
        <v>0</v>
      </c>
      <c r="R682" s="160"/>
      <c r="S682" s="160" t="s">
        <v>216</v>
      </c>
      <c r="T682" s="160" t="s">
        <v>216</v>
      </c>
      <c r="U682" s="160">
        <v>0.14000000000000001</v>
      </c>
      <c r="V682" s="160">
        <f>ROUND(E682*U682,2)</f>
        <v>112.66</v>
      </c>
      <c r="W682" s="160"/>
      <c r="X682" s="160" t="s">
        <v>236</v>
      </c>
      <c r="Y682" s="160" t="s">
        <v>218</v>
      </c>
      <c r="Z682" s="150"/>
      <c r="AA682" s="150"/>
      <c r="AB682" s="150"/>
      <c r="AC682" s="150"/>
      <c r="AD682" s="150"/>
      <c r="AE682" s="150"/>
      <c r="AF682" s="150"/>
      <c r="AG682" s="150" t="s">
        <v>237</v>
      </c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outlineLevel="2" x14ac:dyDescent="0.2">
      <c r="A683" s="157"/>
      <c r="B683" s="158"/>
      <c r="C683" s="197" t="s">
        <v>287</v>
      </c>
      <c r="D683" s="191"/>
      <c r="E683" s="192"/>
      <c r="F683" s="160"/>
      <c r="G683" s="160"/>
      <c r="H683" s="160"/>
      <c r="I683" s="160"/>
      <c r="J683" s="160"/>
      <c r="K683" s="160"/>
      <c r="L683" s="160"/>
      <c r="M683" s="160"/>
      <c r="N683" s="159"/>
      <c r="O683" s="159"/>
      <c r="P683" s="159"/>
      <c r="Q683" s="159"/>
      <c r="R683" s="160"/>
      <c r="S683" s="160"/>
      <c r="T683" s="160"/>
      <c r="U683" s="160"/>
      <c r="V683" s="160"/>
      <c r="W683" s="160"/>
      <c r="X683" s="160"/>
      <c r="Y683" s="160"/>
      <c r="Z683" s="150"/>
      <c r="AA683" s="150"/>
      <c r="AB683" s="150"/>
      <c r="AC683" s="150"/>
      <c r="AD683" s="150"/>
      <c r="AE683" s="150"/>
      <c r="AF683" s="150"/>
      <c r="AG683" s="150" t="s">
        <v>239</v>
      </c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ht="22.5" outlineLevel="3" x14ac:dyDescent="0.2">
      <c r="A684" s="157"/>
      <c r="B684" s="158"/>
      <c r="C684" s="198" t="s">
        <v>824</v>
      </c>
      <c r="D684" s="191"/>
      <c r="E684" s="192">
        <v>137.22624999999999</v>
      </c>
      <c r="F684" s="160"/>
      <c r="G684" s="160"/>
      <c r="H684" s="160"/>
      <c r="I684" s="160"/>
      <c r="J684" s="160"/>
      <c r="K684" s="160"/>
      <c r="L684" s="160"/>
      <c r="M684" s="160"/>
      <c r="N684" s="159"/>
      <c r="O684" s="159"/>
      <c r="P684" s="159"/>
      <c r="Q684" s="159"/>
      <c r="R684" s="160"/>
      <c r="S684" s="160"/>
      <c r="T684" s="160"/>
      <c r="U684" s="160"/>
      <c r="V684" s="160"/>
      <c r="W684" s="160"/>
      <c r="X684" s="160"/>
      <c r="Y684" s="160"/>
      <c r="Z684" s="150"/>
      <c r="AA684" s="150"/>
      <c r="AB684" s="150"/>
      <c r="AC684" s="150"/>
      <c r="AD684" s="150"/>
      <c r="AE684" s="150"/>
      <c r="AF684" s="150"/>
      <c r="AG684" s="150" t="s">
        <v>239</v>
      </c>
      <c r="AH684" s="150">
        <v>2</v>
      </c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outlineLevel="3" x14ac:dyDescent="0.2">
      <c r="A685" s="157"/>
      <c r="B685" s="158"/>
      <c r="C685" s="198" t="s">
        <v>825</v>
      </c>
      <c r="D685" s="191"/>
      <c r="E685" s="192">
        <v>134.83500000000001</v>
      </c>
      <c r="F685" s="160"/>
      <c r="G685" s="160"/>
      <c r="H685" s="160"/>
      <c r="I685" s="160"/>
      <c r="J685" s="160"/>
      <c r="K685" s="160"/>
      <c r="L685" s="160"/>
      <c r="M685" s="160"/>
      <c r="N685" s="159"/>
      <c r="O685" s="159"/>
      <c r="P685" s="159"/>
      <c r="Q685" s="159"/>
      <c r="R685" s="160"/>
      <c r="S685" s="160"/>
      <c r="T685" s="160"/>
      <c r="U685" s="160"/>
      <c r="V685" s="160"/>
      <c r="W685" s="160"/>
      <c r="X685" s="160"/>
      <c r="Y685" s="160"/>
      <c r="Z685" s="150"/>
      <c r="AA685" s="150"/>
      <c r="AB685" s="150"/>
      <c r="AC685" s="150"/>
      <c r="AD685" s="150"/>
      <c r="AE685" s="150"/>
      <c r="AF685" s="150"/>
      <c r="AG685" s="150" t="s">
        <v>239</v>
      </c>
      <c r="AH685" s="150">
        <v>2</v>
      </c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ht="22.5" outlineLevel="3" x14ac:dyDescent="0.2">
      <c r="A686" s="157"/>
      <c r="B686" s="158"/>
      <c r="C686" s="198" t="s">
        <v>826</v>
      </c>
      <c r="D686" s="191"/>
      <c r="E686" s="192">
        <v>219.97425000000001</v>
      </c>
      <c r="F686" s="160"/>
      <c r="G686" s="160"/>
      <c r="H686" s="160"/>
      <c r="I686" s="160"/>
      <c r="J686" s="160"/>
      <c r="K686" s="160"/>
      <c r="L686" s="160"/>
      <c r="M686" s="160"/>
      <c r="N686" s="159"/>
      <c r="O686" s="159"/>
      <c r="P686" s="159"/>
      <c r="Q686" s="159"/>
      <c r="R686" s="160"/>
      <c r="S686" s="160"/>
      <c r="T686" s="160"/>
      <c r="U686" s="160"/>
      <c r="V686" s="160"/>
      <c r="W686" s="160"/>
      <c r="X686" s="160"/>
      <c r="Y686" s="160"/>
      <c r="Z686" s="150"/>
      <c r="AA686" s="150"/>
      <c r="AB686" s="150"/>
      <c r="AC686" s="150"/>
      <c r="AD686" s="150"/>
      <c r="AE686" s="150"/>
      <c r="AF686" s="150"/>
      <c r="AG686" s="150" t="s">
        <v>239</v>
      </c>
      <c r="AH686" s="150">
        <v>2</v>
      </c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ht="22.5" outlineLevel="3" x14ac:dyDescent="0.2">
      <c r="A687" s="157"/>
      <c r="B687" s="158"/>
      <c r="C687" s="198" t="s">
        <v>827</v>
      </c>
      <c r="D687" s="191"/>
      <c r="E687" s="192">
        <v>166.126</v>
      </c>
      <c r="F687" s="160"/>
      <c r="G687" s="160"/>
      <c r="H687" s="160"/>
      <c r="I687" s="160"/>
      <c r="J687" s="160"/>
      <c r="K687" s="160"/>
      <c r="L687" s="160"/>
      <c r="M687" s="160"/>
      <c r="N687" s="159"/>
      <c r="O687" s="159"/>
      <c r="P687" s="159"/>
      <c r="Q687" s="159"/>
      <c r="R687" s="160"/>
      <c r="S687" s="160"/>
      <c r="T687" s="160"/>
      <c r="U687" s="160"/>
      <c r="V687" s="160"/>
      <c r="W687" s="160"/>
      <c r="X687" s="160"/>
      <c r="Y687" s="160"/>
      <c r="Z687" s="150"/>
      <c r="AA687" s="150"/>
      <c r="AB687" s="150"/>
      <c r="AC687" s="150"/>
      <c r="AD687" s="150"/>
      <c r="AE687" s="150"/>
      <c r="AF687" s="150"/>
      <c r="AG687" s="150" t="s">
        <v>239</v>
      </c>
      <c r="AH687" s="150">
        <v>2</v>
      </c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ht="22.5" outlineLevel="3" x14ac:dyDescent="0.2">
      <c r="A688" s="157"/>
      <c r="B688" s="158"/>
      <c r="C688" s="198" t="s">
        <v>828</v>
      </c>
      <c r="D688" s="191"/>
      <c r="E688" s="192">
        <v>63.651000000000003</v>
      </c>
      <c r="F688" s="160"/>
      <c r="G688" s="160"/>
      <c r="H688" s="160"/>
      <c r="I688" s="160"/>
      <c r="J688" s="160"/>
      <c r="K688" s="160"/>
      <c r="L688" s="160"/>
      <c r="M688" s="160"/>
      <c r="N688" s="159"/>
      <c r="O688" s="159"/>
      <c r="P688" s="159"/>
      <c r="Q688" s="159"/>
      <c r="R688" s="160"/>
      <c r="S688" s="160"/>
      <c r="T688" s="160"/>
      <c r="U688" s="160"/>
      <c r="V688" s="160"/>
      <c r="W688" s="160"/>
      <c r="X688" s="160"/>
      <c r="Y688" s="160"/>
      <c r="Z688" s="150"/>
      <c r="AA688" s="150"/>
      <c r="AB688" s="150"/>
      <c r="AC688" s="150"/>
      <c r="AD688" s="150"/>
      <c r="AE688" s="150"/>
      <c r="AF688" s="150"/>
      <c r="AG688" s="150" t="s">
        <v>239</v>
      </c>
      <c r="AH688" s="150">
        <v>2</v>
      </c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outlineLevel="3" x14ac:dyDescent="0.2">
      <c r="A689" s="157"/>
      <c r="B689" s="158"/>
      <c r="C689" s="198" t="s">
        <v>829</v>
      </c>
      <c r="D689" s="191"/>
      <c r="E689" s="192">
        <v>9.7744499999999999</v>
      </c>
      <c r="F689" s="160"/>
      <c r="G689" s="160"/>
      <c r="H689" s="160"/>
      <c r="I689" s="160"/>
      <c r="J689" s="160"/>
      <c r="K689" s="160"/>
      <c r="L689" s="160"/>
      <c r="M689" s="160"/>
      <c r="N689" s="159"/>
      <c r="O689" s="159"/>
      <c r="P689" s="159"/>
      <c r="Q689" s="159"/>
      <c r="R689" s="160"/>
      <c r="S689" s="160"/>
      <c r="T689" s="160"/>
      <c r="U689" s="160"/>
      <c r="V689" s="160"/>
      <c r="W689" s="160"/>
      <c r="X689" s="160"/>
      <c r="Y689" s="160"/>
      <c r="Z689" s="150"/>
      <c r="AA689" s="150"/>
      <c r="AB689" s="150"/>
      <c r="AC689" s="150"/>
      <c r="AD689" s="150"/>
      <c r="AE689" s="150"/>
      <c r="AF689" s="150"/>
      <c r="AG689" s="150" t="s">
        <v>239</v>
      </c>
      <c r="AH689" s="150">
        <v>2</v>
      </c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outlineLevel="3" x14ac:dyDescent="0.2">
      <c r="A690" s="157"/>
      <c r="B690" s="158"/>
      <c r="C690" s="197" t="s">
        <v>308</v>
      </c>
      <c r="D690" s="191"/>
      <c r="E690" s="192"/>
      <c r="F690" s="160"/>
      <c r="G690" s="160"/>
      <c r="H690" s="160"/>
      <c r="I690" s="160"/>
      <c r="J690" s="160"/>
      <c r="K690" s="160"/>
      <c r="L690" s="160"/>
      <c r="M690" s="160"/>
      <c r="N690" s="159"/>
      <c r="O690" s="159"/>
      <c r="P690" s="159"/>
      <c r="Q690" s="159"/>
      <c r="R690" s="160"/>
      <c r="S690" s="160"/>
      <c r="T690" s="160"/>
      <c r="U690" s="160"/>
      <c r="V690" s="160"/>
      <c r="W690" s="160"/>
      <c r="X690" s="160"/>
      <c r="Y690" s="160"/>
      <c r="Z690" s="150"/>
      <c r="AA690" s="150"/>
      <c r="AB690" s="150"/>
      <c r="AC690" s="150"/>
      <c r="AD690" s="150"/>
      <c r="AE690" s="150"/>
      <c r="AF690" s="150"/>
      <c r="AG690" s="150" t="s">
        <v>239</v>
      </c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outlineLevel="3" x14ac:dyDescent="0.2">
      <c r="A691" s="157"/>
      <c r="B691" s="158"/>
      <c r="C691" s="196" t="s">
        <v>830</v>
      </c>
      <c r="D691" s="189"/>
      <c r="E691" s="190">
        <v>804.74564999999996</v>
      </c>
      <c r="F691" s="160"/>
      <c r="G691" s="160"/>
      <c r="H691" s="160"/>
      <c r="I691" s="160"/>
      <c r="J691" s="160"/>
      <c r="K691" s="160"/>
      <c r="L691" s="160"/>
      <c r="M691" s="160"/>
      <c r="N691" s="159"/>
      <c r="O691" s="159"/>
      <c r="P691" s="159"/>
      <c r="Q691" s="159"/>
      <c r="R691" s="160"/>
      <c r="S691" s="160"/>
      <c r="T691" s="160"/>
      <c r="U691" s="160"/>
      <c r="V691" s="160"/>
      <c r="W691" s="160"/>
      <c r="X691" s="160"/>
      <c r="Y691" s="160"/>
      <c r="Z691" s="150"/>
      <c r="AA691" s="150"/>
      <c r="AB691" s="150"/>
      <c r="AC691" s="150"/>
      <c r="AD691" s="150"/>
      <c r="AE691" s="150"/>
      <c r="AF691" s="150"/>
      <c r="AG691" s="150" t="s">
        <v>239</v>
      </c>
      <c r="AH691" s="150">
        <v>0</v>
      </c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ht="22.5" outlineLevel="1" x14ac:dyDescent="0.2">
      <c r="A692" s="171">
        <v>132</v>
      </c>
      <c r="B692" s="172" t="s">
        <v>854</v>
      </c>
      <c r="C692" s="185" t="s">
        <v>855</v>
      </c>
      <c r="D692" s="173" t="s">
        <v>312</v>
      </c>
      <c r="E692" s="174">
        <v>137.59360000000001</v>
      </c>
      <c r="F692" s="175"/>
      <c r="G692" s="176">
        <f>ROUND(E692*F692,2)</f>
        <v>0</v>
      </c>
      <c r="H692" s="161">
        <v>6.65</v>
      </c>
      <c r="I692" s="160">
        <f>ROUND(E692*H692,2)</f>
        <v>915</v>
      </c>
      <c r="J692" s="161">
        <v>89.25</v>
      </c>
      <c r="K692" s="160">
        <f>ROUND(E692*J692,2)</f>
        <v>12280.23</v>
      </c>
      <c r="L692" s="160">
        <v>21</v>
      </c>
      <c r="M692" s="160">
        <f>G692*(1+L692/100)</f>
        <v>0</v>
      </c>
      <c r="N692" s="159">
        <v>2.3000000000000001E-4</v>
      </c>
      <c r="O692" s="159">
        <f>ROUND(E692*N692,2)</f>
        <v>0.03</v>
      </c>
      <c r="P692" s="159">
        <v>0</v>
      </c>
      <c r="Q692" s="159">
        <f>ROUND(E692*P692,2)</f>
        <v>0</v>
      </c>
      <c r="R692" s="160"/>
      <c r="S692" s="160" t="s">
        <v>216</v>
      </c>
      <c r="T692" s="160" t="s">
        <v>216</v>
      </c>
      <c r="U692" s="160">
        <v>0.16</v>
      </c>
      <c r="V692" s="160">
        <f>ROUND(E692*U692,2)</f>
        <v>22.01</v>
      </c>
      <c r="W692" s="160"/>
      <c r="X692" s="160" t="s">
        <v>236</v>
      </c>
      <c r="Y692" s="160" t="s">
        <v>218</v>
      </c>
      <c r="Z692" s="150"/>
      <c r="AA692" s="150"/>
      <c r="AB692" s="150"/>
      <c r="AC692" s="150"/>
      <c r="AD692" s="150"/>
      <c r="AE692" s="150"/>
      <c r="AF692" s="150"/>
      <c r="AG692" s="150" t="s">
        <v>237</v>
      </c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2" x14ac:dyDescent="0.2">
      <c r="A693" s="157"/>
      <c r="B693" s="158"/>
      <c r="C693" s="196" t="s">
        <v>856</v>
      </c>
      <c r="D693" s="189"/>
      <c r="E693" s="190">
        <v>88.665000000000006</v>
      </c>
      <c r="F693" s="160"/>
      <c r="G693" s="160"/>
      <c r="H693" s="160"/>
      <c r="I693" s="160"/>
      <c r="J693" s="160"/>
      <c r="K693" s="160"/>
      <c r="L693" s="160"/>
      <c r="M693" s="160"/>
      <c r="N693" s="159"/>
      <c r="O693" s="159"/>
      <c r="P693" s="159"/>
      <c r="Q693" s="159"/>
      <c r="R693" s="160"/>
      <c r="S693" s="160"/>
      <c r="T693" s="160"/>
      <c r="U693" s="160"/>
      <c r="V693" s="160"/>
      <c r="W693" s="160"/>
      <c r="X693" s="160"/>
      <c r="Y693" s="160"/>
      <c r="Z693" s="150"/>
      <c r="AA693" s="150"/>
      <c r="AB693" s="150"/>
      <c r="AC693" s="150"/>
      <c r="AD693" s="150"/>
      <c r="AE693" s="150"/>
      <c r="AF693" s="150"/>
      <c r="AG693" s="150" t="s">
        <v>239</v>
      </c>
      <c r="AH693" s="150">
        <v>0</v>
      </c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outlineLevel="3" x14ac:dyDescent="0.2">
      <c r="A694" s="157"/>
      <c r="B694" s="158"/>
      <c r="C694" s="196" t="s">
        <v>857</v>
      </c>
      <c r="D694" s="189"/>
      <c r="E694" s="190">
        <v>27.558599999999998</v>
      </c>
      <c r="F694" s="160"/>
      <c r="G694" s="160"/>
      <c r="H694" s="160"/>
      <c r="I694" s="160"/>
      <c r="J694" s="160"/>
      <c r="K694" s="160"/>
      <c r="L694" s="160"/>
      <c r="M694" s="160"/>
      <c r="N694" s="159"/>
      <c r="O694" s="159"/>
      <c r="P694" s="159"/>
      <c r="Q694" s="159"/>
      <c r="R694" s="160"/>
      <c r="S694" s="160"/>
      <c r="T694" s="160"/>
      <c r="U694" s="160"/>
      <c r="V694" s="160"/>
      <c r="W694" s="160"/>
      <c r="X694" s="160"/>
      <c r="Y694" s="160"/>
      <c r="Z694" s="150"/>
      <c r="AA694" s="150"/>
      <c r="AB694" s="150"/>
      <c r="AC694" s="150"/>
      <c r="AD694" s="150"/>
      <c r="AE694" s="150"/>
      <c r="AF694" s="150"/>
      <c r="AG694" s="150" t="s">
        <v>239</v>
      </c>
      <c r="AH694" s="150">
        <v>0</v>
      </c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outlineLevel="3" x14ac:dyDescent="0.2">
      <c r="A695" s="157"/>
      <c r="B695" s="158"/>
      <c r="C695" s="196" t="s">
        <v>858</v>
      </c>
      <c r="D695" s="189"/>
      <c r="E695" s="190">
        <v>21.37</v>
      </c>
      <c r="F695" s="160"/>
      <c r="G695" s="160"/>
      <c r="H695" s="160"/>
      <c r="I695" s="160"/>
      <c r="J695" s="160"/>
      <c r="K695" s="160"/>
      <c r="L695" s="160"/>
      <c r="M695" s="160"/>
      <c r="N695" s="159"/>
      <c r="O695" s="159"/>
      <c r="P695" s="159"/>
      <c r="Q695" s="159"/>
      <c r="R695" s="160"/>
      <c r="S695" s="160"/>
      <c r="T695" s="160"/>
      <c r="U695" s="160"/>
      <c r="V695" s="160"/>
      <c r="W695" s="160"/>
      <c r="X695" s="160"/>
      <c r="Y695" s="160"/>
      <c r="Z695" s="150"/>
      <c r="AA695" s="150"/>
      <c r="AB695" s="150"/>
      <c r="AC695" s="150"/>
      <c r="AD695" s="150"/>
      <c r="AE695" s="150"/>
      <c r="AF695" s="150"/>
      <c r="AG695" s="150" t="s">
        <v>239</v>
      </c>
      <c r="AH695" s="150">
        <v>0</v>
      </c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outlineLevel="1" x14ac:dyDescent="0.2">
      <c r="A696" s="171">
        <v>133</v>
      </c>
      <c r="B696" s="172" t="s">
        <v>859</v>
      </c>
      <c r="C696" s="185" t="s">
        <v>860</v>
      </c>
      <c r="D696" s="173" t="s">
        <v>312</v>
      </c>
      <c r="E696" s="174">
        <v>48.18</v>
      </c>
      <c r="F696" s="175"/>
      <c r="G696" s="176">
        <f>ROUND(E696*F696,2)</f>
        <v>0</v>
      </c>
      <c r="H696" s="161">
        <v>50.24</v>
      </c>
      <c r="I696" s="160">
        <f>ROUND(E696*H696,2)</f>
        <v>2420.56</v>
      </c>
      <c r="J696" s="161">
        <v>157.76</v>
      </c>
      <c r="K696" s="160">
        <f>ROUND(E696*J696,2)</f>
        <v>7600.88</v>
      </c>
      <c r="L696" s="160">
        <v>21</v>
      </c>
      <c r="M696" s="160">
        <f>G696*(1+L696/100)</f>
        <v>0</v>
      </c>
      <c r="N696" s="159">
        <v>3.0000000000000001E-3</v>
      </c>
      <c r="O696" s="159">
        <f>ROUND(E696*N696,2)</f>
        <v>0.14000000000000001</v>
      </c>
      <c r="P696" s="159">
        <v>0</v>
      </c>
      <c r="Q696" s="159">
        <f>ROUND(E696*P696,2)</f>
        <v>0</v>
      </c>
      <c r="R696" s="160"/>
      <c r="S696" s="160" t="s">
        <v>216</v>
      </c>
      <c r="T696" s="160" t="s">
        <v>216</v>
      </c>
      <c r="U696" s="160">
        <v>0.28000000000000003</v>
      </c>
      <c r="V696" s="160">
        <f>ROUND(E696*U696,2)</f>
        <v>13.49</v>
      </c>
      <c r="W696" s="160"/>
      <c r="X696" s="160" t="s">
        <v>236</v>
      </c>
      <c r="Y696" s="160" t="s">
        <v>218</v>
      </c>
      <c r="Z696" s="150"/>
      <c r="AA696" s="150"/>
      <c r="AB696" s="150"/>
      <c r="AC696" s="150"/>
      <c r="AD696" s="150"/>
      <c r="AE696" s="150"/>
      <c r="AF696" s="150"/>
      <c r="AG696" s="150" t="s">
        <v>237</v>
      </c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outlineLevel="2" x14ac:dyDescent="0.2">
      <c r="A697" s="157"/>
      <c r="B697" s="158"/>
      <c r="C697" s="196" t="s">
        <v>861</v>
      </c>
      <c r="D697" s="189"/>
      <c r="E697" s="190">
        <v>15.09</v>
      </c>
      <c r="F697" s="160"/>
      <c r="G697" s="160"/>
      <c r="H697" s="160"/>
      <c r="I697" s="160"/>
      <c r="J697" s="160"/>
      <c r="K697" s="160"/>
      <c r="L697" s="160"/>
      <c r="M697" s="160"/>
      <c r="N697" s="159"/>
      <c r="O697" s="159"/>
      <c r="P697" s="159"/>
      <c r="Q697" s="159"/>
      <c r="R697" s="160"/>
      <c r="S697" s="160"/>
      <c r="T697" s="160"/>
      <c r="U697" s="160"/>
      <c r="V697" s="160"/>
      <c r="W697" s="160"/>
      <c r="X697" s="160"/>
      <c r="Y697" s="160"/>
      <c r="Z697" s="150"/>
      <c r="AA697" s="150"/>
      <c r="AB697" s="150"/>
      <c r="AC697" s="150"/>
      <c r="AD697" s="150"/>
      <c r="AE697" s="150"/>
      <c r="AF697" s="150"/>
      <c r="AG697" s="150" t="s">
        <v>239</v>
      </c>
      <c r="AH697" s="150">
        <v>0</v>
      </c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ht="22.5" outlineLevel="3" x14ac:dyDescent="0.2">
      <c r="A698" s="157"/>
      <c r="B698" s="158"/>
      <c r="C698" s="196" t="s">
        <v>862</v>
      </c>
      <c r="D698" s="189"/>
      <c r="E698" s="190">
        <v>33.090000000000003</v>
      </c>
      <c r="F698" s="160"/>
      <c r="G698" s="160"/>
      <c r="H698" s="160"/>
      <c r="I698" s="160"/>
      <c r="J698" s="160"/>
      <c r="K698" s="160"/>
      <c r="L698" s="160"/>
      <c r="M698" s="160"/>
      <c r="N698" s="159"/>
      <c r="O698" s="159"/>
      <c r="P698" s="159"/>
      <c r="Q698" s="159"/>
      <c r="R698" s="160"/>
      <c r="S698" s="160"/>
      <c r="T698" s="160"/>
      <c r="U698" s="160"/>
      <c r="V698" s="160"/>
      <c r="W698" s="160"/>
      <c r="X698" s="160"/>
      <c r="Y698" s="160"/>
      <c r="Z698" s="150"/>
      <c r="AA698" s="150"/>
      <c r="AB698" s="150"/>
      <c r="AC698" s="150"/>
      <c r="AD698" s="150"/>
      <c r="AE698" s="150"/>
      <c r="AF698" s="150"/>
      <c r="AG698" s="150" t="s">
        <v>239</v>
      </c>
      <c r="AH698" s="150">
        <v>0</v>
      </c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outlineLevel="1" x14ac:dyDescent="0.2">
      <c r="A699" s="171">
        <v>134</v>
      </c>
      <c r="B699" s="172" t="s">
        <v>863</v>
      </c>
      <c r="C699" s="185" t="s">
        <v>864</v>
      </c>
      <c r="D699" s="173" t="s">
        <v>312</v>
      </c>
      <c r="E699" s="174">
        <v>15.8445</v>
      </c>
      <c r="F699" s="175"/>
      <c r="G699" s="176">
        <f>ROUND(E699*F699,2)</f>
        <v>0</v>
      </c>
      <c r="H699" s="161">
        <v>824</v>
      </c>
      <c r="I699" s="160">
        <f>ROUND(E699*H699,2)</f>
        <v>13055.87</v>
      </c>
      <c r="J699" s="161">
        <v>0</v>
      </c>
      <c r="K699" s="160">
        <f>ROUND(E699*J699,2)</f>
        <v>0</v>
      </c>
      <c r="L699" s="160">
        <v>21</v>
      </c>
      <c r="M699" s="160">
        <f>G699*(1+L699/100)</f>
        <v>0</v>
      </c>
      <c r="N699" s="159">
        <v>5.28E-3</v>
      </c>
      <c r="O699" s="159">
        <f>ROUND(E699*N699,2)</f>
        <v>0.08</v>
      </c>
      <c r="P699" s="159">
        <v>0</v>
      </c>
      <c r="Q699" s="159">
        <f>ROUND(E699*P699,2)</f>
        <v>0</v>
      </c>
      <c r="R699" s="160" t="s">
        <v>321</v>
      </c>
      <c r="S699" s="160" t="s">
        <v>216</v>
      </c>
      <c r="T699" s="160" t="s">
        <v>216</v>
      </c>
      <c r="U699" s="160">
        <v>0</v>
      </c>
      <c r="V699" s="160">
        <f>ROUND(E699*U699,2)</f>
        <v>0</v>
      </c>
      <c r="W699" s="160"/>
      <c r="X699" s="160" t="s">
        <v>322</v>
      </c>
      <c r="Y699" s="160" t="s">
        <v>218</v>
      </c>
      <c r="Z699" s="150"/>
      <c r="AA699" s="150"/>
      <c r="AB699" s="150"/>
      <c r="AC699" s="150"/>
      <c r="AD699" s="150"/>
      <c r="AE699" s="150"/>
      <c r="AF699" s="150"/>
      <c r="AG699" s="150" t="s">
        <v>323</v>
      </c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2" x14ac:dyDescent="0.2">
      <c r="A700" s="157"/>
      <c r="B700" s="158"/>
      <c r="C700" s="196" t="s">
        <v>865</v>
      </c>
      <c r="D700" s="189"/>
      <c r="E700" s="190">
        <v>15.8445</v>
      </c>
      <c r="F700" s="160"/>
      <c r="G700" s="160"/>
      <c r="H700" s="160"/>
      <c r="I700" s="160"/>
      <c r="J700" s="160"/>
      <c r="K700" s="160"/>
      <c r="L700" s="160"/>
      <c r="M700" s="160"/>
      <c r="N700" s="159"/>
      <c r="O700" s="159"/>
      <c r="P700" s="159"/>
      <c r="Q700" s="159"/>
      <c r="R700" s="160"/>
      <c r="S700" s="160"/>
      <c r="T700" s="160"/>
      <c r="U700" s="160"/>
      <c r="V700" s="160"/>
      <c r="W700" s="160"/>
      <c r="X700" s="160"/>
      <c r="Y700" s="160"/>
      <c r="Z700" s="150"/>
      <c r="AA700" s="150"/>
      <c r="AB700" s="150"/>
      <c r="AC700" s="150"/>
      <c r="AD700" s="150"/>
      <c r="AE700" s="150"/>
      <c r="AF700" s="150"/>
      <c r="AG700" s="150" t="s">
        <v>239</v>
      </c>
      <c r="AH700" s="150">
        <v>0</v>
      </c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outlineLevel="1" x14ac:dyDescent="0.2">
      <c r="A701" s="171">
        <v>135</v>
      </c>
      <c r="B701" s="172" t="s">
        <v>866</v>
      </c>
      <c r="C701" s="185" t="s">
        <v>867</v>
      </c>
      <c r="D701" s="173" t="s">
        <v>312</v>
      </c>
      <c r="E701" s="174">
        <v>34.744500000000002</v>
      </c>
      <c r="F701" s="175"/>
      <c r="G701" s="176">
        <f>ROUND(E701*F701,2)</f>
        <v>0</v>
      </c>
      <c r="H701" s="161">
        <v>33.1</v>
      </c>
      <c r="I701" s="160">
        <f>ROUND(E701*H701,2)</f>
        <v>1150.04</v>
      </c>
      <c r="J701" s="161">
        <v>0</v>
      </c>
      <c r="K701" s="160">
        <f>ROUND(E701*J701,2)</f>
        <v>0</v>
      </c>
      <c r="L701" s="160">
        <v>21</v>
      </c>
      <c r="M701" s="160">
        <f>G701*(1+L701/100)</f>
        <v>0</v>
      </c>
      <c r="N701" s="159">
        <v>5.1000000000000004E-4</v>
      </c>
      <c r="O701" s="159">
        <f>ROUND(E701*N701,2)</f>
        <v>0.02</v>
      </c>
      <c r="P701" s="159">
        <v>0</v>
      </c>
      <c r="Q701" s="159">
        <f>ROUND(E701*P701,2)</f>
        <v>0</v>
      </c>
      <c r="R701" s="160" t="s">
        <v>321</v>
      </c>
      <c r="S701" s="160" t="s">
        <v>216</v>
      </c>
      <c r="T701" s="160" t="s">
        <v>216</v>
      </c>
      <c r="U701" s="160">
        <v>0</v>
      </c>
      <c r="V701" s="160">
        <f>ROUND(E701*U701,2)</f>
        <v>0</v>
      </c>
      <c r="W701" s="160"/>
      <c r="X701" s="160" t="s">
        <v>322</v>
      </c>
      <c r="Y701" s="160" t="s">
        <v>218</v>
      </c>
      <c r="Z701" s="150"/>
      <c r="AA701" s="150"/>
      <c r="AB701" s="150"/>
      <c r="AC701" s="150"/>
      <c r="AD701" s="150"/>
      <c r="AE701" s="150"/>
      <c r="AF701" s="150"/>
      <c r="AG701" s="150" t="s">
        <v>323</v>
      </c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ht="22.5" outlineLevel="2" x14ac:dyDescent="0.2">
      <c r="A702" s="157"/>
      <c r="B702" s="158"/>
      <c r="C702" s="196" t="s">
        <v>868</v>
      </c>
      <c r="D702" s="189"/>
      <c r="E702" s="190">
        <v>34.744500000000002</v>
      </c>
      <c r="F702" s="160"/>
      <c r="G702" s="160"/>
      <c r="H702" s="160"/>
      <c r="I702" s="160"/>
      <c r="J702" s="160"/>
      <c r="K702" s="160"/>
      <c r="L702" s="160"/>
      <c r="M702" s="160"/>
      <c r="N702" s="159"/>
      <c r="O702" s="159"/>
      <c r="P702" s="159"/>
      <c r="Q702" s="159"/>
      <c r="R702" s="160"/>
      <c r="S702" s="160"/>
      <c r="T702" s="160"/>
      <c r="U702" s="160"/>
      <c r="V702" s="160"/>
      <c r="W702" s="160"/>
      <c r="X702" s="160"/>
      <c r="Y702" s="160"/>
      <c r="Z702" s="150"/>
      <c r="AA702" s="150"/>
      <c r="AB702" s="150"/>
      <c r="AC702" s="150"/>
      <c r="AD702" s="150"/>
      <c r="AE702" s="150"/>
      <c r="AF702" s="150"/>
      <c r="AG702" s="150" t="s">
        <v>239</v>
      </c>
      <c r="AH702" s="150">
        <v>0</v>
      </c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outlineLevel="1" x14ac:dyDescent="0.2">
      <c r="A703" s="171">
        <v>136</v>
      </c>
      <c r="B703" s="172" t="s">
        <v>869</v>
      </c>
      <c r="C703" s="185" t="s">
        <v>870</v>
      </c>
      <c r="D703" s="173" t="s">
        <v>312</v>
      </c>
      <c r="E703" s="174">
        <v>144.47327999999999</v>
      </c>
      <c r="F703" s="175"/>
      <c r="G703" s="176">
        <f>ROUND(E703*F703,2)</f>
        <v>0</v>
      </c>
      <c r="H703" s="161">
        <v>182.5</v>
      </c>
      <c r="I703" s="160">
        <f>ROUND(E703*H703,2)</f>
        <v>26366.37</v>
      </c>
      <c r="J703" s="161">
        <v>0</v>
      </c>
      <c r="K703" s="160">
        <f>ROUND(E703*J703,2)</f>
        <v>0</v>
      </c>
      <c r="L703" s="160">
        <v>21</v>
      </c>
      <c r="M703" s="160">
        <f>G703*(1+L703/100)</f>
        <v>0</v>
      </c>
      <c r="N703" s="159">
        <v>2.2799999999999999E-3</v>
      </c>
      <c r="O703" s="159">
        <f>ROUND(E703*N703,2)</f>
        <v>0.33</v>
      </c>
      <c r="P703" s="159">
        <v>0</v>
      </c>
      <c r="Q703" s="159">
        <f>ROUND(E703*P703,2)</f>
        <v>0</v>
      </c>
      <c r="R703" s="160" t="s">
        <v>321</v>
      </c>
      <c r="S703" s="160" t="s">
        <v>216</v>
      </c>
      <c r="T703" s="160" t="s">
        <v>216</v>
      </c>
      <c r="U703" s="160">
        <v>0</v>
      </c>
      <c r="V703" s="160">
        <f>ROUND(E703*U703,2)</f>
        <v>0</v>
      </c>
      <c r="W703" s="160"/>
      <c r="X703" s="160" t="s">
        <v>322</v>
      </c>
      <c r="Y703" s="160" t="s">
        <v>218</v>
      </c>
      <c r="Z703" s="150"/>
      <c r="AA703" s="150"/>
      <c r="AB703" s="150"/>
      <c r="AC703" s="150"/>
      <c r="AD703" s="150"/>
      <c r="AE703" s="150"/>
      <c r="AF703" s="150"/>
      <c r="AG703" s="150" t="s">
        <v>323</v>
      </c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</row>
    <row r="704" spans="1:60" outlineLevel="2" x14ac:dyDescent="0.2">
      <c r="A704" s="157"/>
      <c r="B704" s="158"/>
      <c r="C704" s="197" t="s">
        <v>287</v>
      </c>
      <c r="D704" s="191"/>
      <c r="E704" s="192"/>
      <c r="F704" s="160"/>
      <c r="G704" s="160"/>
      <c r="H704" s="160"/>
      <c r="I704" s="160"/>
      <c r="J704" s="160"/>
      <c r="K704" s="160"/>
      <c r="L704" s="160"/>
      <c r="M704" s="160"/>
      <c r="N704" s="159"/>
      <c r="O704" s="159"/>
      <c r="P704" s="159"/>
      <c r="Q704" s="159"/>
      <c r="R704" s="160"/>
      <c r="S704" s="160"/>
      <c r="T704" s="160"/>
      <c r="U704" s="160"/>
      <c r="V704" s="160"/>
      <c r="W704" s="160"/>
      <c r="X704" s="160"/>
      <c r="Y704" s="160"/>
      <c r="Z704" s="150"/>
      <c r="AA704" s="150"/>
      <c r="AB704" s="150"/>
      <c r="AC704" s="150"/>
      <c r="AD704" s="150"/>
      <c r="AE704" s="150"/>
      <c r="AF704" s="150"/>
      <c r="AG704" s="150" t="s">
        <v>239</v>
      </c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</row>
    <row r="705" spans="1:60" outlineLevel="3" x14ac:dyDescent="0.2">
      <c r="A705" s="157"/>
      <c r="B705" s="158"/>
      <c r="C705" s="198" t="s">
        <v>871</v>
      </c>
      <c r="D705" s="191"/>
      <c r="E705" s="192">
        <v>88.665000000000006</v>
      </c>
      <c r="F705" s="160"/>
      <c r="G705" s="160"/>
      <c r="H705" s="160"/>
      <c r="I705" s="160"/>
      <c r="J705" s="160"/>
      <c r="K705" s="160"/>
      <c r="L705" s="160"/>
      <c r="M705" s="160"/>
      <c r="N705" s="159"/>
      <c r="O705" s="159"/>
      <c r="P705" s="159"/>
      <c r="Q705" s="159"/>
      <c r="R705" s="160"/>
      <c r="S705" s="160"/>
      <c r="T705" s="160"/>
      <c r="U705" s="160"/>
      <c r="V705" s="160"/>
      <c r="W705" s="160"/>
      <c r="X705" s="160"/>
      <c r="Y705" s="160"/>
      <c r="Z705" s="150"/>
      <c r="AA705" s="150"/>
      <c r="AB705" s="150"/>
      <c r="AC705" s="150"/>
      <c r="AD705" s="150"/>
      <c r="AE705" s="150"/>
      <c r="AF705" s="150"/>
      <c r="AG705" s="150" t="s">
        <v>239</v>
      </c>
      <c r="AH705" s="150">
        <v>2</v>
      </c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3" x14ac:dyDescent="0.2">
      <c r="A706" s="157"/>
      <c r="B706" s="158"/>
      <c r="C706" s="198" t="s">
        <v>872</v>
      </c>
      <c r="D706" s="191"/>
      <c r="E706" s="192">
        <v>27.558599999999998</v>
      </c>
      <c r="F706" s="160"/>
      <c r="G706" s="160"/>
      <c r="H706" s="160"/>
      <c r="I706" s="160"/>
      <c r="J706" s="160"/>
      <c r="K706" s="160"/>
      <c r="L706" s="160"/>
      <c r="M706" s="160"/>
      <c r="N706" s="159"/>
      <c r="O706" s="159"/>
      <c r="P706" s="159"/>
      <c r="Q706" s="159"/>
      <c r="R706" s="160"/>
      <c r="S706" s="160"/>
      <c r="T706" s="160"/>
      <c r="U706" s="160"/>
      <c r="V706" s="160"/>
      <c r="W706" s="160"/>
      <c r="X706" s="160"/>
      <c r="Y706" s="160"/>
      <c r="Z706" s="150"/>
      <c r="AA706" s="150"/>
      <c r="AB706" s="150"/>
      <c r="AC706" s="150"/>
      <c r="AD706" s="150"/>
      <c r="AE706" s="150"/>
      <c r="AF706" s="150"/>
      <c r="AG706" s="150" t="s">
        <v>239</v>
      </c>
      <c r="AH706" s="150">
        <v>2</v>
      </c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outlineLevel="3" x14ac:dyDescent="0.2">
      <c r="A707" s="157"/>
      <c r="B707" s="158"/>
      <c r="C707" s="198" t="s">
        <v>873</v>
      </c>
      <c r="D707" s="191"/>
      <c r="E707" s="192">
        <v>21.37</v>
      </c>
      <c r="F707" s="160"/>
      <c r="G707" s="160"/>
      <c r="H707" s="160"/>
      <c r="I707" s="160"/>
      <c r="J707" s="160"/>
      <c r="K707" s="160"/>
      <c r="L707" s="160"/>
      <c r="M707" s="160"/>
      <c r="N707" s="159"/>
      <c r="O707" s="159"/>
      <c r="P707" s="159"/>
      <c r="Q707" s="159"/>
      <c r="R707" s="160"/>
      <c r="S707" s="160"/>
      <c r="T707" s="160"/>
      <c r="U707" s="160"/>
      <c r="V707" s="160"/>
      <c r="W707" s="160"/>
      <c r="X707" s="160"/>
      <c r="Y707" s="160"/>
      <c r="Z707" s="150"/>
      <c r="AA707" s="150"/>
      <c r="AB707" s="150"/>
      <c r="AC707" s="150"/>
      <c r="AD707" s="150"/>
      <c r="AE707" s="150"/>
      <c r="AF707" s="150"/>
      <c r="AG707" s="150" t="s">
        <v>239</v>
      </c>
      <c r="AH707" s="150">
        <v>2</v>
      </c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outlineLevel="3" x14ac:dyDescent="0.2">
      <c r="A708" s="157"/>
      <c r="B708" s="158"/>
      <c r="C708" s="197" t="s">
        <v>308</v>
      </c>
      <c r="D708" s="191"/>
      <c r="E708" s="192"/>
      <c r="F708" s="160"/>
      <c r="G708" s="160"/>
      <c r="H708" s="160"/>
      <c r="I708" s="160"/>
      <c r="J708" s="160"/>
      <c r="K708" s="160"/>
      <c r="L708" s="160"/>
      <c r="M708" s="160"/>
      <c r="N708" s="159"/>
      <c r="O708" s="159"/>
      <c r="P708" s="159"/>
      <c r="Q708" s="159"/>
      <c r="R708" s="160"/>
      <c r="S708" s="160"/>
      <c r="T708" s="160"/>
      <c r="U708" s="160"/>
      <c r="V708" s="160"/>
      <c r="W708" s="160"/>
      <c r="X708" s="160"/>
      <c r="Y708" s="160"/>
      <c r="Z708" s="150"/>
      <c r="AA708" s="150"/>
      <c r="AB708" s="150"/>
      <c r="AC708" s="150"/>
      <c r="AD708" s="150"/>
      <c r="AE708" s="150"/>
      <c r="AF708" s="150"/>
      <c r="AG708" s="150" t="s">
        <v>239</v>
      </c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outlineLevel="3" x14ac:dyDescent="0.2">
      <c r="A709" s="157"/>
      <c r="B709" s="158"/>
      <c r="C709" s="196" t="s">
        <v>874</v>
      </c>
      <c r="D709" s="189"/>
      <c r="E709" s="190">
        <v>144.47327999999999</v>
      </c>
      <c r="F709" s="160"/>
      <c r="G709" s="160"/>
      <c r="H709" s="160"/>
      <c r="I709" s="160"/>
      <c r="J709" s="160"/>
      <c r="K709" s="160"/>
      <c r="L709" s="160"/>
      <c r="M709" s="160"/>
      <c r="N709" s="159"/>
      <c r="O709" s="159"/>
      <c r="P709" s="159"/>
      <c r="Q709" s="159"/>
      <c r="R709" s="160"/>
      <c r="S709" s="160"/>
      <c r="T709" s="160"/>
      <c r="U709" s="160"/>
      <c r="V709" s="160"/>
      <c r="W709" s="160"/>
      <c r="X709" s="160"/>
      <c r="Y709" s="160"/>
      <c r="Z709" s="150"/>
      <c r="AA709" s="150"/>
      <c r="AB709" s="150"/>
      <c r="AC709" s="150"/>
      <c r="AD709" s="150"/>
      <c r="AE709" s="150"/>
      <c r="AF709" s="150"/>
      <c r="AG709" s="150" t="s">
        <v>239</v>
      </c>
      <c r="AH709" s="150">
        <v>0</v>
      </c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</row>
    <row r="710" spans="1:60" ht="22.5" outlineLevel="1" x14ac:dyDescent="0.2">
      <c r="A710" s="171">
        <v>137</v>
      </c>
      <c r="B710" s="172" t="s">
        <v>875</v>
      </c>
      <c r="C710" s="185" t="s">
        <v>876</v>
      </c>
      <c r="D710" s="173" t="s">
        <v>312</v>
      </c>
      <c r="E710" s="174">
        <v>82.470429999999993</v>
      </c>
      <c r="F710" s="175"/>
      <c r="G710" s="176">
        <f>ROUND(E710*F710,2)</f>
        <v>0</v>
      </c>
      <c r="H710" s="161">
        <v>103.83</v>
      </c>
      <c r="I710" s="160">
        <f>ROUND(E710*H710,2)</f>
        <v>8562.9</v>
      </c>
      <c r="J710" s="161">
        <v>331.17</v>
      </c>
      <c r="K710" s="160">
        <f>ROUND(E710*J710,2)</f>
        <v>27311.73</v>
      </c>
      <c r="L710" s="160">
        <v>21</v>
      </c>
      <c r="M710" s="160">
        <f>G710*(1+L710/100)</f>
        <v>0</v>
      </c>
      <c r="N710" s="159">
        <v>3.3800000000000002E-3</v>
      </c>
      <c r="O710" s="159">
        <f>ROUND(E710*N710,2)</f>
        <v>0.28000000000000003</v>
      </c>
      <c r="P710" s="159">
        <v>0</v>
      </c>
      <c r="Q710" s="159">
        <f>ROUND(E710*P710,2)</f>
        <v>0</v>
      </c>
      <c r="R710" s="160"/>
      <c r="S710" s="160" t="s">
        <v>216</v>
      </c>
      <c r="T710" s="160" t="s">
        <v>216</v>
      </c>
      <c r="U710" s="160">
        <v>0.58736999999999995</v>
      </c>
      <c r="V710" s="160">
        <f>ROUND(E710*U710,2)</f>
        <v>48.44</v>
      </c>
      <c r="W710" s="160"/>
      <c r="X710" s="160" t="s">
        <v>236</v>
      </c>
      <c r="Y710" s="160" t="s">
        <v>218</v>
      </c>
      <c r="Z710" s="150"/>
      <c r="AA710" s="150"/>
      <c r="AB710" s="150"/>
      <c r="AC710" s="150"/>
      <c r="AD710" s="150"/>
      <c r="AE710" s="150"/>
      <c r="AF710" s="150"/>
      <c r="AG710" s="150" t="s">
        <v>237</v>
      </c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outlineLevel="2" x14ac:dyDescent="0.2">
      <c r="A711" s="157"/>
      <c r="B711" s="158"/>
      <c r="C711" s="196" t="s">
        <v>615</v>
      </c>
      <c r="D711" s="189"/>
      <c r="E711" s="190">
        <v>39.270000000000003</v>
      </c>
      <c r="F711" s="160"/>
      <c r="G711" s="160"/>
      <c r="H711" s="160"/>
      <c r="I711" s="160"/>
      <c r="J711" s="160"/>
      <c r="K711" s="160"/>
      <c r="L711" s="160"/>
      <c r="M711" s="160"/>
      <c r="N711" s="159"/>
      <c r="O711" s="159"/>
      <c r="P711" s="159"/>
      <c r="Q711" s="159"/>
      <c r="R711" s="160"/>
      <c r="S711" s="160"/>
      <c r="T711" s="160"/>
      <c r="U711" s="160"/>
      <c r="V711" s="160"/>
      <c r="W711" s="160"/>
      <c r="X711" s="160"/>
      <c r="Y711" s="160"/>
      <c r="Z711" s="150"/>
      <c r="AA711" s="150"/>
      <c r="AB711" s="150"/>
      <c r="AC711" s="150"/>
      <c r="AD711" s="150"/>
      <c r="AE711" s="150"/>
      <c r="AF711" s="150"/>
      <c r="AG711" s="150" t="s">
        <v>239</v>
      </c>
      <c r="AH711" s="150">
        <v>0</v>
      </c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outlineLevel="3" x14ac:dyDescent="0.2">
      <c r="A712" s="157"/>
      <c r="B712" s="158"/>
      <c r="C712" s="196" t="s">
        <v>616</v>
      </c>
      <c r="D712" s="189"/>
      <c r="E712" s="190">
        <v>20.436499999999999</v>
      </c>
      <c r="F712" s="160"/>
      <c r="G712" s="160"/>
      <c r="H712" s="160"/>
      <c r="I712" s="160"/>
      <c r="J712" s="160"/>
      <c r="K712" s="160"/>
      <c r="L712" s="160"/>
      <c r="M712" s="160"/>
      <c r="N712" s="159"/>
      <c r="O712" s="159"/>
      <c r="P712" s="159"/>
      <c r="Q712" s="159"/>
      <c r="R712" s="160"/>
      <c r="S712" s="160"/>
      <c r="T712" s="160"/>
      <c r="U712" s="160"/>
      <c r="V712" s="160"/>
      <c r="W712" s="160"/>
      <c r="X712" s="160"/>
      <c r="Y712" s="160"/>
      <c r="Z712" s="150"/>
      <c r="AA712" s="150"/>
      <c r="AB712" s="150"/>
      <c r="AC712" s="150"/>
      <c r="AD712" s="150"/>
      <c r="AE712" s="150"/>
      <c r="AF712" s="150"/>
      <c r="AG712" s="150" t="s">
        <v>239</v>
      </c>
      <c r="AH712" s="150">
        <v>0</v>
      </c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outlineLevel="3" x14ac:dyDescent="0.2">
      <c r="A713" s="157"/>
      <c r="B713" s="158"/>
      <c r="C713" s="196" t="s">
        <v>617</v>
      </c>
      <c r="D713" s="189"/>
      <c r="E713" s="190">
        <v>15.151</v>
      </c>
      <c r="F713" s="160"/>
      <c r="G713" s="160"/>
      <c r="H713" s="160"/>
      <c r="I713" s="160"/>
      <c r="J713" s="160"/>
      <c r="K713" s="160"/>
      <c r="L713" s="160"/>
      <c r="M713" s="160"/>
      <c r="N713" s="159"/>
      <c r="O713" s="159"/>
      <c r="P713" s="159"/>
      <c r="Q713" s="159"/>
      <c r="R713" s="160"/>
      <c r="S713" s="160"/>
      <c r="T713" s="160"/>
      <c r="U713" s="160"/>
      <c r="V713" s="160"/>
      <c r="W713" s="160"/>
      <c r="X713" s="160"/>
      <c r="Y713" s="160"/>
      <c r="Z713" s="150"/>
      <c r="AA713" s="150"/>
      <c r="AB713" s="150"/>
      <c r="AC713" s="150"/>
      <c r="AD713" s="150"/>
      <c r="AE713" s="150"/>
      <c r="AF713" s="150"/>
      <c r="AG713" s="150" t="s">
        <v>239</v>
      </c>
      <c r="AH713" s="150">
        <v>0</v>
      </c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3" x14ac:dyDescent="0.2">
      <c r="A714" s="157"/>
      <c r="B714" s="158"/>
      <c r="C714" s="196" t="s">
        <v>618</v>
      </c>
      <c r="D714" s="189"/>
      <c r="E714" s="190">
        <v>7.6129300000000004</v>
      </c>
      <c r="F714" s="160"/>
      <c r="G714" s="160"/>
      <c r="H714" s="160"/>
      <c r="I714" s="160"/>
      <c r="J714" s="160"/>
      <c r="K714" s="160"/>
      <c r="L714" s="160"/>
      <c r="M714" s="160"/>
      <c r="N714" s="159"/>
      <c r="O714" s="159"/>
      <c r="P714" s="159"/>
      <c r="Q714" s="159"/>
      <c r="R714" s="160"/>
      <c r="S714" s="160"/>
      <c r="T714" s="160"/>
      <c r="U714" s="160"/>
      <c r="V714" s="160"/>
      <c r="W714" s="160"/>
      <c r="X714" s="160"/>
      <c r="Y714" s="160"/>
      <c r="Z714" s="150"/>
      <c r="AA714" s="150"/>
      <c r="AB714" s="150"/>
      <c r="AC714" s="150"/>
      <c r="AD714" s="150"/>
      <c r="AE714" s="150"/>
      <c r="AF714" s="150"/>
      <c r="AG714" s="150" t="s">
        <v>239</v>
      </c>
      <c r="AH714" s="150">
        <v>0</v>
      </c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outlineLevel="1" x14ac:dyDescent="0.2">
      <c r="A715" s="177">
        <v>138</v>
      </c>
      <c r="B715" s="178" t="s">
        <v>877</v>
      </c>
      <c r="C715" s="184" t="s">
        <v>878</v>
      </c>
      <c r="D715" s="179" t="s">
        <v>286</v>
      </c>
      <c r="E715" s="180">
        <v>29.588370000000001</v>
      </c>
      <c r="F715" s="181"/>
      <c r="G715" s="182">
        <f>ROUND(E715*F715,2)</f>
        <v>0</v>
      </c>
      <c r="H715" s="161">
        <v>0</v>
      </c>
      <c r="I715" s="160">
        <f>ROUND(E715*H715,2)</f>
        <v>0</v>
      </c>
      <c r="J715" s="161">
        <v>1158</v>
      </c>
      <c r="K715" s="160">
        <f>ROUND(E715*J715,2)</f>
        <v>34263.33</v>
      </c>
      <c r="L715" s="160">
        <v>21</v>
      </c>
      <c r="M715" s="160">
        <f>G715*(1+L715/100)</f>
        <v>0</v>
      </c>
      <c r="N715" s="159">
        <v>0</v>
      </c>
      <c r="O715" s="159">
        <f>ROUND(E715*N715,2)</f>
        <v>0</v>
      </c>
      <c r="P715" s="159">
        <v>0</v>
      </c>
      <c r="Q715" s="159">
        <f>ROUND(E715*P715,2)</f>
        <v>0</v>
      </c>
      <c r="R715" s="160"/>
      <c r="S715" s="160" t="s">
        <v>216</v>
      </c>
      <c r="T715" s="160" t="s">
        <v>216</v>
      </c>
      <c r="U715" s="160">
        <v>1.831</v>
      </c>
      <c r="V715" s="160">
        <f>ROUND(E715*U715,2)</f>
        <v>54.18</v>
      </c>
      <c r="W715" s="160"/>
      <c r="X715" s="160" t="s">
        <v>723</v>
      </c>
      <c r="Y715" s="160" t="s">
        <v>218</v>
      </c>
      <c r="Z715" s="150"/>
      <c r="AA715" s="150"/>
      <c r="AB715" s="150"/>
      <c r="AC715" s="150"/>
      <c r="AD715" s="150"/>
      <c r="AE715" s="150"/>
      <c r="AF715" s="150"/>
      <c r="AG715" s="150" t="s">
        <v>724</v>
      </c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x14ac:dyDescent="0.2">
      <c r="A716" s="164" t="s">
        <v>211</v>
      </c>
      <c r="B716" s="165" t="s">
        <v>146</v>
      </c>
      <c r="C716" s="183" t="s">
        <v>147</v>
      </c>
      <c r="D716" s="166"/>
      <c r="E716" s="167"/>
      <c r="F716" s="168"/>
      <c r="G716" s="169">
        <f>SUMIF(AG717:AG725,"&lt;&gt;NOR",G717:G725)</f>
        <v>0</v>
      </c>
      <c r="H716" s="163"/>
      <c r="I716" s="163">
        <f>SUM(I717:I725)</f>
        <v>0</v>
      </c>
      <c r="J716" s="163"/>
      <c r="K716" s="163">
        <f>SUM(K717:K725)</f>
        <v>132000</v>
      </c>
      <c r="L716" s="163"/>
      <c r="M716" s="163">
        <f>SUM(M717:M725)</f>
        <v>0</v>
      </c>
      <c r="N716" s="162"/>
      <c r="O716" s="162">
        <f>SUM(O717:O725)</f>
        <v>0</v>
      </c>
      <c r="P716" s="162"/>
      <c r="Q716" s="162">
        <f>SUM(Q717:Q725)</f>
        <v>0</v>
      </c>
      <c r="R716" s="163"/>
      <c r="S716" s="163"/>
      <c r="T716" s="163"/>
      <c r="U716" s="163"/>
      <c r="V716" s="163">
        <f>SUM(V717:V725)</f>
        <v>0</v>
      </c>
      <c r="W716" s="163"/>
      <c r="X716" s="163"/>
      <c r="Y716" s="163"/>
      <c r="AG716" t="s">
        <v>212</v>
      </c>
    </row>
    <row r="717" spans="1:60" outlineLevel="1" x14ac:dyDescent="0.2">
      <c r="A717" s="177">
        <v>139</v>
      </c>
      <c r="B717" s="178" t="s">
        <v>879</v>
      </c>
      <c r="C717" s="184" t="s">
        <v>880</v>
      </c>
      <c r="D717" s="179" t="s">
        <v>562</v>
      </c>
      <c r="E717" s="180">
        <v>1</v>
      </c>
      <c r="F717" s="181"/>
      <c r="G717" s="182">
        <f>ROUND(E717*F717,2)</f>
        <v>0</v>
      </c>
      <c r="H717" s="161">
        <v>0</v>
      </c>
      <c r="I717" s="160">
        <f>ROUND(E717*H717,2)</f>
        <v>0</v>
      </c>
      <c r="J717" s="161">
        <v>85000</v>
      </c>
      <c r="K717" s="160">
        <f>ROUND(E717*J717,2)</f>
        <v>85000</v>
      </c>
      <c r="L717" s="160">
        <v>21</v>
      </c>
      <c r="M717" s="160">
        <f>G717*(1+L717/100)</f>
        <v>0</v>
      </c>
      <c r="N717" s="159">
        <v>0</v>
      </c>
      <c r="O717" s="159">
        <f>ROUND(E717*N717,2)</f>
        <v>0</v>
      </c>
      <c r="P717" s="159">
        <v>0</v>
      </c>
      <c r="Q717" s="159">
        <f>ROUND(E717*P717,2)</f>
        <v>0</v>
      </c>
      <c r="R717" s="160"/>
      <c r="S717" s="160" t="s">
        <v>222</v>
      </c>
      <c r="T717" s="160" t="s">
        <v>217</v>
      </c>
      <c r="U717" s="160">
        <v>0</v>
      </c>
      <c r="V717" s="160">
        <f>ROUND(E717*U717,2)</f>
        <v>0</v>
      </c>
      <c r="W717" s="160"/>
      <c r="X717" s="160" t="s">
        <v>236</v>
      </c>
      <c r="Y717" s="160" t="s">
        <v>218</v>
      </c>
      <c r="Z717" s="150"/>
      <c r="AA717" s="150"/>
      <c r="AB717" s="150"/>
      <c r="AC717" s="150"/>
      <c r="AD717" s="150"/>
      <c r="AE717" s="150"/>
      <c r="AF717" s="150"/>
      <c r="AG717" s="150" t="s">
        <v>237</v>
      </c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outlineLevel="1" x14ac:dyDescent="0.2">
      <c r="A718" s="171">
        <v>140</v>
      </c>
      <c r="B718" s="172" t="s">
        <v>881</v>
      </c>
      <c r="C718" s="185" t="s">
        <v>882</v>
      </c>
      <c r="D718" s="173" t="s">
        <v>320</v>
      </c>
      <c r="E718" s="174">
        <v>1</v>
      </c>
      <c r="F718" s="175"/>
      <c r="G718" s="176">
        <f>ROUND(E718*F718,2)</f>
        <v>0</v>
      </c>
      <c r="H718" s="161">
        <v>0</v>
      </c>
      <c r="I718" s="160">
        <f>ROUND(E718*H718,2)</f>
        <v>0</v>
      </c>
      <c r="J718" s="161">
        <v>15500</v>
      </c>
      <c r="K718" s="160">
        <f>ROUND(E718*J718,2)</f>
        <v>15500</v>
      </c>
      <c r="L718" s="160">
        <v>21</v>
      </c>
      <c r="M718" s="160">
        <f>G718*(1+L718/100)</f>
        <v>0</v>
      </c>
      <c r="N718" s="159">
        <v>0</v>
      </c>
      <c r="O718" s="159">
        <f>ROUND(E718*N718,2)</f>
        <v>0</v>
      </c>
      <c r="P718" s="159">
        <v>0</v>
      </c>
      <c r="Q718" s="159">
        <f>ROUND(E718*P718,2)</f>
        <v>0</v>
      </c>
      <c r="R718" s="160"/>
      <c r="S718" s="160" t="s">
        <v>222</v>
      </c>
      <c r="T718" s="160" t="s">
        <v>217</v>
      </c>
      <c r="U718" s="160">
        <v>0</v>
      </c>
      <c r="V718" s="160">
        <f>ROUND(E718*U718,2)</f>
        <v>0</v>
      </c>
      <c r="W718" s="160"/>
      <c r="X718" s="160" t="s">
        <v>236</v>
      </c>
      <c r="Y718" s="160" t="s">
        <v>218</v>
      </c>
      <c r="Z718" s="150"/>
      <c r="AA718" s="150"/>
      <c r="AB718" s="150"/>
      <c r="AC718" s="150"/>
      <c r="AD718" s="150"/>
      <c r="AE718" s="150"/>
      <c r="AF718" s="150"/>
      <c r="AG718" s="150" t="s">
        <v>237</v>
      </c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</row>
    <row r="719" spans="1:60" outlineLevel="2" x14ac:dyDescent="0.2">
      <c r="A719" s="157"/>
      <c r="B719" s="158"/>
      <c r="C719" s="196" t="s">
        <v>883</v>
      </c>
      <c r="D719" s="189"/>
      <c r="E719" s="190">
        <v>1</v>
      </c>
      <c r="F719" s="160"/>
      <c r="G719" s="160"/>
      <c r="H719" s="160"/>
      <c r="I719" s="160"/>
      <c r="J719" s="160"/>
      <c r="K719" s="160"/>
      <c r="L719" s="160"/>
      <c r="M719" s="160"/>
      <c r="N719" s="159"/>
      <c r="O719" s="159"/>
      <c r="P719" s="159"/>
      <c r="Q719" s="159"/>
      <c r="R719" s="160"/>
      <c r="S719" s="160"/>
      <c r="T719" s="160"/>
      <c r="U719" s="160"/>
      <c r="V719" s="160"/>
      <c r="W719" s="160"/>
      <c r="X719" s="160"/>
      <c r="Y719" s="160"/>
      <c r="Z719" s="150"/>
      <c r="AA719" s="150"/>
      <c r="AB719" s="150"/>
      <c r="AC719" s="150"/>
      <c r="AD719" s="150"/>
      <c r="AE719" s="150"/>
      <c r="AF719" s="150"/>
      <c r="AG719" s="150" t="s">
        <v>239</v>
      </c>
      <c r="AH719" s="150">
        <v>0</v>
      </c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outlineLevel="1" x14ac:dyDescent="0.2">
      <c r="A720" s="171">
        <v>141</v>
      </c>
      <c r="B720" s="172" t="s">
        <v>884</v>
      </c>
      <c r="C720" s="185" t="s">
        <v>885</v>
      </c>
      <c r="D720" s="173" t="s">
        <v>320</v>
      </c>
      <c r="E720" s="174">
        <v>9</v>
      </c>
      <c r="F720" s="175"/>
      <c r="G720" s="176">
        <f>ROUND(E720*F720,2)</f>
        <v>0</v>
      </c>
      <c r="H720" s="161">
        <v>0</v>
      </c>
      <c r="I720" s="160">
        <f>ROUND(E720*H720,2)</f>
        <v>0</v>
      </c>
      <c r="J720" s="161">
        <v>3500</v>
      </c>
      <c r="K720" s="160">
        <f>ROUND(E720*J720,2)</f>
        <v>31500</v>
      </c>
      <c r="L720" s="160">
        <v>21</v>
      </c>
      <c r="M720" s="160">
        <f>G720*(1+L720/100)</f>
        <v>0</v>
      </c>
      <c r="N720" s="159">
        <v>0</v>
      </c>
      <c r="O720" s="159">
        <f>ROUND(E720*N720,2)</f>
        <v>0</v>
      </c>
      <c r="P720" s="159">
        <v>0</v>
      </c>
      <c r="Q720" s="159">
        <f>ROUND(E720*P720,2)</f>
        <v>0</v>
      </c>
      <c r="R720" s="160"/>
      <c r="S720" s="160" t="s">
        <v>222</v>
      </c>
      <c r="T720" s="160" t="s">
        <v>217</v>
      </c>
      <c r="U720" s="160">
        <v>0</v>
      </c>
      <c r="V720" s="160">
        <f>ROUND(E720*U720,2)</f>
        <v>0</v>
      </c>
      <c r="W720" s="160"/>
      <c r="X720" s="160" t="s">
        <v>236</v>
      </c>
      <c r="Y720" s="160" t="s">
        <v>218</v>
      </c>
      <c r="Z720" s="150"/>
      <c r="AA720" s="150"/>
      <c r="AB720" s="150"/>
      <c r="AC720" s="150"/>
      <c r="AD720" s="150"/>
      <c r="AE720" s="150"/>
      <c r="AF720" s="150"/>
      <c r="AG720" s="150" t="s">
        <v>237</v>
      </c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outlineLevel="2" x14ac:dyDescent="0.2">
      <c r="A721" s="157"/>
      <c r="B721" s="158"/>
      <c r="C721" s="196" t="s">
        <v>886</v>
      </c>
      <c r="D721" s="189"/>
      <c r="E721" s="190">
        <v>2</v>
      </c>
      <c r="F721" s="160"/>
      <c r="G721" s="160"/>
      <c r="H721" s="160"/>
      <c r="I721" s="160"/>
      <c r="J721" s="160"/>
      <c r="K721" s="160"/>
      <c r="L721" s="160"/>
      <c r="M721" s="160"/>
      <c r="N721" s="159"/>
      <c r="O721" s="159"/>
      <c r="P721" s="159"/>
      <c r="Q721" s="159"/>
      <c r="R721" s="160"/>
      <c r="S721" s="160"/>
      <c r="T721" s="160"/>
      <c r="U721" s="160"/>
      <c r="V721" s="160"/>
      <c r="W721" s="160"/>
      <c r="X721" s="160"/>
      <c r="Y721" s="160"/>
      <c r="Z721" s="150"/>
      <c r="AA721" s="150"/>
      <c r="AB721" s="150"/>
      <c r="AC721" s="150"/>
      <c r="AD721" s="150"/>
      <c r="AE721" s="150"/>
      <c r="AF721" s="150"/>
      <c r="AG721" s="150" t="s">
        <v>239</v>
      </c>
      <c r="AH721" s="150">
        <v>0</v>
      </c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</row>
    <row r="722" spans="1:60" outlineLevel="3" x14ac:dyDescent="0.2">
      <c r="A722" s="157"/>
      <c r="B722" s="158"/>
      <c r="C722" s="196" t="s">
        <v>887</v>
      </c>
      <c r="D722" s="189"/>
      <c r="E722" s="190">
        <v>1</v>
      </c>
      <c r="F722" s="160"/>
      <c r="G722" s="160"/>
      <c r="H722" s="160"/>
      <c r="I722" s="160"/>
      <c r="J722" s="160"/>
      <c r="K722" s="160"/>
      <c r="L722" s="160"/>
      <c r="M722" s="160"/>
      <c r="N722" s="159"/>
      <c r="O722" s="159"/>
      <c r="P722" s="159"/>
      <c r="Q722" s="159"/>
      <c r="R722" s="160"/>
      <c r="S722" s="160"/>
      <c r="T722" s="160"/>
      <c r="U722" s="160"/>
      <c r="V722" s="160"/>
      <c r="W722" s="160"/>
      <c r="X722" s="160"/>
      <c r="Y722" s="160"/>
      <c r="Z722" s="150"/>
      <c r="AA722" s="150"/>
      <c r="AB722" s="150"/>
      <c r="AC722" s="150"/>
      <c r="AD722" s="150"/>
      <c r="AE722" s="150"/>
      <c r="AF722" s="150"/>
      <c r="AG722" s="150" t="s">
        <v>239</v>
      </c>
      <c r="AH722" s="150">
        <v>0</v>
      </c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3" x14ac:dyDescent="0.2">
      <c r="A723" s="157"/>
      <c r="B723" s="158"/>
      <c r="C723" s="196" t="s">
        <v>888</v>
      </c>
      <c r="D723" s="189"/>
      <c r="E723" s="190">
        <v>3</v>
      </c>
      <c r="F723" s="160"/>
      <c r="G723" s="160"/>
      <c r="H723" s="160"/>
      <c r="I723" s="160"/>
      <c r="J723" s="160"/>
      <c r="K723" s="160"/>
      <c r="L723" s="160"/>
      <c r="M723" s="160"/>
      <c r="N723" s="159"/>
      <c r="O723" s="159"/>
      <c r="P723" s="159"/>
      <c r="Q723" s="159"/>
      <c r="R723" s="160"/>
      <c r="S723" s="160"/>
      <c r="T723" s="160"/>
      <c r="U723" s="160"/>
      <c r="V723" s="160"/>
      <c r="W723" s="160"/>
      <c r="X723" s="160"/>
      <c r="Y723" s="160"/>
      <c r="Z723" s="150"/>
      <c r="AA723" s="150"/>
      <c r="AB723" s="150"/>
      <c r="AC723" s="150"/>
      <c r="AD723" s="150"/>
      <c r="AE723" s="150"/>
      <c r="AF723" s="150"/>
      <c r="AG723" s="150" t="s">
        <v>239</v>
      </c>
      <c r="AH723" s="150">
        <v>0</v>
      </c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outlineLevel="3" x14ac:dyDescent="0.2">
      <c r="A724" s="157"/>
      <c r="B724" s="158"/>
      <c r="C724" s="196" t="s">
        <v>889</v>
      </c>
      <c r="D724" s="189"/>
      <c r="E724" s="190">
        <v>1</v>
      </c>
      <c r="F724" s="160"/>
      <c r="G724" s="160"/>
      <c r="H724" s="160"/>
      <c r="I724" s="160"/>
      <c r="J724" s="160"/>
      <c r="K724" s="160"/>
      <c r="L724" s="160"/>
      <c r="M724" s="160"/>
      <c r="N724" s="159"/>
      <c r="O724" s="159"/>
      <c r="P724" s="159"/>
      <c r="Q724" s="159"/>
      <c r="R724" s="160"/>
      <c r="S724" s="160"/>
      <c r="T724" s="160"/>
      <c r="U724" s="160"/>
      <c r="V724" s="160"/>
      <c r="W724" s="160"/>
      <c r="X724" s="160"/>
      <c r="Y724" s="160"/>
      <c r="Z724" s="150"/>
      <c r="AA724" s="150"/>
      <c r="AB724" s="150"/>
      <c r="AC724" s="150"/>
      <c r="AD724" s="150"/>
      <c r="AE724" s="150"/>
      <c r="AF724" s="150"/>
      <c r="AG724" s="150" t="s">
        <v>239</v>
      </c>
      <c r="AH724" s="150">
        <v>0</v>
      </c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outlineLevel="3" x14ac:dyDescent="0.2">
      <c r="A725" s="157"/>
      <c r="B725" s="158"/>
      <c r="C725" s="196" t="s">
        <v>890</v>
      </c>
      <c r="D725" s="189"/>
      <c r="E725" s="190">
        <v>2</v>
      </c>
      <c r="F725" s="160"/>
      <c r="G725" s="160"/>
      <c r="H725" s="160"/>
      <c r="I725" s="160"/>
      <c r="J725" s="160"/>
      <c r="K725" s="160"/>
      <c r="L725" s="160"/>
      <c r="M725" s="160"/>
      <c r="N725" s="159"/>
      <c r="O725" s="159"/>
      <c r="P725" s="159"/>
      <c r="Q725" s="159"/>
      <c r="R725" s="160"/>
      <c r="S725" s="160"/>
      <c r="T725" s="160"/>
      <c r="U725" s="160"/>
      <c r="V725" s="160"/>
      <c r="W725" s="160"/>
      <c r="X725" s="160"/>
      <c r="Y725" s="160"/>
      <c r="Z725" s="150"/>
      <c r="AA725" s="150"/>
      <c r="AB725" s="150"/>
      <c r="AC725" s="150"/>
      <c r="AD725" s="150"/>
      <c r="AE725" s="150"/>
      <c r="AF725" s="150"/>
      <c r="AG725" s="150" t="s">
        <v>239</v>
      </c>
      <c r="AH725" s="150">
        <v>0</v>
      </c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x14ac:dyDescent="0.2">
      <c r="A726" s="164" t="s">
        <v>211</v>
      </c>
      <c r="B726" s="165" t="s">
        <v>148</v>
      </c>
      <c r="C726" s="183" t="s">
        <v>149</v>
      </c>
      <c r="D726" s="166"/>
      <c r="E726" s="167"/>
      <c r="F726" s="168"/>
      <c r="G726" s="169">
        <f>SUMIF(AG727:AG736,"&lt;&gt;NOR",G727:G736)</f>
        <v>0</v>
      </c>
      <c r="H726" s="163"/>
      <c r="I726" s="163">
        <f>SUM(I727:I736)</f>
        <v>0</v>
      </c>
      <c r="J726" s="163"/>
      <c r="K726" s="163">
        <f>SUM(K727:K736)</f>
        <v>2085867.95</v>
      </c>
      <c r="L726" s="163"/>
      <c r="M726" s="163">
        <f>SUM(M727:M736)</f>
        <v>0</v>
      </c>
      <c r="N726" s="162"/>
      <c r="O726" s="162">
        <f>SUM(O727:O736)</f>
        <v>30.98</v>
      </c>
      <c r="P726" s="162"/>
      <c r="Q726" s="162">
        <f>SUM(Q727:Q736)</f>
        <v>0</v>
      </c>
      <c r="R726" s="163"/>
      <c r="S726" s="163"/>
      <c r="T726" s="163"/>
      <c r="U726" s="163"/>
      <c r="V726" s="163">
        <f>SUM(V727:V736)</f>
        <v>805.52</v>
      </c>
      <c r="W726" s="163"/>
      <c r="X726" s="163"/>
      <c r="Y726" s="163"/>
      <c r="AG726" t="s">
        <v>212</v>
      </c>
    </row>
    <row r="727" spans="1:60" ht="22.5" outlineLevel="1" x14ac:dyDescent="0.2">
      <c r="A727" s="171">
        <v>142</v>
      </c>
      <c r="B727" s="172" t="s">
        <v>891</v>
      </c>
      <c r="C727" s="185" t="s">
        <v>892</v>
      </c>
      <c r="D727" s="173" t="s">
        <v>312</v>
      </c>
      <c r="E727" s="174">
        <v>847.91380000000004</v>
      </c>
      <c r="F727" s="175"/>
      <c r="G727" s="176">
        <f>ROUND(E727*F727,2)</f>
        <v>0</v>
      </c>
      <c r="H727" s="161">
        <v>0</v>
      </c>
      <c r="I727" s="160">
        <f>ROUND(E727*H727,2)</f>
        <v>0</v>
      </c>
      <c r="J727" s="161">
        <v>2460</v>
      </c>
      <c r="K727" s="160">
        <f>ROUND(E727*J727,2)</f>
        <v>2085867.95</v>
      </c>
      <c r="L727" s="160">
        <v>21</v>
      </c>
      <c r="M727" s="160">
        <f>G727*(1+L727/100)</f>
        <v>0</v>
      </c>
      <c r="N727" s="159">
        <v>3.6540000000000003E-2</v>
      </c>
      <c r="O727" s="159">
        <f>ROUND(E727*N727,2)</f>
        <v>30.98</v>
      </c>
      <c r="P727" s="159">
        <v>0</v>
      </c>
      <c r="Q727" s="159">
        <f>ROUND(E727*P727,2)</f>
        <v>0</v>
      </c>
      <c r="R727" s="160"/>
      <c r="S727" s="160" t="s">
        <v>222</v>
      </c>
      <c r="T727" s="160" t="s">
        <v>217</v>
      </c>
      <c r="U727" s="160">
        <v>0.95</v>
      </c>
      <c r="V727" s="160">
        <f>ROUND(E727*U727,2)</f>
        <v>805.52</v>
      </c>
      <c r="W727" s="160"/>
      <c r="X727" s="160" t="s">
        <v>236</v>
      </c>
      <c r="Y727" s="160" t="s">
        <v>218</v>
      </c>
      <c r="Z727" s="150"/>
      <c r="AA727" s="150"/>
      <c r="AB727" s="150"/>
      <c r="AC727" s="150"/>
      <c r="AD727" s="150"/>
      <c r="AE727" s="150"/>
      <c r="AF727" s="150"/>
      <c r="AG727" s="150" t="s">
        <v>237</v>
      </c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2" x14ac:dyDescent="0.2">
      <c r="A728" s="157"/>
      <c r="B728" s="158"/>
      <c r="C728" s="197" t="s">
        <v>287</v>
      </c>
      <c r="D728" s="191"/>
      <c r="E728" s="192"/>
      <c r="F728" s="160"/>
      <c r="G728" s="160"/>
      <c r="H728" s="160"/>
      <c r="I728" s="160"/>
      <c r="J728" s="160"/>
      <c r="K728" s="160"/>
      <c r="L728" s="160"/>
      <c r="M728" s="160"/>
      <c r="N728" s="159"/>
      <c r="O728" s="159"/>
      <c r="P728" s="159"/>
      <c r="Q728" s="159"/>
      <c r="R728" s="160"/>
      <c r="S728" s="160"/>
      <c r="T728" s="160"/>
      <c r="U728" s="160"/>
      <c r="V728" s="160"/>
      <c r="W728" s="160"/>
      <c r="X728" s="160"/>
      <c r="Y728" s="160"/>
      <c r="Z728" s="150"/>
      <c r="AA728" s="150"/>
      <c r="AB728" s="150"/>
      <c r="AC728" s="150"/>
      <c r="AD728" s="150"/>
      <c r="AE728" s="150"/>
      <c r="AF728" s="150"/>
      <c r="AG728" s="150" t="s">
        <v>239</v>
      </c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ht="22.5" outlineLevel="3" x14ac:dyDescent="0.2">
      <c r="A729" s="157"/>
      <c r="B729" s="158"/>
      <c r="C729" s="198" t="s">
        <v>824</v>
      </c>
      <c r="D729" s="191"/>
      <c r="E729" s="192">
        <v>137.22624999999999</v>
      </c>
      <c r="F729" s="160"/>
      <c r="G729" s="160"/>
      <c r="H729" s="160"/>
      <c r="I729" s="160"/>
      <c r="J729" s="160"/>
      <c r="K729" s="160"/>
      <c r="L729" s="160"/>
      <c r="M729" s="160"/>
      <c r="N729" s="159"/>
      <c r="O729" s="159"/>
      <c r="P729" s="159"/>
      <c r="Q729" s="159"/>
      <c r="R729" s="160"/>
      <c r="S729" s="160"/>
      <c r="T729" s="160"/>
      <c r="U729" s="160"/>
      <c r="V729" s="160"/>
      <c r="W729" s="160"/>
      <c r="X729" s="160"/>
      <c r="Y729" s="160"/>
      <c r="Z729" s="150"/>
      <c r="AA729" s="150"/>
      <c r="AB729" s="150"/>
      <c r="AC729" s="150"/>
      <c r="AD729" s="150"/>
      <c r="AE729" s="150"/>
      <c r="AF729" s="150"/>
      <c r="AG729" s="150" t="s">
        <v>239</v>
      </c>
      <c r="AH729" s="150">
        <v>2</v>
      </c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3" x14ac:dyDescent="0.2">
      <c r="A730" s="157"/>
      <c r="B730" s="158"/>
      <c r="C730" s="198" t="s">
        <v>825</v>
      </c>
      <c r="D730" s="191"/>
      <c r="E730" s="192">
        <v>134.83500000000001</v>
      </c>
      <c r="F730" s="160"/>
      <c r="G730" s="160"/>
      <c r="H730" s="160"/>
      <c r="I730" s="160"/>
      <c r="J730" s="160"/>
      <c r="K730" s="160"/>
      <c r="L730" s="160"/>
      <c r="M730" s="160"/>
      <c r="N730" s="159"/>
      <c r="O730" s="159"/>
      <c r="P730" s="159"/>
      <c r="Q730" s="159"/>
      <c r="R730" s="160"/>
      <c r="S730" s="160"/>
      <c r="T730" s="160"/>
      <c r="U730" s="160"/>
      <c r="V730" s="160"/>
      <c r="W730" s="160"/>
      <c r="X730" s="160"/>
      <c r="Y730" s="160"/>
      <c r="Z730" s="150"/>
      <c r="AA730" s="150"/>
      <c r="AB730" s="150"/>
      <c r="AC730" s="150"/>
      <c r="AD730" s="150"/>
      <c r="AE730" s="150"/>
      <c r="AF730" s="150"/>
      <c r="AG730" s="150" t="s">
        <v>239</v>
      </c>
      <c r="AH730" s="150">
        <v>2</v>
      </c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ht="22.5" outlineLevel="3" x14ac:dyDescent="0.2">
      <c r="A731" s="157"/>
      <c r="B731" s="158"/>
      <c r="C731" s="198" t="s">
        <v>826</v>
      </c>
      <c r="D731" s="191"/>
      <c r="E731" s="192">
        <v>219.97425000000001</v>
      </c>
      <c r="F731" s="160"/>
      <c r="G731" s="160"/>
      <c r="H731" s="160"/>
      <c r="I731" s="160"/>
      <c r="J731" s="160"/>
      <c r="K731" s="160"/>
      <c r="L731" s="160"/>
      <c r="M731" s="160"/>
      <c r="N731" s="159"/>
      <c r="O731" s="159"/>
      <c r="P731" s="159"/>
      <c r="Q731" s="159"/>
      <c r="R731" s="160"/>
      <c r="S731" s="160"/>
      <c r="T731" s="160"/>
      <c r="U731" s="160"/>
      <c r="V731" s="160"/>
      <c r="W731" s="160"/>
      <c r="X731" s="160"/>
      <c r="Y731" s="160"/>
      <c r="Z731" s="150"/>
      <c r="AA731" s="150"/>
      <c r="AB731" s="150"/>
      <c r="AC731" s="150"/>
      <c r="AD731" s="150"/>
      <c r="AE731" s="150"/>
      <c r="AF731" s="150"/>
      <c r="AG731" s="150" t="s">
        <v>239</v>
      </c>
      <c r="AH731" s="150">
        <v>2</v>
      </c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ht="22.5" outlineLevel="3" x14ac:dyDescent="0.2">
      <c r="A732" s="157"/>
      <c r="B732" s="158"/>
      <c r="C732" s="198" t="s">
        <v>893</v>
      </c>
      <c r="D732" s="191"/>
      <c r="E732" s="192">
        <v>242.07599999999999</v>
      </c>
      <c r="F732" s="160"/>
      <c r="G732" s="160"/>
      <c r="H732" s="160"/>
      <c r="I732" s="160"/>
      <c r="J732" s="160"/>
      <c r="K732" s="160"/>
      <c r="L732" s="160"/>
      <c r="M732" s="160"/>
      <c r="N732" s="159"/>
      <c r="O732" s="159"/>
      <c r="P732" s="159"/>
      <c r="Q732" s="159"/>
      <c r="R732" s="160"/>
      <c r="S732" s="160"/>
      <c r="T732" s="160"/>
      <c r="U732" s="160"/>
      <c r="V732" s="160"/>
      <c r="W732" s="160"/>
      <c r="X732" s="160"/>
      <c r="Y732" s="160"/>
      <c r="Z732" s="150"/>
      <c r="AA732" s="150"/>
      <c r="AB732" s="150"/>
      <c r="AC732" s="150"/>
      <c r="AD732" s="150"/>
      <c r="AE732" s="150"/>
      <c r="AF732" s="150"/>
      <c r="AG732" s="150" t="s">
        <v>239</v>
      </c>
      <c r="AH732" s="150">
        <v>2</v>
      </c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ht="22.5" outlineLevel="3" x14ac:dyDescent="0.2">
      <c r="A733" s="157"/>
      <c r="B733" s="158"/>
      <c r="C733" s="198" t="s">
        <v>828</v>
      </c>
      <c r="D733" s="191"/>
      <c r="E733" s="192">
        <v>63.651000000000003</v>
      </c>
      <c r="F733" s="160"/>
      <c r="G733" s="160"/>
      <c r="H733" s="160"/>
      <c r="I733" s="160"/>
      <c r="J733" s="160"/>
      <c r="K733" s="160"/>
      <c r="L733" s="160"/>
      <c r="M733" s="160"/>
      <c r="N733" s="159"/>
      <c r="O733" s="159"/>
      <c r="P733" s="159"/>
      <c r="Q733" s="159"/>
      <c r="R733" s="160"/>
      <c r="S733" s="160"/>
      <c r="T733" s="160"/>
      <c r="U733" s="160"/>
      <c r="V733" s="160"/>
      <c r="W733" s="160"/>
      <c r="X733" s="160"/>
      <c r="Y733" s="160"/>
      <c r="Z733" s="150"/>
      <c r="AA733" s="150"/>
      <c r="AB733" s="150"/>
      <c r="AC733" s="150"/>
      <c r="AD733" s="150"/>
      <c r="AE733" s="150"/>
      <c r="AF733" s="150"/>
      <c r="AG733" s="150" t="s">
        <v>239</v>
      </c>
      <c r="AH733" s="150">
        <v>2</v>
      </c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3" x14ac:dyDescent="0.2">
      <c r="A734" s="157"/>
      <c r="B734" s="158"/>
      <c r="C734" s="198" t="s">
        <v>829</v>
      </c>
      <c r="D734" s="191"/>
      <c r="E734" s="192">
        <v>9.7744499999999999</v>
      </c>
      <c r="F734" s="160"/>
      <c r="G734" s="160"/>
      <c r="H734" s="160"/>
      <c r="I734" s="160"/>
      <c r="J734" s="160"/>
      <c r="K734" s="160"/>
      <c r="L734" s="160"/>
      <c r="M734" s="160"/>
      <c r="N734" s="159"/>
      <c r="O734" s="159"/>
      <c r="P734" s="159"/>
      <c r="Q734" s="159"/>
      <c r="R734" s="160"/>
      <c r="S734" s="160"/>
      <c r="T734" s="160"/>
      <c r="U734" s="160"/>
      <c r="V734" s="160"/>
      <c r="W734" s="160"/>
      <c r="X734" s="160"/>
      <c r="Y734" s="160"/>
      <c r="Z734" s="150"/>
      <c r="AA734" s="150"/>
      <c r="AB734" s="150"/>
      <c r="AC734" s="150"/>
      <c r="AD734" s="150"/>
      <c r="AE734" s="150"/>
      <c r="AF734" s="150"/>
      <c r="AG734" s="150" t="s">
        <v>239</v>
      </c>
      <c r="AH734" s="150">
        <v>2</v>
      </c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3" x14ac:dyDescent="0.2">
      <c r="A735" s="157"/>
      <c r="B735" s="158"/>
      <c r="C735" s="197" t="s">
        <v>308</v>
      </c>
      <c r="D735" s="191"/>
      <c r="E735" s="192"/>
      <c r="F735" s="160"/>
      <c r="G735" s="160"/>
      <c r="H735" s="160"/>
      <c r="I735" s="160"/>
      <c r="J735" s="160"/>
      <c r="K735" s="160"/>
      <c r="L735" s="160"/>
      <c r="M735" s="160"/>
      <c r="N735" s="159"/>
      <c r="O735" s="159"/>
      <c r="P735" s="159"/>
      <c r="Q735" s="159"/>
      <c r="R735" s="160"/>
      <c r="S735" s="160"/>
      <c r="T735" s="160"/>
      <c r="U735" s="160"/>
      <c r="V735" s="160"/>
      <c r="W735" s="160"/>
      <c r="X735" s="160"/>
      <c r="Y735" s="160"/>
      <c r="Z735" s="150"/>
      <c r="AA735" s="150"/>
      <c r="AB735" s="150"/>
      <c r="AC735" s="150"/>
      <c r="AD735" s="150"/>
      <c r="AE735" s="150"/>
      <c r="AF735" s="150"/>
      <c r="AG735" s="150" t="s">
        <v>239</v>
      </c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outlineLevel="3" x14ac:dyDescent="0.2">
      <c r="A736" s="157"/>
      <c r="B736" s="158"/>
      <c r="C736" s="196" t="s">
        <v>894</v>
      </c>
      <c r="D736" s="189"/>
      <c r="E736" s="190">
        <v>847.91380000000004</v>
      </c>
      <c r="F736" s="160"/>
      <c r="G736" s="160"/>
      <c r="H736" s="160"/>
      <c r="I736" s="160"/>
      <c r="J736" s="160"/>
      <c r="K736" s="160"/>
      <c r="L736" s="160"/>
      <c r="M736" s="160"/>
      <c r="N736" s="159"/>
      <c r="O736" s="159"/>
      <c r="P736" s="159"/>
      <c r="Q736" s="159"/>
      <c r="R736" s="160"/>
      <c r="S736" s="160"/>
      <c r="T736" s="160"/>
      <c r="U736" s="160"/>
      <c r="V736" s="160"/>
      <c r="W736" s="160"/>
      <c r="X736" s="160"/>
      <c r="Y736" s="160"/>
      <c r="Z736" s="150"/>
      <c r="AA736" s="150"/>
      <c r="AB736" s="150"/>
      <c r="AC736" s="150"/>
      <c r="AD736" s="150"/>
      <c r="AE736" s="150"/>
      <c r="AF736" s="150"/>
      <c r="AG736" s="150" t="s">
        <v>239</v>
      </c>
      <c r="AH736" s="150">
        <v>0</v>
      </c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x14ac:dyDescent="0.2">
      <c r="A737" s="164" t="s">
        <v>211</v>
      </c>
      <c r="B737" s="165" t="s">
        <v>150</v>
      </c>
      <c r="C737" s="183" t="s">
        <v>151</v>
      </c>
      <c r="D737" s="166"/>
      <c r="E737" s="167"/>
      <c r="F737" s="168"/>
      <c r="G737" s="169">
        <f>SUMIF(AG738:AG740,"&lt;&gt;NOR",G738:G740)</f>
        <v>0</v>
      </c>
      <c r="H737" s="163"/>
      <c r="I737" s="163">
        <f>SUM(I738:I740)</f>
        <v>8015.58</v>
      </c>
      <c r="J737" s="163"/>
      <c r="K737" s="163">
        <f>SUM(K738:K740)</f>
        <v>1358.0600000000002</v>
      </c>
      <c r="L737" s="163"/>
      <c r="M737" s="163">
        <f>SUM(M738:M740)</f>
        <v>0</v>
      </c>
      <c r="N737" s="162"/>
      <c r="O737" s="162">
        <f>SUM(O738:O740)</f>
        <v>0</v>
      </c>
      <c r="P737" s="162"/>
      <c r="Q737" s="162">
        <f>SUM(Q738:Q740)</f>
        <v>0</v>
      </c>
      <c r="R737" s="163"/>
      <c r="S737" s="163"/>
      <c r="T737" s="163"/>
      <c r="U737" s="163"/>
      <c r="V737" s="163">
        <f>SUM(V738:V740)</f>
        <v>2.3699999999999997</v>
      </c>
      <c r="W737" s="163"/>
      <c r="X737" s="163"/>
      <c r="Y737" s="163"/>
      <c r="AG737" t="s">
        <v>212</v>
      </c>
    </row>
    <row r="738" spans="1:60" ht="22.5" outlineLevel="1" x14ac:dyDescent="0.2">
      <c r="A738" s="171">
        <v>143</v>
      </c>
      <c r="B738" s="172" t="s">
        <v>895</v>
      </c>
      <c r="C738" s="185" t="s">
        <v>896</v>
      </c>
      <c r="D738" s="173" t="s">
        <v>445</v>
      </c>
      <c r="E738" s="174">
        <v>2</v>
      </c>
      <c r="F738" s="175"/>
      <c r="G738" s="176">
        <f>ROUND(E738*F738,2)</f>
        <v>0</v>
      </c>
      <c r="H738" s="161">
        <v>4007.79</v>
      </c>
      <c r="I738" s="160">
        <f>ROUND(E738*H738,2)</f>
        <v>8015.58</v>
      </c>
      <c r="J738" s="161">
        <v>677.21</v>
      </c>
      <c r="K738" s="160">
        <f>ROUND(E738*J738,2)</f>
        <v>1354.42</v>
      </c>
      <c r="L738" s="160">
        <v>21</v>
      </c>
      <c r="M738" s="160">
        <f>G738*(1+L738/100)</f>
        <v>0</v>
      </c>
      <c r="N738" s="159">
        <v>2.1199999999999999E-3</v>
      </c>
      <c r="O738" s="159">
        <f>ROUND(E738*N738,2)</f>
        <v>0</v>
      </c>
      <c r="P738" s="159">
        <v>0</v>
      </c>
      <c r="Q738" s="159">
        <f>ROUND(E738*P738,2)</f>
        <v>0</v>
      </c>
      <c r="R738" s="160"/>
      <c r="S738" s="160" t="s">
        <v>216</v>
      </c>
      <c r="T738" s="160" t="s">
        <v>216</v>
      </c>
      <c r="U738" s="160">
        <v>1.18</v>
      </c>
      <c r="V738" s="160">
        <f>ROUND(E738*U738,2)</f>
        <v>2.36</v>
      </c>
      <c r="W738" s="160"/>
      <c r="X738" s="160" t="s">
        <v>236</v>
      </c>
      <c r="Y738" s="160" t="s">
        <v>218</v>
      </c>
      <c r="Z738" s="150"/>
      <c r="AA738" s="150"/>
      <c r="AB738" s="150"/>
      <c r="AC738" s="150"/>
      <c r="AD738" s="150"/>
      <c r="AE738" s="150"/>
      <c r="AF738" s="150"/>
      <c r="AG738" s="150" t="s">
        <v>237</v>
      </c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</row>
    <row r="739" spans="1:60" outlineLevel="2" x14ac:dyDescent="0.2">
      <c r="A739" s="157"/>
      <c r="B739" s="158"/>
      <c r="C739" s="196" t="s">
        <v>897</v>
      </c>
      <c r="D739" s="189"/>
      <c r="E739" s="190">
        <v>2</v>
      </c>
      <c r="F739" s="160"/>
      <c r="G739" s="160"/>
      <c r="H739" s="160"/>
      <c r="I739" s="160"/>
      <c r="J739" s="160"/>
      <c r="K739" s="160"/>
      <c r="L739" s="160"/>
      <c r="M739" s="160"/>
      <c r="N739" s="159"/>
      <c r="O739" s="159"/>
      <c r="P739" s="159"/>
      <c r="Q739" s="159"/>
      <c r="R739" s="160"/>
      <c r="S739" s="160"/>
      <c r="T739" s="160"/>
      <c r="U739" s="160"/>
      <c r="V739" s="160"/>
      <c r="W739" s="160"/>
      <c r="X739" s="160"/>
      <c r="Y739" s="160"/>
      <c r="Z739" s="150"/>
      <c r="AA739" s="150"/>
      <c r="AB739" s="150"/>
      <c r="AC739" s="150"/>
      <c r="AD739" s="150"/>
      <c r="AE739" s="150"/>
      <c r="AF739" s="150"/>
      <c r="AG739" s="150" t="s">
        <v>239</v>
      </c>
      <c r="AH739" s="150">
        <v>0</v>
      </c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outlineLevel="1" x14ac:dyDescent="0.2">
      <c r="A740" s="177">
        <v>144</v>
      </c>
      <c r="B740" s="178" t="s">
        <v>898</v>
      </c>
      <c r="C740" s="184" t="s">
        <v>899</v>
      </c>
      <c r="D740" s="179" t="s">
        <v>286</v>
      </c>
      <c r="E740" s="180">
        <v>4.2399999999999998E-3</v>
      </c>
      <c r="F740" s="181"/>
      <c r="G740" s="182">
        <f>ROUND(E740*F740,2)</f>
        <v>0</v>
      </c>
      <c r="H740" s="161">
        <v>0</v>
      </c>
      <c r="I740" s="160">
        <f>ROUND(E740*H740,2)</f>
        <v>0</v>
      </c>
      <c r="J740" s="161">
        <v>859</v>
      </c>
      <c r="K740" s="160">
        <f>ROUND(E740*J740,2)</f>
        <v>3.64</v>
      </c>
      <c r="L740" s="160">
        <v>21</v>
      </c>
      <c r="M740" s="160">
        <f>G740*(1+L740/100)</f>
        <v>0</v>
      </c>
      <c r="N740" s="159">
        <v>0</v>
      </c>
      <c r="O740" s="159">
        <f>ROUND(E740*N740,2)</f>
        <v>0</v>
      </c>
      <c r="P740" s="159">
        <v>0</v>
      </c>
      <c r="Q740" s="159">
        <f>ROUND(E740*P740,2)</f>
        <v>0</v>
      </c>
      <c r="R740" s="160"/>
      <c r="S740" s="160" t="s">
        <v>216</v>
      </c>
      <c r="T740" s="160" t="s">
        <v>216</v>
      </c>
      <c r="U740" s="160">
        <v>1.5229999999999999</v>
      </c>
      <c r="V740" s="160">
        <f>ROUND(E740*U740,2)</f>
        <v>0.01</v>
      </c>
      <c r="W740" s="160"/>
      <c r="X740" s="160" t="s">
        <v>723</v>
      </c>
      <c r="Y740" s="160" t="s">
        <v>218</v>
      </c>
      <c r="Z740" s="150"/>
      <c r="AA740" s="150"/>
      <c r="AB740" s="150"/>
      <c r="AC740" s="150"/>
      <c r="AD740" s="150"/>
      <c r="AE740" s="150"/>
      <c r="AF740" s="150"/>
      <c r="AG740" s="150" t="s">
        <v>724</v>
      </c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x14ac:dyDescent="0.2">
      <c r="A741" s="164" t="s">
        <v>211</v>
      </c>
      <c r="B741" s="165" t="s">
        <v>152</v>
      </c>
      <c r="C741" s="183" t="s">
        <v>153</v>
      </c>
      <c r="D741" s="166"/>
      <c r="E741" s="167"/>
      <c r="F741" s="168"/>
      <c r="G741" s="169">
        <f>SUMIF(AG742:AG763,"&lt;&gt;NOR",G742:G763)</f>
        <v>0</v>
      </c>
      <c r="H741" s="163"/>
      <c r="I741" s="163">
        <f>SUM(I742:I763)</f>
        <v>0</v>
      </c>
      <c r="J741" s="163"/>
      <c r="K741" s="163">
        <f>SUM(K742:K763)</f>
        <v>465350</v>
      </c>
      <c r="L741" s="163"/>
      <c r="M741" s="163">
        <f>SUM(M742:M763)</f>
        <v>0</v>
      </c>
      <c r="N741" s="162"/>
      <c r="O741" s="162">
        <f>SUM(O742:O763)</f>
        <v>0</v>
      </c>
      <c r="P741" s="162"/>
      <c r="Q741" s="162">
        <f>SUM(Q742:Q763)</f>
        <v>0</v>
      </c>
      <c r="R741" s="163"/>
      <c r="S741" s="163"/>
      <c r="T741" s="163"/>
      <c r="U741" s="163"/>
      <c r="V741" s="163">
        <f>SUM(V742:V763)</f>
        <v>0</v>
      </c>
      <c r="W741" s="163"/>
      <c r="X741" s="163"/>
      <c r="Y741" s="163"/>
      <c r="AG741" t="s">
        <v>212</v>
      </c>
    </row>
    <row r="742" spans="1:60" ht="22.5" outlineLevel="1" x14ac:dyDescent="0.2">
      <c r="A742" s="171">
        <v>145</v>
      </c>
      <c r="B742" s="172" t="s">
        <v>900</v>
      </c>
      <c r="C742" s="185" t="s">
        <v>901</v>
      </c>
      <c r="D742" s="173" t="s">
        <v>320</v>
      </c>
      <c r="E742" s="174">
        <v>16</v>
      </c>
      <c r="F742" s="175"/>
      <c r="G742" s="176">
        <f>ROUND(E742*F742,2)</f>
        <v>0</v>
      </c>
      <c r="H742" s="161">
        <v>0</v>
      </c>
      <c r="I742" s="160">
        <f>ROUND(E742*H742,2)</f>
        <v>0</v>
      </c>
      <c r="J742" s="161">
        <v>5250</v>
      </c>
      <c r="K742" s="160">
        <f>ROUND(E742*J742,2)</f>
        <v>84000</v>
      </c>
      <c r="L742" s="160">
        <v>21</v>
      </c>
      <c r="M742" s="160">
        <f>G742*(1+L742/100)</f>
        <v>0</v>
      </c>
      <c r="N742" s="159">
        <v>0</v>
      </c>
      <c r="O742" s="159">
        <f>ROUND(E742*N742,2)</f>
        <v>0</v>
      </c>
      <c r="P742" s="159">
        <v>0</v>
      </c>
      <c r="Q742" s="159">
        <f>ROUND(E742*P742,2)</f>
        <v>0</v>
      </c>
      <c r="R742" s="160"/>
      <c r="S742" s="160" t="s">
        <v>222</v>
      </c>
      <c r="T742" s="160" t="s">
        <v>217</v>
      </c>
      <c r="U742" s="160">
        <v>0</v>
      </c>
      <c r="V742" s="160">
        <f>ROUND(E742*U742,2)</f>
        <v>0</v>
      </c>
      <c r="W742" s="160"/>
      <c r="X742" s="160" t="s">
        <v>236</v>
      </c>
      <c r="Y742" s="160" t="s">
        <v>218</v>
      </c>
      <c r="Z742" s="150"/>
      <c r="AA742" s="150"/>
      <c r="AB742" s="150"/>
      <c r="AC742" s="150"/>
      <c r="AD742" s="150"/>
      <c r="AE742" s="150"/>
      <c r="AF742" s="150"/>
      <c r="AG742" s="150" t="s">
        <v>237</v>
      </c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outlineLevel="2" x14ac:dyDescent="0.2">
      <c r="A743" s="157"/>
      <c r="B743" s="158"/>
      <c r="C743" s="196" t="s">
        <v>902</v>
      </c>
      <c r="D743" s="189"/>
      <c r="E743" s="190">
        <v>16</v>
      </c>
      <c r="F743" s="160"/>
      <c r="G743" s="160"/>
      <c r="H743" s="160"/>
      <c r="I743" s="160"/>
      <c r="J743" s="160"/>
      <c r="K743" s="160"/>
      <c r="L743" s="160"/>
      <c r="M743" s="160"/>
      <c r="N743" s="159"/>
      <c r="O743" s="159"/>
      <c r="P743" s="159"/>
      <c r="Q743" s="159"/>
      <c r="R743" s="160"/>
      <c r="S743" s="160"/>
      <c r="T743" s="160"/>
      <c r="U743" s="160"/>
      <c r="V743" s="160"/>
      <c r="W743" s="160"/>
      <c r="X743" s="160"/>
      <c r="Y743" s="160"/>
      <c r="Z743" s="150"/>
      <c r="AA743" s="150"/>
      <c r="AB743" s="150"/>
      <c r="AC743" s="150"/>
      <c r="AD743" s="150"/>
      <c r="AE743" s="150"/>
      <c r="AF743" s="150"/>
      <c r="AG743" s="150" t="s">
        <v>239</v>
      </c>
      <c r="AH743" s="150">
        <v>0</v>
      </c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outlineLevel="1" x14ac:dyDescent="0.2">
      <c r="A744" s="171">
        <v>146</v>
      </c>
      <c r="B744" s="172" t="s">
        <v>903</v>
      </c>
      <c r="C744" s="185" t="s">
        <v>904</v>
      </c>
      <c r="D744" s="173" t="s">
        <v>320</v>
      </c>
      <c r="E744" s="174">
        <v>2</v>
      </c>
      <c r="F744" s="175"/>
      <c r="G744" s="176">
        <f>ROUND(E744*F744,2)</f>
        <v>0</v>
      </c>
      <c r="H744" s="161">
        <v>0</v>
      </c>
      <c r="I744" s="160">
        <f>ROUND(E744*H744,2)</f>
        <v>0</v>
      </c>
      <c r="J744" s="161">
        <v>19500</v>
      </c>
      <c r="K744" s="160">
        <f>ROUND(E744*J744,2)</f>
        <v>39000</v>
      </c>
      <c r="L744" s="160">
        <v>21</v>
      </c>
      <c r="M744" s="160">
        <f>G744*(1+L744/100)</f>
        <v>0</v>
      </c>
      <c r="N744" s="159">
        <v>0</v>
      </c>
      <c r="O744" s="159">
        <f>ROUND(E744*N744,2)</f>
        <v>0</v>
      </c>
      <c r="P744" s="159">
        <v>0</v>
      </c>
      <c r="Q744" s="159">
        <f>ROUND(E744*P744,2)</f>
        <v>0</v>
      </c>
      <c r="R744" s="160"/>
      <c r="S744" s="160" t="s">
        <v>222</v>
      </c>
      <c r="T744" s="160" t="s">
        <v>217</v>
      </c>
      <c r="U744" s="160">
        <v>0</v>
      </c>
      <c r="V744" s="160">
        <f>ROUND(E744*U744,2)</f>
        <v>0</v>
      </c>
      <c r="W744" s="160"/>
      <c r="X744" s="160" t="s">
        <v>236</v>
      </c>
      <c r="Y744" s="160" t="s">
        <v>218</v>
      </c>
      <c r="Z744" s="150"/>
      <c r="AA744" s="150"/>
      <c r="AB744" s="150"/>
      <c r="AC744" s="150"/>
      <c r="AD744" s="150"/>
      <c r="AE744" s="150"/>
      <c r="AF744" s="150"/>
      <c r="AG744" s="150" t="s">
        <v>237</v>
      </c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outlineLevel="2" x14ac:dyDescent="0.2">
      <c r="A745" s="157"/>
      <c r="B745" s="158"/>
      <c r="C745" s="196" t="s">
        <v>905</v>
      </c>
      <c r="D745" s="189"/>
      <c r="E745" s="190">
        <v>2</v>
      </c>
      <c r="F745" s="160"/>
      <c r="G745" s="160"/>
      <c r="H745" s="160"/>
      <c r="I745" s="160"/>
      <c r="J745" s="160"/>
      <c r="K745" s="160"/>
      <c r="L745" s="160"/>
      <c r="M745" s="160"/>
      <c r="N745" s="159"/>
      <c r="O745" s="159"/>
      <c r="P745" s="159"/>
      <c r="Q745" s="159"/>
      <c r="R745" s="160"/>
      <c r="S745" s="160"/>
      <c r="T745" s="160"/>
      <c r="U745" s="160"/>
      <c r="V745" s="160"/>
      <c r="W745" s="160"/>
      <c r="X745" s="160"/>
      <c r="Y745" s="160"/>
      <c r="Z745" s="150"/>
      <c r="AA745" s="150"/>
      <c r="AB745" s="150"/>
      <c r="AC745" s="150"/>
      <c r="AD745" s="150"/>
      <c r="AE745" s="150"/>
      <c r="AF745" s="150"/>
      <c r="AG745" s="150" t="s">
        <v>239</v>
      </c>
      <c r="AH745" s="150">
        <v>0</v>
      </c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ht="22.5" outlineLevel="1" x14ac:dyDescent="0.2">
      <c r="A746" s="171">
        <v>147</v>
      </c>
      <c r="B746" s="172" t="s">
        <v>906</v>
      </c>
      <c r="C746" s="185" t="s">
        <v>907</v>
      </c>
      <c r="D746" s="173" t="s">
        <v>320</v>
      </c>
      <c r="E746" s="174">
        <v>2</v>
      </c>
      <c r="F746" s="175"/>
      <c r="G746" s="176">
        <f>ROUND(E746*F746,2)</f>
        <v>0</v>
      </c>
      <c r="H746" s="161">
        <v>0</v>
      </c>
      <c r="I746" s="160">
        <f>ROUND(E746*H746,2)</f>
        <v>0</v>
      </c>
      <c r="J746" s="161">
        <v>33350</v>
      </c>
      <c r="K746" s="160">
        <f>ROUND(E746*J746,2)</f>
        <v>66700</v>
      </c>
      <c r="L746" s="160">
        <v>21</v>
      </c>
      <c r="M746" s="160">
        <f>G746*(1+L746/100)</f>
        <v>0</v>
      </c>
      <c r="N746" s="159">
        <v>0</v>
      </c>
      <c r="O746" s="159">
        <f>ROUND(E746*N746,2)</f>
        <v>0</v>
      </c>
      <c r="P746" s="159">
        <v>0</v>
      </c>
      <c r="Q746" s="159">
        <f>ROUND(E746*P746,2)</f>
        <v>0</v>
      </c>
      <c r="R746" s="160"/>
      <c r="S746" s="160" t="s">
        <v>222</v>
      </c>
      <c r="T746" s="160" t="s">
        <v>217</v>
      </c>
      <c r="U746" s="160">
        <v>0</v>
      </c>
      <c r="V746" s="160">
        <f>ROUND(E746*U746,2)</f>
        <v>0</v>
      </c>
      <c r="W746" s="160"/>
      <c r="X746" s="160" t="s">
        <v>236</v>
      </c>
      <c r="Y746" s="160" t="s">
        <v>218</v>
      </c>
      <c r="Z746" s="150"/>
      <c r="AA746" s="150"/>
      <c r="AB746" s="150"/>
      <c r="AC746" s="150"/>
      <c r="AD746" s="150"/>
      <c r="AE746" s="150"/>
      <c r="AF746" s="150"/>
      <c r="AG746" s="150" t="s">
        <v>237</v>
      </c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2" x14ac:dyDescent="0.2">
      <c r="A747" s="157"/>
      <c r="B747" s="158"/>
      <c r="C747" s="196" t="s">
        <v>908</v>
      </c>
      <c r="D747" s="189"/>
      <c r="E747" s="190">
        <v>2</v>
      </c>
      <c r="F747" s="160"/>
      <c r="G747" s="160"/>
      <c r="H747" s="160"/>
      <c r="I747" s="160"/>
      <c r="J747" s="160"/>
      <c r="K747" s="160"/>
      <c r="L747" s="160"/>
      <c r="M747" s="160"/>
      <c r="N747" s="159"/>
      <c r="O747" s="159"/>
      <c r="P747" s="159"/>
      <c r="Q747" s="159"/>
      <c r="R747" s="160"/>
      <c r="S747" s="160"/>
      <c r="T747" s="160"/>
      <c r="U747" s="160"/>
      <c r="V747" s="160"/>
      <c r="W747" s="160"/>
      <c r="X747" s="160"/>
      <c r="Y747" s="160"/>
      <c r="Z747" s="150"/>
      <c r="AA747" s="150"/>
      <c r="AB747" s="150"/>
      <c r="AC747" s="150"/>
      <c r="AD747" s="150"/>
      <c r="AE747" s="150"/>
      <c r="AF747" s="150"/>
      <c r="AG747" s="150" t="s">
        <v>239</v>
      </c>
      <c r="AH747" s="150">
        <v>0</v>
      </c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outlineLevel="1" x14ac:dyDescent="0.2">
      <c r="A748" s="171">
        <v>148</v>
      </c>
      <c r="B748" s="172" t="s">
        <v>909</v>
      </c>
      <c r="C748" s="185" t="s">
        <v>910</v>
      </c>
      <c r="D748" s="173" t="s">
        <v>562</v>
      </c>
      <c r="E748" s="174">
        <v>1</v>
      </c>
      <c r="F748" s="175"/>
      <c r="G748" s="176">
        <f>ROUND(E748*F748,2)</f>
        <v>0</v>
      </c>
      <c r="H748" s="161">
        <v>0</v>
      </c>
      <c r="I748" s="160">
        <f>ROUND(E748*H748,2)</f>
        <v>0</v>
      </c>
      <c r="J748" s="161">
        <v>21500</v>
      </c>
      <c r="K748" s="160">
        <f>ROUND(E748*J748,2)</f>
        <v>21500</v>
      </c>
      <c r="L748" s="160">
        <v>21</v>
      </c>
      <c r="M748" s="160">
        <f>G748*(1+L748/100)</f>
        <v>0</v>
      </c>
      <c r="N748" s="159">
        <v>0</v>
      </c>
      <c r="O748" s="159">
        <f>ROUND(E748*N748,2)</f>
        <v>0</v>
      </c>
      <c r="P748" s="159">
        <v>0</v>
      </c>
      <c r="Q748" s="159">
        <f>ROUND(E748*P748,2)</f>
        <v>0</v>
      </c>
      <c r="R748" s="160"/>
      <c r="S748" s="160" t="s">
        <v>222</v>
      </c>
      <c r="T748" s="160" t="s">
        <v>217</v>
      </c>
      <c r="U748" s="160">
        <v>0</v>
      </c>
      <c r="V748" s="160">
        <f>ROUND(E748*U748,2)</f>
        <v>0</v>
      </c>
      <c r="W748" s="160"/>
      <c r="X748" s="160" t="s">
        <v>236</v>
      </c>
      <c r="Y748" s="160" t="s">
        <v>218</v>
      </c>
      <c r="Z748" s="150"/>
      <c r="AA748" s="150"/>
      <c r="AB748" s="150"/>
      <c r="AC748" s="150"/>
      <c r="AD748" s="150"/>
      <c r="AE748" s="150"/>
      <c r="AF748" s="150"/>
      <c r="AG748" s="150" t="s">
        <v>237</v>
      </c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outlineLevel="2" x14ac:dyDescent="0.2">
      <c r="A749" s="157"/>
      <c r="B749" s="158"/>
      <c r="C749" s="196" t="s">
        <v>911</v>
      </c>
      <c r="D749" s="189"/>
      <c r="E749" s="190">
        <v>1</v>
      </c>
      <c r="F749" s="160"/>
      <c r="G749" s="160"/>
      <c r="H749" s="160"/>
      <c r="I749" s="160"/>
      <c r="J749" s="160"/>
      <c r="K749" s="160"/>
      <c r="L749" s="160"/>
      <c r="M749" s="160"/>
      <c r="N749" s="159"/>
      <c r="O749" s="159"/>
      <c r="P749" s="159"/>
      <c r="Q749" s="159"/>
      <c r="R749" s="160"/>
      <c r="S749" s="160"/>
      <c r="T749" s="160"/>
      <c r="U749" s="160"/>
      <c r="V749" s="160"/>
      <c r="W749" s="160"/>
      <c r="X749" s="160"/>
      <c r="Y749" s="160"/>
      <c r="Z749" s="150"/>
      <c r="AA749" s="150"/>
      <c r="AB749" s="150"/>
      <c r="AC749" s="150"/>
      <c r="AD749" s="150"/>
      <c r="AE749" s="150"/>
      <c r="AF749" s="150"/>
      <c r="AG749" s="150" t="s">
        <v>239</v>
      </c>
      <c r="AH749" s="150">
        <v>0</v>
      </c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ht="22.5" outlineLevel="1" x14ac:dyDescent="0.2">
      <c r="A750" s="171">
        <v>149</v>
      </c>
      <c r="B750" s="172" t="s">
        <v>912</v>
      </c>
      <c r="C750" s="185" t="s">
        <v>913</v>
      </c>
      <c r="D750" s="173" t="s">
        <v>562</v>
      </c>
      <c r="E750" s="174">
        <v>1</v>
      </c>
      <c r="F750" s="175"/>
      <c r="G750" s="176">
        <f>ROUND(E750*F750,2)</f>
        <v>0</v>
      </c>
      <c r="H750" s="161">
        <v>0</v>
      </c>
      <c r="I750" s="160">
        <f>ROUND(E750*H750,2)</f>
        <v>0</v>
      </c>
      <c r="J750" s="161">
        <v>33500</v>
      </c>
      <c r="K750" s="160">
        <f>ROUND(E750*J750,2)</f>
        <v>33500</v>
      </c>
      <c r="L750" s="160">
        <v>21</v>
      </c>
      <c r="M750" s="160">
        <f>G750*(1+L750/100)</f>
        <v>0</v>
      </c>
      <c r="N750" s="159">
        <v>0</v>
      </c>
      <c r="O750" s="159">
        <f>ROUND(E750*N750,2)</f>
        <v>0</v>
      </c>
      <c r="P750" s="159">
        <v>0</v>
      </c>
      <c r="Q750" s="159">
        <f>ROUND(E750*P750,2)</f>
        <v>0</v>
      </c>
      <c r="R750" s="160"/>
      <c r="S750" s="160" t="s">
        <v>222</v>
      </c>
      <c r="T750" s="160" t="s">
        <v>217</v>
      </c>
      <c r="U750" s="160">
        <v>0</v>
      </c>
      <c r="V750" s="160">
        <f>ROUND(E750*U750,2)</f>
        <v>0</v>
      </c>
      <c r="W750" s="160"/>
      <c r="X750" s="160" t="s">
        <v>236</v>
      </c>
      <c r="Y750" s="160" t="s">
        <v>218</v>
      </c>
      <c r="Z750" s="150"/>
      <c r="AA750" s="150"/>
      <c r="AB750" s="150"/>
      <c r="AC750" s="150"/>
      <c r="AD750" s="150"/>
      <c r="AE750" s="150"/>
      <c r="AF750" s="150"/>
      <c r="AG750" s="150" t="s">
        <v>237</v>
      </c>
      <c r="AH750" s="150"/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outlineLevel="2" x14ac:dyDescent="0.2">
      <c r="A751" s="157"/>
      <c r="B751" s="158"/>
      <c r="C751" s="196" t="s">
        <v>914</v>
      </c>
      <c r="D751" s="189"/>
      <c r="E751" s="190">
        <v>1</v>
      </c>
      <c r="F751" s="160"/>
      <c r="G751" s="160"/>
      <c r="H751" s="160"/>
      <c r="I751" s="160"/>
      <c r="J751" s="160"/>
      <c r="K751" s="160"/>
      <c r="L751" s="160"/>
      <c r="M751" s="160"/>
      <c r="N751" s="159"/>
      <c r="O751" s="159"/>
      <c r="P751" s="159"/>
      <c r="Q751" s="159"/>
      <c r="R751" s="160"/>
      <c r="S751" s="160"/>
      <c r="T751" s="160"/>
      <c r="U751" s="160"/>
      <c r="V751" s="160"/>
      <c r="W751" s="160"/>
      <c r="X751" s="160"/>
      <c r="Y751" s="160"/>
      <c r="Z751" s="150"/>
      <c r="AA751" s="150"/>
      <c r="AB751" s="150"/>
      <c r="AC751" s="150"/>
      <c r="AD751" s="150"/>
      <c r="AE751" s="150"/>
      <c r="AF751" s="150"/>
      <c r="AG751" s="150" t="s">
        <v>239</v>
      </c>
      <c r="AH751" s="150">
        <v>0</v>
      </c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1" x14ac:dyDescent="0.2">
      <c r="A752" s="171">
        <v>150</v>
      </c>
      <c r="B752" s="172" t="s">
        <v>915</v>
      </c>
      <c r="C752" s="185" t="s">
        <v>916</v>
      </c>
      <c r="D752" s="173" t="s">
        <v>562</v>
      </c>
      <c r="E752" s="174">
        <v>1</v>
      </c>
      <c r="F752" s="175"/>
      <c r="G752" s="176">
        <f>ROUND(E752*F752,2)</f>
        <v>0</v>
      </c>
      <c r="H752" s="161">
        <v>0</v>
      </c>
      <c r="I752" s="160">
        <f>ROUND(E752*H752,2)</f>
        <v>0</v>
      </c>
      <c r="J752" s="161">
        <v>52500</v>
      </c>
      <c r="K752" s="160">
        <f>ROUND(E752*J752,2)</f>
        <v>52500</v>
      </c>
      <c r="L752" s="160">
        <v>21</v>
      </c>
      <c r="M752" s="160">
        <f>G752*(1+L752/100)</f>
        <v>0</v>
      </c>
      <c r="N752" s="159">
        <v>0</v>
      </c>
      <c r="O752" s="159">
        <f>ROUND(E752*N752,2)</f>
        <v>0</v>
      </c>
      <c r="P752" s="159">
        <v>0</v>
      </c>
      <c r="Q752" s="159">
        <f>ROUND(E752*P752,2)</f>
        <v>0</v>
      </c>
      <c r="R752" s="160"/>
      <c r="S752" s="160" t="s">
        <v>222</v>
      </c>
      <c r="T752" s="160" t="s">
        <v>217</v>
      </c>
      <c r="U752" s="160">
        <v>0</v>
      </c>
      <c r="V752" s="160">
        <f>ROUND(E752*U752,2)</f>
        <v>0</v>
      </c>
      <c r="W752" s="160"/>
      <c r="X752" s="160" t="s">
        <v>236</v>
      </c>
      <c r="Y752" s="160" t="s">
        <v>218</v>
      </c>
      <c r="Z752" s="150"/>
      <c r="AA752" s="150"/>
      <c r="AB752" s="150"/>
      <c r="AC752" s="150"/>
      <c r="AD752" s="150"/>
      <c r="AE752" s="150"/>
      <c r="AF752" s="150"/>
      <c r="AG752" s="150" t="s">
        <v>237</v>
      </c>
      <c r="AH752" s="150"/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outlineLevel="2" x14ac:dyDescent="0.2">
      <c r="A753" s="157"/>
      <c r="B753" s="158"/>
      <c r="C753" s="196" t="s">
        <v>917</v>
      </c>
      <c r="D753" s="189"/>
      <c r="E753" s="190">
        <v>1</v>
      </c>
      <c r="F753" s="160"/>
      <c r="G753" s="160"/>
      <c r="H753" s="160"/>
      <c r="I753" s="160"/>
      <c r="J753" s="160"/>
      <c r="K753" s="160"/>
      <c r="L753" s="160"/>
      <c r="M753" s="160"/>
      <c r="N753" s="159"/>
      <c r="O753" s="159"/>
      <c r="P753" s="159"/>
      <c r="Q753" s="159"/>
      <c r="R753" s="160"/>
      <c r="S753" s="160"/>
      <c r="T753" s="160"/>
      <c r="U753" s="160"/>
      <c r="V753" s="160"/>
      <c r="W753" s="160"/>
      <c r="X753" s="160"/>
      <c r="Y753" s="160"/>
      <c r="Z753" s="150"/>
      <c r="AA753" s="150"/>
      <c r="AB753" s="150"/>
      <c r="AC753" s="150"/>
      <c r="AD753" s="150"/>
      <c r="AE753" s="150"/>
      <c r="AF753" s="150"/>
      <c r="AG753" s="150" t="s">
        <v>239</v>
      </c>
      <c r="AH753" s="150">
        <v>0</v>
      </c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outlineLevel="1" x14ac:dyDescent="0.2">
      <c r="A754" s="171">
        <v>151</v>
      </c>
      <c r="B754" s="172" t="s">
        <v>918</v>
      </c>
      <c r="C754" s="185" t="s">
        <v>919</v>
      </c>
      <c r="D754" s="173" t="s">
        <v>320</v>
      </c>
      <c r="E754" s="174">
        <v>4</v>
      </c>
      <c r="F754" s="175"/>
      <c r="G754" s="176">
        <f>ROUND(E754*F754,2)</f>
        <v>0</v>
      </c>
      <c r="H754" s="161">
        <v>0</v>
      </c>
      <c r="I754" s="160">
        <f>ROUND(E754*H754,2)</f>
        <v>0</v>
      </c>
      <c r="J754" s="161">
        <v>10850</v>
      </c>
      <c r="K754" s="160">
        <f>ROUND(E754*J754,2)</f>
        <v>43400</v>
      </c>
      <c r="L754" s="160">
        <v>21</v>
      </c>
      <c r="M754" s="160">
        <f>G754*(1+L754/100)</f>
        <v>0</v>
      </c>
      <c r="N754" s="159">
        <v>0</v>
      </c>
      <c r="O754" s="159">
        <f>ROUND(E754*N754,2)</f>
        <v>0</v>
      </c>
      <c r="P754" s="159">
        <v>0</v>
      </c>
      <c r="Q754" s="159">
        <f>ROUND(E754*P754,2)</f>
        <v>0</v>
      </c>
      <c r="R754" s="160"/>
      <c r="S754" s="160" t="s">
        <v>222</v>
      </c>
      <c r="T754" s="160" t="s">
        <v>217</v>
      </c>
      <c r="U754" s="160">
        <v>0</v>
      </c>
      <c r="V754" s="160">
        <f>ROUND(E754*U754,2)</f>
        <v>0</v>
      </c>
      <c r="W754" s="160"/>
      <c r="X754" s="160" t="s">
        <v>236</v>
      </c>
      <c r="Y754" s="160" t="s">
        <v>218</v>
      </c>
      <c r="Z754" s="150"/>
      <c r="AA754" s="150"/>
      <c r="AB754" s="150"/>
      <c r="AC754" s="150"/>
      <c r="AD754" s="150"/>
      <c r="AE754" s="150"/>
      <c r="AF754" s="150"/>
      <c r="AG754" s="150" t="s">
        <v>237</v>
      </c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2" x14ac:dyDescent="0.2">
      <c r="A755" s="157"/>
      <c r="B755" s="158"/>
      <c r="C755" s="196" t="s">
        <v>920</v>
      </c>
      <c r="D755" s="189"/>
      <c r="E755" s="190">
        <v>4</v>
      </c>
      <c r="F755" s="160"/>
      <c r="G755" s="160"/>
      <c r="H755" s="160"/>
      <c r="I755" s="160"/>
      <c r="J755" s="160"/>
      <c r="K755" s="160"/>
      <c r="L755" s="160"/>
      <c r="M755" s="160"/>
      <c r="N755" s="159"/>
      <c r="O755" s="159"/>
      <c r="P755" s="159"/>
      <c r="Q755" s="159"/>
      <c r="R755" s="160"/>
      <c r="S755" s="160"/>
      <c r="T755" s="160"/>
      <c r="U755" s="160"/>
      <c r="V755" s="160"/>
      <c r="W755" s="160"/>
      <c r="X755" s="160"/>
      <c r="Y755" s="160"/>
      <c r="Z755" s="150"/>
      <c r="AA755" s="150"/>
      <c r="AB755" s="150"/>
      <c r="AC755" s="150"/>
      <c r="AD755" s="150"/>
      <c r="AE755" s="150"/>
      <c r="AF755" s="150"/>
      <c r="AG755" s="150" t="s">
        <v>239</v>
      </c>
      <c r="AH755" s="150">
        <v>0</v>
      </c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outlineLevel="1" x14ac:dyDescent="0.2">
      <c r="A756" s="171">
        <v>152</v>
      </c>
      <c r="B756" s="172" t="s">
        <v>921</v>
      </c>
      <c r="C756" s="185" t="s">
        <v>922</v>
      </c>
      <c r="D756" s="173" t="s">
        <v>320</v>
      </c>
      <c r="E756" s="174">
        <v>1</v>
      </c>
      <c r="F756" s="175"/>
      <c r="G756" s="176">
        <f>ROUND(E756*F756,2)</f>
        <v>0</v>
      </c>
      <c r="H756" s="161">
        <v>0</v>
      </c>
      <c r="I756" s="160">
        <f>ROUND(E756*H756,2)</f>
        <v>0</v>
      </c>
      <c r="J756" s="161">
        <v>10650</v>
      </c>
      <c r="K756" s="160">
        <f>ROUND(E756*J756,2)</f>
        <v>10650</v>
      </c>
      <c r="L756" s="160">
        <v>21</v>
      </c>
      <c r="M756" s="160">
        <f>G756*(1+L756/100)</f>
        <v>0</v>
      </c>
      <c r="N756" s="159">
        <v>0</v>
      </c>
      <c r="O756" s="159">
        <f>ROUND(E756*N756,2)</f>
        <v>0</v>
      </c>
      <c r="P756" s="159">
        <v>0</v>
      </c>
      <c r="Q756" s="159">
        <f>ROUND(E756*P756,2)</f>
        <v>0</v>
      </c>
      <c r="R756" s="160"/>
      <c r="S756" s="160" t="s">
        <v>222</v>
      </c>
      <c r="T756" s="160" t="s">
        <v>217</v>
      </c>
      <c r="U756" s="160">
        <v>0</v>
      </c>
      <c r="V756" s="160">
        <f>ROUND(E756*U756,2)</f>
        <v>0</v>
      </c>
      <c r="W756" s="160"/>
      <c r="X756" s="160" t="s">
        <v>236</v>
      </c>
      <c r="Y756" s="160" t="s">
        <v>218</v>
      </c>
      <c r="Z756" s="150"/>
      <c r="AA756" s="150"/>
      <c r="AB756" s="150"/>
      <c r="AC756" s="150"/>
      <c r="AD756" s="150"/>
      <c r="AE756" s="150"/>
      <c r="AF756" s="150"/>
      <c r="AG756" s="150" t="s">
        <v>237</v>
      </c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2" x14ac:dyDescent="0.2">
      <c r="A757" s="157"/>
      <c r="B757" s="158"/>
      <c r="C757" s="196" t="s">
        <v>923</v>
      </c>
      <c r="D757" s="189"/>
      <c r="E757" s="190">
        <v>1</v>
      </c>
      <c r="F757" s="160"/>
      <c r="G757" s="160"/>
      <c r="H757" s="160"/>
      <c r="I757" s="160"/>
      <c r="J757" s="160"/>
      <c r="K757" s="160"/>
      <c r="L757" s="160"/>
      <c r="M757" s="160"/>
      <c r="N757" s="159"/>
      <c r="O757" s="159"/>
      <c r="P757" s="159"/>
      <c r="Q757" s="159"/>
      <c r="R757" s="160"/>
      <c r="S757" s="160"/>
      <c r="T757" s="160"/>
      <c r="U757" s="160"/>
      <c r="V757" s="160"/>
      <c r="W757" s="160"/>
      <c r="X757" s="160"/>
      <c r="Y757" s="160"/>
      <c r="Z757" s="150"/>
      <c r="AA757" s="150"/>
      <c r="AB757" s="150"/>
      <c r="AC757" s="150"/>
      <c r="AD757" s="150"/>
      <c r="AE757" s="150"/>
      <c r="AF757" s="150"/>
      <c r="AG757" s="150" t="s">
        <v>239</v>
      </c>
      <c r="AH757" s="150">
        <v>0</v>
      </c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outlineLevel="1" x14ac:dyDescent="0.2">
      <c r="A758" s="171">
        <v>153</v>
      </c>
      <c r="B758" s="172" t="s">
        <v>924</v>
      </c>
      <c r="C758" s="185" t="s">
        <v>925</v>
      </c>
      <c r="D758" s="173" t="s">
        <v>320</v>
      </c>
      <c r="E758" s="174">
        <v>2</v>
      </c>
      <c r="F758" s="175"/>
      <c r="G758" s="176">
        <f>ROUND(E758*F758,2)</f>
        <v>0</v>
      </c>
      <c r="H758" s="161">
        <v>0</v>
      </c>
      <c r="I758" s="160">
        <f>ROUND(E758*H758,2)</f>
        <v>0</v>
      </c>
      <c r="J758" s="161">
        <v>30800</v>
      </c>
      <c r="K758" s="160">
        <f>ROUND(E758*J758,2)</f>
        <v>61600</v>
      </c>
      <c r="L758" s="160">
        <v>21</v>
      </c>
      <c r="M758" s="160">
        <f>G758*(1+L758/100)</f>
        <v>0</v>
      </c>
      <c r="N758" s="159">
        <v>0</v>
      </c>
      <c r="O758" s="159">
        <f>ROUND(E758*N758,2)</f>
        <v>0</v>
      </c>
      <c r="P758" s="159">
        <v>0</v>
      </c>
      <c r="Q758" s="159">
        <f>ROUND(E758*P758,2)</f>
        <v>0</v>
      </c>
      <c r="R758" s="160"/>
      <c r="S758" s="160" t="s">
        <v>222</v>
      </c>
      <c r="T758" s="160" t="s">
        <v>217</v>
      </c>
      <c r="U758" s="160">
        <v>0</v>
      </c>
      <c r="V758" s="160">
        <f>ROUND(E758*U758,2)</f>
        <v>0</v>
      </c>
      <c r="W758" s="160"/>
      <c r="X758" s="160" t="s">
        <v>236</v>
      </c>
      <c r="Y758" s="160" t="s">
        <v>218</v>
      </c>
      <c r="Z758" s="150"/>
      <c r="AA758" s="150"/>
      <c r="AB758" s="150"/>
      <c r="AC758" s="150"/>
      <c r="AD758" s="150"/>
      <c r="AE758" s="150"/>
      <c r="AF758" s="150"/>
      <c r="AG758" s="150" t="s">
        <v>237</v>
      </c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outlineLevel="2" x14ac:dyDescent="0.2">
      <c r="A759" s="157"/>
      <c r="B759" s="158"/>
      <c r="C759" s="196" t="s">
        <v>926</v>
      </c>
      <c r="D759" s="189"/>
      <c r="E759" s="190">
        <v>2</v>
      </c>
      <c r="F759" s="160"/>
      <c r="G759" s="160"/>
      <c r="H759" s="160"/>
      <c r="I759" s="160"/>
      <c r="J759" s="160"/>
      <c r="K759" s="160"/>
      <c r="L759" s="160"/>
      <c r="M759" s="160"/>
      <c r="N759" s="159"/>
      <c r="O759" s="159"/>
      <c r="P759" s="159"/>
      <c r="Q759" s="159"/>
      <c r="R759" s="160"/>
      <c r="S759" s="160"/>
      <c r="T759" s="160"/>
      <c r="U759" s="160"/>
      <c r="V759" s="160"/>
      <c r="W759" s="160"/>
      <c r="X759" s="160"/>
      <c r="Y759" s="160"/>
      <c r="Z759" s="150"/>
      <c r="AA759" s="150"/>
      <c r="AB759" s="150"/>
      <c r="AC759" s="150"/>
      <c r="AD759" s="150"/>
      <c r="AE759" s="150"/>
      <c r="AF759" s="150"/>
      <c r="AG759" s="150" t="s">
        <v>239</v>
      </c>
      <c r="AH759" s="150">
        <v>0</v>
      </c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</row>
    <row r="760" spans="1:60" outlineLevel="1" x14ac:dyDescent="0.2">
      <c r="A760" s="171">
        <v>154</v>
      </c>
      <c r="B760" s="172" t="s">
        <v>927</v>
      </c>
      <c r="C760" s="185" t="s">
        <v>928</v>
      </c>
      <c r="D760" s="173" t="s">
        <v>320</v>
      </c>
      <c r="E760" s="174">
        <v>10</v>
      </c>
      <c r="F760" s="175"/>
      <c r="G760" s="176">
        <f>ROUND(E760*F760,2)</f>
        <v>0</v>
      </c>
      <c r="H760" s="161">
        <v>0</v>
      </c>
      <c r="I760" s="160">
        <f>ROUND(E760*H760,2)</f>
        <v>0</v>
      </c>
      <c r="J760" s="161">
        <v>5250</v>
      </c>
      <c r="K760" s="160">
        <f>ROUND(E760*J760,2)</f>
        <v>52500</v>
      </c>
      <c r="L760" s="160">
        <v>21</v>
      </c>
      <c r="M760" s="160">
        <f>G760*(1+L760/100)</f>
        <v>0</v>
      </c>
      <c r="N760" s="159">
        <v>0</v>
      </c>
      <c r="O760" s="159">
        <f>ROUND(E760*N760,2)</f>
        <v>0</v>
      </c>
      <c r="P760" s="159">
        <v>0</v>
      </c>
      <c r="Q760" s="159">
        <f>ROUND(E760*P760,2)</f>
        <v>0</v>
      </c>
      <c r="R760" s="160"/>
      <c r="S760" s="160" t="s">
        <v>222</v>
      </c>
      <c r="T760" s="160" t="s">
        <v>217</v>
      </c>
      <c r="U760" s="160">
        <v>0</v>
      </c>
      <c r="V760" s="160">
        <f>ROUND(E760*U760,2)</f>
        <v>0</v>
      </c>
      <c r="W760" s="160"/>
      <c r="X760" s="160" t="s">
        <v>236</v>
      </c>
      <c r="Y760" s="160" t="s">
        <v>218</v>
      </c>
      <c r="Z760" s="150"/>
      <c r="AA760" s="150"/>
      <c r="AB760" s="150"/>
      <c r="AC760" s="150"/>
      <c r="AD760" s="150"/>
      <c r="AE760" s="150"/>
      <c r="AF760" s="150"/>
      <c r="AG760" s="150" t="s">
        <v>237</v>
      </c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</row>
    <row r="761" spans="1:60" outlineLevel="2" x14ac:dyDescent="0.2">
      <c r="A761" s="157"/>
      <c r="B761" s="158"/>
      <c r="C761" s="196" t="s">
        <v>929</v>
      </c>
      <c r="D761" s="189"/>
      <c r="E761" s="190"/>
      <c r="F761" s="160"/>
      <c r="G761" s="160"/>
      <c r="H761" s="160"/>
      <c r="I761" s="160"/>
      <c r="J761" s="160"/>
      <c r="K761" s="160"/>
      <c r="L761" s="160"/>
      <c r="M761" s="160"/>
      <c r="N761" s="159"/>
      <c r="O761" s="159"/>
      <c r="P761" s="159"/>
      <c r="Q761" s="159"/>
      <c r="R761" s="160"/>
      <c r="S761" s="160"/>
      <c r="T761" s="160"/>
      <c r="U761" s="160"/>
      <c r="V761" s="160"/>
      <c r="W761" s="160"/>
      <c r="X761" s="160"/>
      <c r="Y761" s="160"/>
      <c r="Z761" s="150"/>
      <c r="AA761" s="150"/>
      <c r="AB761" s="150"/>
      <c r="AC761" s="150"/>
      <c r="AD761" s="150"/>
      <c r="AE761" s="150"/>
      <c r="AF761" s="150"/>
      <c r="AG761" s="150" t="s">
        <v>239</v>
      </c>
      <c r="AH761" s="150">
        <v>0</v>
      </c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outlineLevel="3" x14ac:dyDescent="0.2">
      <c r="A762" s="157"/>
      <c r="B762" s="158"/>
      <c r="C762" s="196" t="s">
        <v>930</v>
      </c>
      <c r="D762" s="189"/>
      <c r="E762" s="190">
        <v>2</v>
      </c>
      <c r="F762" s="160"/>
      <c r="G762" s="160"/>
      <c r="H762" s="160"/>
      <c r="I762" s="160"/>
      <c r="J762" s="160"/>
      <c r="K762" s="160"/>
      <c r="L762" s="160"/>
      <c r="M762" s="160"/>
      <c r="N762" s="159"/>
      <c r="O762" s="159"/>
      <c r="P762" s="159"/>
      <c r="Q762" s="159"/>
      <c r="R762" s="160"/>
      <c r="S762" s="160"/>
      <c r="T762" s="160"/>
      <c r="U762" s="160"/>
      <c r="V762" s="160"/>
      <c r="W762" s="160"/>
      <c r="X762" s="160"/>
      <c r="Y762" s="160"/>
      <c r="Z762" s="150"/>
      <c r="AA762" s="150"/>
      <c r="AB762" s="150"/>
      <c r="AC762" s="150"/>
      <c r="AD762" s="150"/>
      <c r="AE762" s="150"/>
      <c r="AF762" s="150"/>
      <c r="AG762" s="150" t="s">
        <v>239</v>
      </c>
      <c r="AH762" s="150">
        <v>0</v>
      </c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</row>
    <row r="763" spans="1:60" outlineLevel="3" x14ac:dyDescent="0.2">
      <c r="A763" s="157"/>
      <c r="B763" s="158"/>
      <c r="C763" s="196" t="s">
        <v>931</v>
      </c>
      <c r="D763" s="189"/>
      <c r="E763" s="190">
        <v>8</v>
      </c>
      <c r="F763" s="160"/>
      <c r="G763" s="160"/>
      <c r="H763" s="160"/>
      <c r="I763" s="160"/>
      <c r="J763" s="160"/>
      <c r="K763" s="160"/>
      <c r="L763" s="160"/>
      <c r="M763" s="160"/>
      <c r="N763" s="159"/>
      <c r="O763" s="159"/>
      <c r="P763" s="159"/>
      <c r="Q763" s="159"/>
      <c r="R763" s="160"/>
      <c r="S763" s="160"/>
      <c r="T763" s="160"/>
      <c r="U763" s="160"/>
      <c r="V763" s="160"/>
      <c r="W763" s="160"/>
      <c r="X763" s="160"/>
      <c r="Y763" s="160"/>
      <c r="Z763" s="150"/>
      <c r="AA763" s="150"/>
      <c r="AB763" s="150"/>
      <c r="AC763" s="150"/>
      <c r="AD763" s="150"/>
      <c r="AE763" s="150"/>
      <c r="AF763" s="150"/>
      <c r="AG763" s="150" t="s">
        <v>239</v>
      </c>
      <c r="AH763" s="150">
        <v>0</v>
      </c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</row>
    <row r="764" spans="1:60" x14ac:dyDescent="0.2">
      <c r="A764" s="164" t="s">
        <v>211</v>
      </c>
      <c r="B764" s="165" t="s">
        <v>164</v>
      </c>
      <c r="C764" s="183" t="s">
        <v>165</v>
      </c>
      <c r="D764" s="166"/>
      <c r="E764" s="167"/>
      <c r="F764" s="168"/>
      <c r="G764" s="169">
        <f>SUMIF(AG765:AG784,"&lt;&gt;NOR",G765:G784)</f>
        <v>0</v>
      </c>
      <c r="H764" s="163"/>
      <c r="I764" s="163">
        <f>SUM(I765:I784)</f>
        <v>85202.55</v>
      </c>
      <c r="J764" s="163"/>
      <c r="K764" s="163">
        <f>SUM(K765:K784)</f>
        <v>157302.21</v>
      </c>
      <c r="L764" s="163"/>
      <c r="M764" s="163">
        <f>SUM(M765:M784)</f>
        <v>0</v>
      </c>
      <c r="N764" s="162"/>
      <c r="O764" s="162">
        <f>SUM(O765:O784)</f>
        <v>0.65</v>
      </c>
      <c r="P764" s="162"/>
      <c r="Q764" s="162">
        <f>SUM(Q765:Q784)</f>
        <v>0</v>
      </c>
      <c r="R764" s="163"/>
      <c r="S764" s="163"/>
      <c r="T764" s="163"/>
      <c r="U764" s="163"/>
      <c r="V764" s="163">
        <f>SUM(V765:V784)</f>
        <v>167.56</v>
      </c>
      <c r="W764" s="163"/>
      <c r="X764" s="163"/>
      <c r="Y764" s="163"/>
      <c r="AG764" t="s">
        <v>212</v>
      </c>
    </row>
    <row r="765" spans="1:60" ht="22.5" outlineLevel="1" x14ac:dyDescent="0.2">
      <c r="A765" s="171">
        <v>155</v>
      </c>
      <c r="B765" s="172" t="s">
        <v>932</v>
      </c>
      <c r="C765" s="185" t="s">
        <v>933</v>
      </c>
      <c r="D765" s="173" t="s">
        <v>417</v>
      </c>
      <c r="E765" s="174">
        <v>36.200000000000003</v>
      </c>
      <c r="F765" s="175"/>
      <c r="G765" s="176">
        <f>ROUND(E765*F765,2)</f>
        <v>0</v>
      </c>
      <c r="H765" s="161">
        <v>39.46</v>
      </c>
      <c r="I765" s="160">
        <f>ROUND(E765*H765,2)</f>
        <v>1428.45</v>
      </c>
      <c r="J765" s="161">
        <v>445.54</v>
      </c>
      <c r="K765" s="160">
        <f>ROUND(E765*J765,2)</f>
        <v>16128.55</v>
      </c>
      <c r="L765" s="160">
        <v>21</v>
      </c>
      <c r="M765" s="160">
        <f>G765*(1+L765/100)</f>
        <v>0</v>
      </c>
      <c r="N765" s="159">
        <v>8.3000000000000001E-4</v>
      </c>
      <c r="O765" s="159">
        <f>ROUND(E765*N765,2)</f>
        <v>0.03</v>
      </c>
      <c r="P765" s="159">
        <v>0</v>
      </c>
      <c r="Q765" s="159">
        <f>ROUND(E765*P765,2)</f>
        <v>0</v>
      </c>
      <c r="R765" s="160"/>
      <c r="S765" s="160" t="s">
        <v>216</v>
      </c>
      <c r="T765" s="160" t="s">
        <v>216</v>
      </c>
      <c r="U765" s="160">
        <v>0.68</v>
      </c>
      <c r="V765" s="160">
        <f>ROUND(E765*U765,2)</f>
        <v>24.62</v>
      </c>
      <c r="W765" s="160"/>
      <c r="X765" s="160" t="s">
        <v>236</v>
      </c>
      <c r="Y765" s="160" t="s">
        <v>218</v>
      </c>
      <c r="Z765" s="150"/>
      <c r="AA765" s="150"/>
      <c r="AB765" s="150"/>
      <c r="AC765" s="150"/>
      <c r="AD765" s="150"/>
      <c r="AE765" s="150"/>
      <c r="AF765" s="150"/>
      <c r="AG765" s="150" t="s">
        <v>237</v>
      </c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</row>
    <row r="766" spans="1:60" outlineLevel="2" x14ac:dyDescent="0.2">
      <c r="A766" s="157"/>
      <c r="B766" s="158"/>
      <c r="C766" s="196" t="s">
        <v>934</v>
      </c>
      <c r="D766" s="189"/>
      <c r="E766" s="190">
        <v>33.9</v>
      </c>
      <c r="F766" s="160"/>
      <c r="G766" s="160"/>
      <c r="H766" s="160"/>
      <c r="I766" s="160"/>
      <c r="J766" s="160"/>
      <c r="K766" s="160"/>
      <c r="L766" s="160"/>
      <c r="M766" s="160"/>
      <c r="N766" s="159"/>
      <c r="O766" s="159"/>
      <c r="P766" s="159"/>
      <c r="Q766" s="159"/>
      <c r="R766" s="160"/>
      <c r="S766" s="160"/>
      <c r="T766" s="160"/>
      <c r="U766" s="160"/>
      <c r="V766" s="160"/>
      <c r="W766" s="160"/>
      <c r="X766" s="160"/>
      <c r="Y766" s="160"/>
      <c r="Z766" s="150"/>
      <c r="AA766" s="150"/>
      <c r="AB766" s="150"/>
      <c r="AC766" s="150"/>
      <c r="AD766" s="150"/>
      <c r="AE766" s="150"/>
      <c r="AF766" s="150"/>
      <c r="AG766" s="150" t="s">
        <v>239</v>
      </c>
      <c r="AH766" s="150">
        <v>0</v>
      </c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</row>
    <row r="767" spans="1:60" outlineLevel="3" x14ac:dyDescent="0.2">
      <c r="A767" s="157"/>
      <c r="B767" s="158"/>
      <c r="C767" s="196" t="s">
        <v>935</v>
      </c>
      <c r="D767" s="189"/>
      <c r="E767" s="190">
        <v>2.2999999999999998</v>
      </c>
      <c r="F767" s="160"/>
      <c r="G767" s="160"/>
      <c r="H767" s="160"/>
      <c r="I767" s="160"/>
      <c r="J767" s="160"/>
      <c r="K767" s="160"/>
      <c r="L767" s="160"/>
      <c r="M767" s="160"/>
      <c r="N767" s="159"/>
      <c r="O767" s="159"/>
      <c r="P767" s="159"/>
      <c r="Q767" s="159"/>
      <c r="R767" s="160"/>
      <c r="S767" s="160"/>
      <c r="T767" s="160"/>
      <c r="U767" s="160"/>
      <c r="V767" s="160"/>
      <c r="W767" s="160"/>
      <c r="X767" s="160"/>
      <c r="Y767" s="160"/>
      <c r="Z767" s="150"/>
      <c r="AA767" s="150"/>
      <c r="AB767" s="150"/>
      <c r="AC767" s="150"/>
      <c r="AD767" s="150"/>
      <c r="AE767" s="150"/>
      <c r="AF767" s="150"/>
      <c r="AG767" s="150" t="s">
        <v>239</v>
      </c>
      <c r="AH767" s="150">
        <v>0</v>
      </c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</row>
    <row r="768" spans="1:60" outlineLevel="1" x14ac:dyDescent="0.2">
      <c r="A768" s="171">
        <v>156</v>
      </c>
      <c r="B768" s="172" t="s">
        <v>936</v>
      </c>
      <c r="C768" s="185" t="s">
        <v>937</v>
      </c>
      <c r="D768" s="173" t="s">
        <v>938</v>
      </c>
      <c r="E768" s="174">
        <v>33.9</v>
      </c>
      <c r="F768" s="175"/>
      <c r="G768" s="176">
        <f>ROUND(E768*F768,2)</f>
        <v>0</v>
      </c>
      <c r="H768" s="161">
        <v>675</v>
      </c>
      <c r="I768" s="160">
        <f>ROUND(E768*H768,2)</f>
        <v>22882.5</v>
      </c>
      <c r="J768" s="161">
        <v>0</v>
      </c>
      <c r="K768" s="160">
        <f>ROUND(E768*J768,2)</f>
        <v>0</v>
      </c>
      <c r="L768" s="160">
        <v>21</v>
      </c>
      <c r="M768" s="160">
        <f>G768*(1+L768/100)</f>
        <v>0</v>
      </c>
      <c r="N768" s="159">
        <v>0</v>
      </c>
      <c r="O768" s="159">
        <f>ROUND(E768*N768,2)</f>
        <v>0</v>
      </c>
      <c r="P768" s="159">
        <v>0</v>
      </c>
      <c r="Q768" s="159">
        <f>ROUND(E768*P768,2)</f>
        <v>0</v>
      </c>
      <c r="R768" s="160"/>
      <c r="S768" s="160" t="s">
        <v>222</v>
      </c>
      <c r="T768" s="160" t="s">
        <v>217</v>
      </c>
      <c r="U768" s="160">
        <v>0</v>
      </c>
      <c r="V768" s="160">
        <f>ROUND(E768*U768,2)</f>
        <v>0</v>
      </c>
      <c r="W768" s="160"/>
      <c r="X768" s="160" t="s">
        <v>322</v>
      </c>
      <c r="Y768" s="160" t="s">
        <v>218</v>
      </c>
      <c r="Z768" s="150"/>
      <c r="AA768" s="150"/>
      <c r="AB768" s="150"/>
      <c r="AC768" s="150"/>
      <c r="AD768" s="150"/>
      <c r="AE768" s="150"/>
      <c r="AF768" s="150"/>
      <c r="AG768" s="150" t="s">
        <v>323</v>
      </c>
      <c r="AH768" s="150"/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</row>
    <row r="769" spans="1:60" outlineLevel="2" x14ac:dyDescent="0.2">
      <c r="A769" s="157"/>
      <c r="B769" s="158"/>
      <c r="C769" s="196" t="s">
        <v>934</v>
      </c>
      <c r="D769" s="189"/>
      <c r="E769" s="190">
        <v>33.9</v>
      </c>
      <c r="F769" s="160"/>
      <c r="G769" s="160"/>
      <c r="H769" s="160"/>
      <c r="I769" s="160"/>
      <c r="J769" s="160"/>
      <c r="K769" s="160"/>
      <c r="L769" s="160"/>
      <c r="M769" s="160"/>
      <c r="N769" s="159"/>
      <c r="O769" s="159"/>
      <c r="P769" s="159"/>
      <c r="Q769" s="159"/>
      <c r="R769" s="160"/>
      <c r="S769" s="160"/>
      <c r="T769" s="160"/>
      <c r="U769" s="160"/>
      <c r="V769" s="160"/>
      <c r="W769" s="160"/>
      <c r="X769" s="160"/>
      <c r="Y769" s="160"/>
      <c r="Z769" s="150"/>
      <c r="AA769" s="150"/>
      <c r="AB769" s="150"/>
      <c r="AC769" s="150"/>
      <c r="AD769" s="150"/>
      <c r="AE769" s="150"/>
      <c r="AF769" s="150"/>
      <c r="AG769" s="150" t="s">
        <v>239</v>
      </c>
      <c r="AH769" s="150">
        <v>0</v>
      </c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</row>
    <row r="770" spans="1:60" outlineLevel="1" x14ac:dyDescent="0.2">
      <c r="A770" s="171">
        <v>157</v>
      </c>
      <c r="B770" s="172" t="s">
        <v>939</v>
      </c>
      <c r="C770" s="185" t="s">
        <v>940</v>
      </c>
      <c r="D770" s="173" t="s">
        <v>938</v>
      </c>
      <c r="E770" s="174">
        <v>2.2999999999999998</v>
      </c>
      <c r="F770" s="175"/>
      <c r="G770" s="176">
        <f>ROUND(E770*F770,2)</f>
        <v>0</v>
      </c>
      <c r="H770" s="161">
        <v>0</v>
      </c>
      <c r="I770" s="160">
        <f>ROUND(E770*H770,2)</f>
        <v>0</v>
      </c>
      <c r="J770" s="161">
        <v>615</v>
      </c>
      <c r="K770" s="160">
        <f>ROUND(E770*J770,2)</f>
        <v>1414.5</v>
      </c>
      <c r="L770" s="160">
        <v>21</v>
      </c>
      <c r="M770" s="160">
        <f>G770*(1+L770/100)</f>
        <v>0</v>
      </c>
      <c r="N770" s="159">
        <v>0</v>
      </c>
      <c r="O770" s="159">
        <f>ROUND(E770*N770,2)</f>
        <v>0</v>
      </c>
      <c r="P770" s="159">
        <v>0</v>
      </c>
      <c r="Q770" s="159">
        <f>ROUND(E770*P770,2)</f>
        <v>0</v>
      </c>
      <c r="R770" s="160"/>
      <c r="S770" s="160" t="s">
        <v>222</v>
      </c>
      <c r="T770" s="160" t="s">
        <v>217</v>
      </c>
      <c r="U770" s="160">
        <v>0</v>
      </c>
      <c r="V770" s="160">
        <f>ROUND(E770*U770,2)</f>
        <v>0</v>
      </c>
      <c r="W770" s="160"/>
      <c r="X770" s="160" t="s">
        <v>236</v>
      </c>
      <c r="Y770" s="160" t="s">
        <v>218</v>
      </c>
      <c r="Z770" s="150"/>
      <c r="AA770" s="150"/>
      <c r="AB770" s="150"/>
      <c r="AC770" s="150"/>
      <c r="AD770" s="150"/>
      <c r="AE770" s="150"/>
      <c r="AF770" s="150"/>
      <c r="AG770" s="150" t="s">
        <v>237</v>
      </c>
      <c r="AH770" s="150"/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</row>
    <row r="771" spans="1:60" outlineLevel="2" x14ac:dyDescent="0.2">
      <c r="A771" s="157"/>
      <c r="B771" s="158"/>
      <c r="C771" s="196" t="s">
        <v>941</v>
      </c>
      <c r="D771" s="189"/>
      <c r="E771" s="190">
        <v>2.2999999999999998</v>
      </c>
      <c r="F771" s="160"/>
      <c r="G771" s="160"/>
      <c r="H771" s="160"/>
      <c r="I771" s="160"/>
      <c r="J771" s="160"/>
      <c r="K771" s="160"/>
      <c r="L771" s="160"/>
      <c r="M771" s="160"/>
      <c r="N771" s="159"/>
      <c r="O771" s="159"/>
      <c r="P771" s="159"/>
      <c r="Q771" s="159"/>
      <c r="R771" s="160"/>
      <c r="S771" s="160"/>
      <c r="T771" s="160"/>
      <c r="U771" s="160"/>
      <c r="V771" s="160"/>
      <c r="W771" s="160"/>
      <c r="X771" s="160"/>
      <c r="Y771" s="160"/>
      <c r="Z771" s="150"/>
      <c r="AA771" s="150"/>
      <c r="AB771" s="150"/>
      <c r="AC771" s="150"/>
      <c r="AD771" s="150"/>
      <c r="AE771" s="150"/>
      <c r="AF771" s="150"/>
      <c r="AG771" s="150" t="s">
        <v>239</v>
      </c>
      <c r="AH771" s="150">
        <v>0</v>
      </c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</row>
    <row r="772" spans="1:60" outlineLevel="1" x14ac:dyDescent="0.2">
      <c r="A772" s="171">
        <v>158</v>
      </c>
      <c r="B772" s="172" t="s">
        <v>942</v>
      </c>
      <c r="C772" s="185" t="s">
        <v>943</v>
      </c>
      <c r="D772" s="173" t="s">
        <v>417</v>
      </c>
      <c r="E772" s="174">
        <v>68</v>
      </c>
      <c r="F772" s="175"/>
      <c r="G772" s="176">
        <f>ROUND(E772*F772,2)</f>
        <v>0</v>
      </c>
      <c r="H772" s="161">
        <v>317.12</v>
      </c>
      <c r="I772" s="160">
        <f>ROUND(E772*H772,2)</f>
        <v>21564.16</v>
      </c>
      <c r="J772" s="161">
        <v>589.88</v>
      </c>
      <c r="K772" s="160">
        <f>ROUND(E772*J772,2)</f>
        <v>40111.839999999997</v>
      </c>
      <c r="L772" s="160">
        <v>21</v>
      </c>
      <c r="M772" s="160">
        <f>G772*(1+L772/100)</f>
        <v>0</v>
      </c>
      <c r="N772" s="159">
        <v>4.6899999999999997E-3</v>
      </c>
      <c r="O772" s="159">
        <f>ROUND(E772*N772,2)</f>
        <v>0.32</v>
      </c>
      <c r="P772" s="159">
        <v>0</v>
      </c>
      <c r="Q772" s="159">
        <f>ROUND(E772*P772,2)</f>
        <v>0</v>
      </c>
      <c r="R772" s="160"/>
      <c r="S772" s="160" t="s">
        <v>216</v>
      </c>
      <c r="T772" s="160" t="s">
        <v>216</v>
      </c>
      <c r="U772" s="160">
        <v>0.97</v>
      </c>
      <c r="V772" s="160">
        <f>ROUND(E772*U772,2)</f>
        <v>65.959999999999994</v>
      </c>
      <c r="W772" s="160"/>
      <c r="X772" s="160" t="s">
        <v>236</v>
      </c>
      <c r="Y772" s="160" t="s">
        <v>218</v>
      </c>
      <c r="Z772" s="150"/>
      <c r="AA772" s="150"/>
      <c r="AB772" s="150"/>
      <c r="AC772" s="150"/>
      <c r="AD772" s="150"/>
      <c r="AE772" s="150"/>
      <c r="AF772" s="150"/>
      <c r="AG772" s="150" t="s">
        <v>237</v>
      </c>
      <c r="AH772" s="150"/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</row>
    <row r="773" spans="1:60" outlineLevel="2" x14ac:dyDescent="0.2">
      <c r="A773" s="157"/>
      <c r="B773" s="158"/>
      <c r="C773" s="196" t="s">
        <v>944</v>
      </c>
      <c r="D773" s="189"/>
      <c r="E773" s="190">
        <v>47</v>
      </c>
      <c r="F773" s="160"/>
      <c r="G773" s="160"/>
      <c r="H773" s="160"/>
      <c r="I773" s="160"/>
      <c r="J773" s="160"/>
      <c r="K773" s="160"/>
      <c r="L773" s="160"/>
      <c r="M773" s="160"/>
      <c r="N773" s="159"/>
      <c r="O773" s="159"/>
      <c r="P773" s="159"/>
      <c r="Q773" s="159"/>
      <c r="R773" s="160"/>
      <c r="S773" s="160"/>
      <c r="T773" s="160"/>
      <c r="U773" s="160"/>
      <c r="V773" s="160"/>
      <c r="W773" s="160"/>
      <c r="X773" s="160"/>
      <c r="Y773" s="160"/>
      <c r="Z773" s="150"/>
      <c r="AA773" s="150"/>
      <c r="AB773" s="150"/>
      <c r="AC773" s="150"/>
      <c r="AD773" s="150"/>
      <c r="AE773" s="150"/>
      <c r="AF773" s="150"/>
      <c r="AG773" s="150" t="s">
        <v>239</v>
      </c>
      <c r="AH773" s="150">
        <v>0</v>
      </c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</row>
    <row r="774" spans="1:60" outlineLevel="3" x14ac:dyDescent="0.2">
      <c r="A774" s="157"/>
      <c r="B774" s="158"/>
      <c r="C774" s="196" t="s">
        <v>945</v>
      </c>
      <c r="D774" s="189"/>
      <c r="E774" s="190">
        <v>21</v>
      </c>
      <c r="F774" s="160"/>
      <c r="G774" s="160"/>
      <c r="H774" s="160"/>
      <c r="I774" s="160"/>
      <c r="J774" s="160"/>
      <c r="K774" s="160"/>
      <c r="L774" s="160"/>
      <c r="M774" s="160"/>
      <c r="N774" s="159"/>
      <c r="O774" s="159"/>
      <c r="P774" s="159"/>
      <c r="Q774" s="159"/>
      <c r="R774" s="160"/>
      <c r="S774" s="160"/>
      <c r="T774" s="160"/>
      <c r="U774" s="160"/>
      <c r="V774" s="160"/>
      <c r="W774" s="160"/>
      <c r="X774" s="160"/>
      <c r="Y774" s="160"/>
      <c r="Z774" s="150"/>
      <c r="AA774" s="150"/>
      <c r="AB774" s="150"/>
      <c r="AC774" s="150"/>
      <c r="AD774" s="150"/>
      <c r="AE774" s="150"/>
      <c r="AF774" s="150"/>
      <c r="AG774" s="150" t="s">
        <v>239</v>
      </c>
      <c r="AH774" s="150">
        <v>0</v>
      </c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</row>
    <row r="775" spans="1:60" outlineLevel="1" x14ac:dyDescent="0.2">
      <c r="A775" s="171">
        <v>159</v>
      </c>
      <c r="B775" s="172" t="s">
        <v>946</v>
      </c>
      <c r="C775" s="185" t="s">
        <v>947</v>
      </c>
      <c r="D775" s="173" t="s">
        <v>938</v>
      </c>
      <c r="E775" s="174">
        <v>47</v>
      </c>
      <c r="F775" s="175"/>
      <c r="G775" s="176">
        <f>ROUND(E775*F775,2)</f>
        <v>0</v>
      </c>
      <c r="H775" s="161">
        <v>0</v>
      </c>
      <c r="I775" s="160">
        <f>ROUND(E775*H775,2)</f>
        <v>0</v>
      </c>
      <c r="J775" s="161">
        <v>825</v>
      </c>
      <c r="K775" s="160">
        <f>ROUND(E775*J775,2)</f>
        <v>38775</v>
      </c>
      <c r="L775" s="160">
        <v>21</v>
      </c>
      <c r="M775" s="160">
        <f>G775*(1+L775/100)</f>
        <v>0</v>
      </c>
      <c r="N775" s="159">
        <v>0</v>
      </c>
      <c r="O775" s="159">
        <f>ROUND(E775*N775,2)</f>
        <v>0</v>
      </c>
      <c r="P775" s="159">
        <v>0</v>
      </c>
      <c r="Q775" s="159">
        <f>ROUND(E775*P775,2)</f>
        <v>0</v>
      </c>
      <c r="R775" s="160"/>
      <c r="S775" s="160" t="s">
        <v>222</v>
      </c>
      <c r="T775" s="160" t="s">
        <v>217</v>
      </c>
      <c r="U775" s="160">
        <v>0</v>
      </c>
      <c r="V775" s="160">
        <f>ROUND(E775*U775,2)</f>
        <v>0</v>
      </c>
      <c r="W775" s="160"/>
      <c r="X775" s="160" t="s">
        <v>236</v>
      </c>
      <c r="Y775" s="160" t="s">
        <v>218</v>
      </c>
      <c r="Z775" s="150"/>
      <c r="AA775" s="150"/>
      <c r="AB775" s="150"/>
      <c r="AC775" s="150"/>
      <c r="AD775" s="150"/>
      <c r="AE775" s="150"/>
      <c r="AF775" s="150"/>
      <c r="AG775" s="150" t="s">
        <v>237</v>
      </c>
      <c r="AH775" s="150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</row>
    <row r="776" spans="1:60" outlineLevel="2" x14ac:dyDescent="0.2">
      <c r="A776" s="157"/>
      <c r="B776" s="158"/>
      <c r="C776" s="196" t="s">
        <v>944</v>
      </c>
      <c r="D776" s="189"/>
      <c r="E776" s="190">
        <v>47</v>
      </c>
      <c r="F776" s="160"/>
      <c r="G776" s="160"/>
      <c r="H776" s="160"/>
      <c r="I776" s="160"/>
      <c r="J776" s="160"/>
      <c r="K776" s="160"/>
      <c r="L776" s="160"/>
      <c r="M776" s="160"/>
      <c r="N776" s="159"/>
      <c r="O776" s="159"/>
      <c r="P776" s="159"/>
      <c r="Q776" s="159"/>
      <c r="R776" s="160"/>
      <c r="S776" s="160"/>
      <c r="T776" s="160"/>
      <c r="U776" s="160"/>
      <c r="V776" s="160"/>
      <c r="W776" s="160"/>
      <c r="X776" s="160"/>
      <c r="Y776" s="160"/>
      <c r="Z776" s="150"/>
      <c r="AA776" s="150"/>
      <c r="AB776" s="150"/>
      <c r="AC776" s="150"/>
      <c r="AD776" s="150"/>
      <c r="AE776" s="150"/>
      <c r="AF776" s="150"/>
      <c r="AG776" s="150" t="s">
        <v>239</v>
      </c>
      <c r="AH776" s="150">
        <v>0</v>
      </c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</row>
    <row r="777" spans="1:60" outlineLevel="1" x14ac:dyDescent="0.2">
      <c r="A777" s="171">
        <v>160</v>
      </c>
      <c r="B777" s="172" t="s">
        <v>948</v>
      </c>
      <c r="C777" s="185" t="s">
        <v>949</v>
      </c>
      <c r="D777" s="173" t="s">
        <v>938</v>
      </c>
      <c r="E777" s="174">
        <v>21</v>
      </c>
      <c r="F777" s="175"/>
      <c r="G777" s="176">
        <f>ROUND(E777*F777,2)</f>
        <v>0</v>
      </c>
      <c r="H777" s="161">
        <v>0</v>
      </c>
      <c r="I777" s="160">
        <f>ROUND(E777*H777,2)</f>
        <v>0</v>
      </c>
      <c r="J777" s="161">
        <v>765</v>
      </c>
      <c r="K777" s="160">
        <f>ROUND(E777*J777,2)</f>
        <v>16065</v>
      </c>
      <c r="L777" s="160">
        <v>21</v>
      </c>
      <c r="M777" s="160">
        <f>G777*(1+L777/100)</f>
        <v>0</v>
      </c>
      <c r="N777" s="159">
        <v>0</v>
      </c>
      <c r="O777" s="159">
        <f>ROUND(E777*N777,2)</f>
        <v>0</v>
      </c>
      <c r="P777" s="159">
        <v>0</v>
      </c>
      <c r="Q777" s="159">
        <f>ROUND(E777*P777,2)</f>
        <v>0</v>
      </c>
      <c r="R777" s="160"/>
      <c r="S777" s="160" t="s">
        <v>222</v>
      </c>
      <c r="T777" s="160" t="s">
        <v>217</v>
      </c>
      <c r="U777" s="160">
        <v>0</v>
      </c>
      <c r="V777" s="160">
        <f>ROUND(E777*U777,2)</f>
        <v>0</v>
      </c>
      <c r="W777" s="160"/>
      <c r="X777" s="160" t="s">
        <v>236</v>
      </c>
      <c r="Y777" s="160" t="s">
        <v>218</v>
      </c>
      <c r="Z777" s="150"/>
      <c r="AA777" s="150"/>
      <c r="AB777" s="150"/>
      <c r="AC777" s="150"/>
      <c r="AD777" s="150"/>
      <c r="AE777" s="150"/>
      <c r="AF777" s="150"/>
      <c r="AG777" s="150" t="s">
        <v>237</v>
      </c>
      <c r="AH777" s="150"/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</row>
    <row r="778" spans="1:60" outlineLevel="2" x14ac:dyDescent="0.2">
      <c r="A778" s="157"/>
      <c r="B778" s="158"/>
      <c r="C778" s="196" t="s">
        <v>950</v>
      </c>
      <c r="D778" s="189"/>
      <c r="E778" s="190">
        <v>21</v>
      </c>
      <c r="F778" s="160"/>
      <c r="G778" s="160"/>
      <c r="H778" s="160"/>
      <c r="I778" s="160"/>
      <c r="J778" s="160"/>
      <c r="K778" s="160"/>
      <c r="L778" s="160"/>
      <c r="M778" s="160"/>
      <c r="N778" s="159"/>
      <c r="O778" s="159"/>
      <c r="P778" s="159"/>
      <c r="Q778" s="159"/>
      <c r="R778" s="160"/>
      <c r="S778" s="160"/>
      <c r="T778" s="160"/>
      <c r="U778" s="160"/>
      <c r="V778" s="160"/>
      <c r="W778" s="160"/>
      <c r="X778" s="160"/>
      <c r="Y778" s="160"/>
      <c r="Z778" s="150"/>
      <c r="AA778" s="150"/>
      <c r="AB778" s="150"/>
      <c r="AC778" s="150"/>
      <c r="AD778" s="150"/>
      <c r="AE778" s="150"/>
      <c r="AF778" s="150"/>
      <c r="AG778" s="150" t="s">
        <v>239</v>
      </c>
      <c r="AH778" s="150">
        <v>0</v>
      </c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</row>
    <row r="779" spans="1:60" outlineLevel="1" x14ac:dyDescent="0.2">
      <c r="A779" s="171">
        <v>161</v>
      </c>
      <c r="B779" s="172" t="s">
        <v>951</v>
      </c>
      <c r="C779" s="185" t="s">
        <v>952</v>
      </c>
      <c r="D779" s="173" t="s">
        <v>417</v>
      </c>
      <c r="E779" s="174">
        <v>56.5</v>
      </c>
      <c r="F779" s="175"/>
      <c r="G779" s="176">
        <f>ROUND(E779*F779,2)</f>
        <v>0</v>
      </c>
      <c r="H779" s="161">
        <v>21.49</v>
      </c>
      <c r="I779" s="160">
        <f>ROUND(E779*H779,2)</f>
        <v>1214.19</v>
      </c>
      <c r="J779" s="161">
        <v>426.01</v>
      </c>
      <c r="K779" s="160">
        <f>ROUND(E779*J779,2)</f>
        <v>24069.57</v>
      </c>
      <c r="L779" s="160">
        <v>21</v>
      </c>
      <c r="M779" s="160">
        <f>G779*(1+L779/100)</f>
        <v>0</v>
      </c>
      <c r="N779" s="159">
        <v>9.3000000000000005E-4</v>
      </c>
      <c r="O779" s="159">
        <f>ROUND(E779*N779,2)</f>
        <v>0.05</v>
      </c>
      <c r="P779" s="159">
        <v>0</v>
      </c>
      <c r="Q779" s="159">
        <f>ROUND(E779*P779,2)</f>
        <v>0</v>
      </c>
      <c r="R779" s="160"/>
      <c r="S779" s="160" t="s">
        <v>216</v>
      </c>
      <c r="T779" s="160" t="s">
        <v>216</v>
      </c>
      <c r="U779" s="160">
        <v>0.72</v>
      </c>
      <c r="V779" s="160">
        <f>ROUND(E779*U779,2)</f>
        <v>40.68</v>
      </c>
      <c r="W779" s="160"/>
      <c r="X779" s="160" t="s">
        <v>236</v>
      </c>
      <c r="Y779" s="160" t="s">
        <v>218</v>
      </c>
      <c r="Z779" s="150"/>
      <c r="AA779" s="150"/>
      <c r="AB779" s="150"/>
      <c r="AC779" s="150"/>
      <c r="AD779" s="150"/>
      <c r="AE779" s="150"/>
      <c r="AF779" s="150"/>
      <c r="AG779" s="150" t="s">
        <v>237</v>
      </c>
      <c r="AH779" s="150"/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</row>
    <row r="780" spans="1:60" ht="22.5" outlineLevel="2" x14ac:dyDescent="0.2">
      <c r="A780" s="157"/>
      <c r="B780" s="158"/>
      <c r="C780" s="196" t="s">
        <v>953</v>
      </c>
      <c r="D780" s="189"/>
      <c r="E780" s="190">
        <v>56.5</v>
      </c>
      <c r="F780" s="160"/>
      <c r="G780" s="160"/>
      <c r="H780" s="160"/>
      <c r="I780" s="160"/>
      <c r="J780" s="160"/>
      <c r="K780" s="160"/>
      <c r="L780" s="160"/>
      <c r="M780" s="160"/>
      <c r="N780" s="159"/>
      <c r="O780" s="159"/>
      <c r="P780" s="159"/>
      <c r="Q780" s="159"/>
      <c r="R780" s="160"/>
      <c r="S780" s="160"/>
      <c r="T780" s="160"/>
      <c r="U780" s="160"/>
      <c r="V780" s="160"/>
      <c r="W780" s="160"/>
      <c r="X780" s="160"/>
      <c r="Y780" s="160"/>
      <c r="Z780" s="150"/>
      <c r="AA780" s="150"/>
      <c r="AB780" s="150"/>
      <c r="AC780" s="150"/>
      <c r="AD780" s="150"/>
      <c r="AE780" s="150"/>
      <c r="AF780" s="150"/>
      <c r="AG780" s="150" t="s">
        <v>239</v>
      </c>
      <c r="AH780" s="150">
        <v>0</v>
      </c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</row>
    <row r="781" spans="1:60" outlineLevel="1" x14ac:dyDescent="0.2">
      <c r="A781" s="171">
        <v>162</v>
      </c>
      <c r="B781" s="172" t="s">
        <v>954</v>
      </c>
      <c r="C781" s="185" t="s">
        <v>955</v>
      </c>
      <c r="D781" s="173" t="s">
        <v>417</v>
      </c>
      <c r="E781" s="174">
        <v>56.5</v>
      </c>
      <c r="F781" s="175"/>
      <c r="G781" s="176">
        <f>ROUND(E781*F781,2)</f>
        <v>0</v>
      </c>
      <c r="H781" s="161">
        <v>569</v>
      </c>
      <c r="I781" s="160">
        <f>ROUND(E781*H781,2)</f>
        <v>32148.5</v>
      </c>
      <c r="J781" s="161">
        <v>0</v>
      </c>
      <c r="K781" s="160">
        <f>ROUND(E781*J781,2)</f>
        <v>0</v>
      </c>
      <c r="L781" s="160">
        <v>21</v>
      </c>
      <c r="M781" s="160">
        <f>G781*(1+L781/100)</f>
        <v>0</v>
      </c>
      <c r="N781" s="159">
        <v>1.6000000000000001E-3</v>
      </c>
      <c r="O781" s="159">
        <f>ROUND(E781*N781,2)</f>
        <v>0.09</v>
      </c>
      <c r="P781" s="159">
        <v>0</v>
      </c>
      <c r="Q781" s="159">
        <f>ROUND(E781*P781,2)</f>
        <v>0</v>
      </c>
      <c r="R781" s="160" t="s">
        <v>321</v>
      </c>
      <c r="S781" s="160" t="s">
        <v>216</v>
      </c>
      <c r="T781" s="160" t="s">
        <v>216</v>
      </c>
      <c r="U781" s="160">
        <v>0</v>
      </c>
      <c r="V781" s="160">
        <f>ROUND(E781*U781,2)</f>
        <v>0</v>
      </c>
      <c r="W781" s="160"/>
      <c r="X781" s="160" t="s">
        <v>322</v>
      </c>
      <c r="Y781" s="160" t="s">
        <v>218</v>
      </c>
      <c r="Z781" s="150"/>
      <c r="AA781" s="150"/>
      <c r="AB781" s="150"/>
      <c r="AC781" s="150"/>
      <c r="AD781" s="150"/>
      <c r="AE781" s="150"/>
      <c r="AF781" s="150"/>
      <c r="AG781" s="150" t="s">
        <v>323</v>
      </c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</row>
    <row r="782" spans="1:60" ht="22.5" outlineLevel="2" x14ac:dyDescent="0.2">
      <c r="A782" s="157"/>
      <c r="B782" s="158"/>
      <c r="C782" s="196" t="s">
        <v>953</v>
      </c>
      <c r="D782" s="189"/>
      <c r="E782" s="190">
        <v>56.5</v>
      </c>
      <c r="F782" s="160"/>
      <c r="G782" s="160"/>
      <c r="H782" s="160"/>
      <c r="I782" s="160"/>
      <c r="J782" s="160"/>
      <c r="K782" s="160"/>
      <c r="L782" s="160"/>
      <c r="M782" s="160"/>
      <c r="N782" s="159"/>
      <c r="O782" s="159"/>
      <c r="P782" s="159"/>
      <c r="Q782" s="159"/>
      <c r="R782" s="160"/>
      <c r="S782" s="160"/>
      <c r="T782" s="160"/>
      <c r="U782" s="160"/>
      <c r="V782" s="160"/>
      <c r="W782" s="160"/>
      <c r="X782" s="160"/>
      <c r="Y782" s="160"/>
      <c r="Z782" s="150"/>
      <c r="AA782" s="150"/>
      <c r="AB782" s="150"/>
      <c r="AC782" s="150"/>
      <c r="AD782" s="150"/>
      <c r="AE782" s="150"/>
      <c r="AF782" s="150"/>
      <c r="AG782" s="150" t="s">
        <v>239</v>
      </c>
      <c r="AH782" s="150">
        <v>0</v>
      </c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</row>
    <row r="783" spans="1:60" outlineLevel="1" x14ac:dyDescent="0.2">
      <c r="A783" s="171">
        <v>163</v>
      </c>
      <c r="B783" s="172" t="s">
        <v>956</v>
      </c>
      <c r="C783" s="185" t="s">
        <v>957</v>
      </c>
      <c r="D783" s="173" t="s">
        <v>417</v>
      </c>
      <c r="E783" s="174">
        <v>55</v>
      </c>
      <c r="F783" s="175"/>
      <c r="G783" s="176">
        <f>ROUND(E783*F783,2)</f>
        <v>0</v>
      </c>
      <c r="H783" s="161">
        <v>108.45</v>
      </c>
      <c r="I783" s="160">
        <f>ROUND(E783*H783,2)</f>
        <v>5964.75</v>
      </c>
      <c r="J783" s="161">
        <v>377.05</v>
      </c>
      <c r="K783" s="160">
        <f>ROUND(E783*J783,2)</f>
        <v>20737.75</v>
      </c>
      <c r="L783" s="160">
        <v>21</v>
      </c>
      <c r="M783" s="160">
        <f>G783*(1+L783/100)</f>
        <v>0</v>
      </c>
      <c r="N783" s="159">
        <v>2.98E-3</v>
      </c>
      <c r="O783" s="159">
        <f>ROUND(E783*N783,2)</f>
        <v>0.16</v>
      </c>
      <c r="P783" s="159">
        <v>0</v>
      </c>
      <c r="Q783" s="159">
        <f>ROUND(E783*P783,2)</f>
        <v>0</v>
      </c>
      <c r="R783" s="160"/>
      <c r="S783" s="160" t="s">
        <v>216</v>
      </c>
      <c r="T783" s="160" t="s">
        <v>216</v>
      </c>
      <c r="U783" s="160">
        <v>0.66</v>
      </c>
      <c r="V783" s="160">
        <f>ROUND(E783*U783,2)</f>
        <v>36.299999999999997</v>
      </c>
      <c r="W783" s="160"/>
      <c r="X783" s="160" t="s">
        <v>236</v>
      </c>
      <c r="Y783" s="160" t="s">
        <v>218</v>
      </c>
      <c r="Z783" s="150"/>
      <c r="AA783" s="150"/>
      <c r="AB783" s="150"/>
      <c r="AC783" s="150"/>
      <c r="AD783" s="150"/>
      <c r="AE783" s="150"/>
      <c r="AF783" s="150"/>
      <c r="AG783" s="150" t="s">
        <v>237</v>
      </c>
      <c r="AH783" s="150"/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</row>
    <row r="784" spans="1:60" ht="22.5" outlineLevel="2" x14ac:dyDescent="0.2">
      <c r="A784" s="157"/>
      <c r="B784" s="158"/>
      <c r="C784" s="196" t="s">
        <v>958</v>
      </c>
      <c r="D784" s="189"/>
      <c r="E784" s="190">
        <v>55</v>
      </c>
      <c r="F784" s="160"/>
      <c r="G784" s="160"/>
      <c r="H784" s="160"/>
      <c r="I784" s="160"/>
      <c r="J784" s="160"/>
      <c r="K784" s="160"/>
      <c r="L784" s="160"/>
      <c r="M784" s="160"/>
      <c r="N784" s="159"/>
      <c r="O784" s="159"/>
      <c r="P784" s="159"/>
      <c r="Q784" s="159"/>
      <c r="R784" s="160"/>
      <c r="S784" s="160"/>
      <c r="T784" s="160"/>
      <c r="U784" s="160"/>
      <c r="V784" s="160"/>
      <c r="W784" s="160"/>
      <c r="X784" s="160"/>
      <c r="Y784" s="160"/>
      <c r="Z784" s="150"/>
      <c r="AA784" s="150"/>
      <c r="AB784" s="150"/>
      <c r="AC784" s="150"/>
      <c r="AD784" s="150"/>
      <c r="AE784" s="150"/>
      <c r="AF784" s="150"/>
      <c r="AG784" s="150" t="s">
        <v>239</v>
      </c>
      <c r="AH784" s="150">
        <v>0</v>
      </c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</row>
    <row r="785" spans="1:60" x14ac:dyDescent="0.2">
      <c r="A785" s="164" t="s">
        <v>211</v>
      </c>
      <c r="B785" s="165" t="s">
        <v>166</v>
      </c>
      <c r="C785" s="183" t="s">
        <v>167</v>
      </c>
      <c r="D785" s="166"/>
      <c r="E785" s="167"/>
      <c r="F785" s="168"/>
      <c r="G785" s="169">
        <f>SUMIF(AG786:AG846,"&lt;&gt;NOR",G786:G846)</f>
        <v>0</v>
      </c>
      <c r="H785" s="163"/>
      <c r="I785" s="163">
        <f>SUM(I786:I846)</f>
        <v>367542.47000000003</v>
      </c>
      <c r="J785" s="163"/>
      <c r="K785" s="163">
        <f>SUM(K786:K846)</f>
        <v>1620458.4200000002</v>
      </c>
      <c r="L785" s="163"/>
      <c r="M785" s="163">
        <f>SUM(M786:M846)</f>
        <v>0</v>
      </c>
      <c r="N785" s="162"/>
      <c r="O785" s="162">
        <f>SUM(O786:O846)</f>
        <v>10.94</v>
      </c>
      <c r="P785" s="162"/>
      <c r="Q785" s="162">
        <f>SUM(Q786:Q846)</f>
        <v>0</v>
      </c>
      <c r="R785" s="163"/>
      <c r="S785" s="163"/>
      <c r="T785" s="163"/>
      <c r="U785" s="163"/>
      <c r="V785" s="163">
        <f>SUM(V786:V846)</f>
        <v>858.06000000000006</v>
      </c>
      <c r="W785" s="163"/>
      <c r="X785" s="163"/>
      <c r="Y785" s="163"/>
      <c r="AG785" t="s">
        <v>212</v>
      </c>
    </row>
    <row r="786" spans="1:60" ht="22.5" outlineLevel="1" x14ac:dyDescent="0.2">
      <c r="A786" s="171">
        <v>164</v>
      </c>
      <c r="B786" s="172" t="s">
        <v>959</v>
      </c>
      <c r="C786" s="185" t="s">
        <v>960</v>
      </c>
      <c r="D786" s="173" t="s">
        <v>320</v>
      </c>
      <c r="E786" s="174">
        <v>2</v>
      </c>
      <c r="F786" s="175"/>
      <c r="G786" s="176">
        <f>ROUND(E786*F786,2)</f>
        <v>0</v>
      </c>
      <c r="H786" s="161">
        <v>0</v>
      </c>
      <c r="I786" s="160">
        <f>ROUND(E786*H786,2)</f>
        <v>0</v>
      </c>
      <c r="J786" s="161">
        <v>55000</v>
      </c>
      <c r="K786" s="160">
        <f>ROUND(E786*J786,2)</f>
        <v>110000</v>
      </c>
      <c r="L786" s="160">
        <v>21</v>
      </c>
      <c r="M786" s="160">
        <f>G786*(1+L786/100)</f>
        <v>0</v>
      </c>
      <c r="N786" s="159">
        <v>0</v>
      </c>
      <c r="O786" s="159">
        <f>ROUND(E786*N786,2)</f>
        <v>0</v>
      </c>
      <c r="P786" s="159">
        <v>0</v>
      </c>
      <c r="Q786" s="159">
        <f>ROUND(E786*P786,2)</f>
        <v>0</v>
      </c>
      <c r="R786" s="160"/>
      <c r="S786" s="160" t="s">
        <v>222</v>
      </c>
      <c r="T786" s="160" t="s">
        <v>217</v>
      </c>
      <c r="U786" s="160">
        <v>0</v>
      </c>
      <c r="V786" s="160">
        <f>ROUND(E786*U786,2)</f>
        <v>0</v>
      </c>
      <c r="W786" s="160"/>
      <c r="X786" s="160" t="s">
        <v>236</v>
      </c>
      <c r="Y786" s="160" t="s">
        <v>218</v>
      </c>
      <c r="Z786" s="150"/>
      <c r="AA786" s="150"/>
      <c r="AB786" s="150"/>
      <c r="AC786" s="150"/>
      <c r="AD786" s="150"/>
      <c r="AE786" s="150"/>
      <c r="AF786" s="150"/>
      <c r="AG786" s="150" t="s">
        <v>237</v>
      </c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</row>
    <row r="787" spans="1:60" outlineLevel="2" x14ac:dyDescent="0.2">
      <c r="A787" s="157"/>
      <c r="B787" s="158"/>
      <c r="C787" s="196" t="s">
        <v>905</v>
      </c>
      <c r="D787" s="189"/>
      <c r="E787" s="190">
        <v>2</v>
      </c>
      <c r="F787" s="160"/>
      <c r="G787" s="160"/>
      <c r="H787" s="160"/>
      <c r="I787" s="160"/>
      <c r="J787" s="160"/>
      <c r="K787" s="160"/>
      <c r="L787" s="160"/>
      <c r="M787" s="160"/>
      <c r="N787" s="159"/>
      <c r="O787" s="159"/>
      <c r="P787" s="159"/>
      <c r="Q787" s="159"/>
      <c r="R787" s="160"/>
      <c r="S787" s="160"/>
      <c r="T787" s="160"/>
      <c r="U787" s="160"/>
      <c r="V787" s="160"/>
      <c r="W787" s="160"/>
      <c r="X787" s="160"/>
      <c r="Y787" s="160"/>
      <c r="Z787" s="150"/>
      <c r="AA787" s="150"/>
      <c r="AB787" s="150"/>
      <c r="AC787" s="150"/>
      <c r="AD787" s="150"/>
      <c r="AE787" s="150"/>
      <c r="AF787" s="150"/>
      <c r="AG787" s="150" t="s">
        <v>239</v>
      </c>
      <c r="AH787" s="150">
        <v>0</v>
      </c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</row>
    <row r="788" spans="1:60" ht="22.5" outlineLevel="1" x14ac:dyDescent="0.2">
      <c r="A788" s="171">
        <v>165</v>
      </c>
      <c r="B788" s="172" t="s">
        <v>961</v>
      </c>
      <c r="C788" s="185" t="s">
        <v>962</v>
      </c>
      <c r="D788" s="173" t="s">
        <v>320</v>
      </c>
      <c r="E788" s="174">
        <v>8</v>
      </c>
      <c r="F788" s="175"/>
      <c r="G788" s="176">
        <f>ROUND(E788*F788,2)</f>
        <v>0</v>
      </c>
      <c r="H788" s="161">
        <v>0</v>
      </c>
      <c r="I788" s="160">
        <f>ROUND(E788*H788,2)</f>
        <v>0</v>
      </c>
      <c r="J788" s="161">
        <v>9300</v>
      </c>
      <c r="K788" s="160">
        <f>ROUND(E788*J788,2)</f>
        <v>74400</v>
      </c>
      <c r="L788" s="160">
        <v>21</v>
      </c>
      <c r="M788" s="160">
        <f>G788*(1+L788/100)</f>
        <v>0</v>
      </c>
      <c r="N788" s="159">
        <v>2.0000000000000002E-5</v>
      </c>
      <c r="O788" s="159">
        <f>ROUND(E788*N788,2)</f>
        <v>0</v>
      </c>
      <c r="P788" s="159">
        <v>0</v>
      </c>
      <c r="Q788" s="159">
        <f>ROUND(E788*P788,2)</f>
        <v>0</v>
      </c>
      <c r="R788" s="160"/>
      <c r="S788" s="160" t="s">
        <v>222</v>
      </c>
      <c r="T788" s="160" t="s">
        <v>217</v>
      </c>
      <c r="U788" s="160">
        <v>0.76</v>
      </c>
      <c r="V788" s="160">
        <f>ROUND(E788*U788,2)</f>
        <v>6.08</v>
      </c>
      <c r="W788" s="160"/>
      <c r="X788" s="160" t="s">
        <v>236</v>
      </c>
      <c r="Y788" s="160" t="s">
        <v>218</v>
      </c>
      <c r="Z788" s="150"/>
      <c r="AA788" s="150"/>
      <c r="AB788" s="150"/>
      <c r="AC788" s="150"/>
      <c r="AD788" s="150"/>
      <c r="AE788" s="150"/>
      <c r="AF788" s="150"/>
      <c r="AG788" s="150" t="s">
        <v>237</v>
      </c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</row>
    <row r="789" spans="1:60" ht="22.5" outlineLevel="2" x14ac:dyDescent="0.2">
      <c r="A789" s="157"/>
      <c r="B789" s="158"/>
      <c r="C789" s="196" t="s">
        <v>963</v>
      </c>
      <c r="D789" s="189"/>
      <c r="E789" s="190">
        <v>8</v>
      </c>
      <c r="F789" s="160"/>
      <c r="G789" s="160"/>
      <c r="H789" s="160"/>
      <c r="I789" s="160"/>
      <c r="J789" s="160"/>
      <c r="K789" s="160"/>
      <c r="L789" s="160"/>
      <c r="M789" s="160"/>
      <c r="N789" s="159"/>
      <c r="O789" s="159"/>
      <c r="P789" s="159"/>
      <c r="Q789" s="159"/>
      <c r="R789" s="160"/>
      <c r="S789" s="160"/>
      <c r="T789" s="160"/>
      <c r="U789" s="160"/>
      <c r="V789" s="160"/>
      <c r="W789" s="160"/>
      <c r="X789" s="160"/>
      <c r="Y789" s="160"/>
      <c r="Z789" s="150"/>
      <c r="AA789" s="150"/>
      <c r="AB789" s="150"/>
      <c r="AC789" s="150"/>
      <c r="AD789" s="150"/>
      <c r="AE789" s="150"/>
      <c r="AF789" s="150"/>
      <c r="AG789" s="150" t="s">
        <v>239</v>
      </c>
      <c r="AH789" s="150">
        <v>0</v>
      </c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</row>
    <row r="790" spans="1:60" ht="22.5" outlineLevel="1" x14ac:dyDescent="0.2">
      <c r="A790" s="171">
        <v>166</v>
      </c>
      <c r="B790" s="172" t="s">
        <v>964</v>
      </c>
      <c r="C790" s="185" t="s">
        <v>965</v>
      </c>
      <c r="D790" s="173" t="s">
        <v>320</v>
      </c>
      <c r="E790" s="174">
        <v>3</v>
      </c>
      <c r="F790" s="175"/>
      <c r="G790" s="176">
        <f>ROUND(E790*F790,2)</f>
        <v>0</v>
      </c>
      <c r="H790" s="161">
        <v>0</v>
      </c>
      <c r="I790" s="160">
        <f>ROUND(E790*H790,2)</f>
        <v>0</v>
      </c>
      <c r="J790" s="161">
        <v>10300</v>
      </c>
      <c r="K790" s="160">
        <f>ROUND(E790*J790,2)</f>
        <v>30900</v>
      </c>
      <c r="L790" s="160">
        <v>21</v>
      </c>
      <c r="M790" s="160">
        <f>G790*(1+L790/100)</f>
        <v>0</v>
      </c>
      <c r="N790" s="159">
        <v>2.0000000000000002E-5</v>
      </c>
      <c r="O790" s="159">
        <f>ROUND(E790*N790,2)</f>
        <v>0</v>
      </c>
      <c r="P790" s="159">
        <v>0</v>
      </c>
      <c r="Q790" s="159">
        <f>ROUND(E790*P790,2)</f>
        <v>0</v>
      </c>
      <c r="R790" s="160"/>
      <c r="S790" s="160" t="s">
        <v>222</v>
      </c>
      <c r="T790" s="160" t="s">
        <v>217</v>
      </c>
      <c r="U790" s="160">
        <v>0.47</v>
      </c>
      <c r="V790" s="160">
        <f>ROUND(E790*U790,2)</f>
        <v>1.41</v>
      </c>
      <c r="W790" s="160"/>
      <c r="X790" s="160" t="s">
        <v>236</v>
      </c>
      <c r="Y790" s="160" t="s">
        <v>218</v>
      </c>
      <c r="Z790" s="150"/>
      <c r="AA790" s="150"/>
      <c r="AB790" s="150"/>
      <c r="AC790" s="150"/>
      <c r="AD790" s="150"/>
      <c r="AE790" s="150"/>
      <c r="AF790" s="150"/>
      <c r="AG790" s="150" t="s">
        <v>237</v>
      </c>
      <c r="AH790" s="150"/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</row>
    <row r="791" spans="1:60" outlineLevel="2" x14ac:dyDescent="0.2">
      <c r="A791" s="157"/>
      <c r="B791" s="158"/>
      <c r="C791" s="196" t="s">
        <v>966</v>
      </c>
      <c r="D791" s="189"/>
      <c r="E791" s="190">
        <v>3</v>
      </c>
      <c r="F791" s="160"/>
      <c r="G791" s="160"/>
      <c r="H791" s="160"/>
      <c r="I791" s="160"/>
      <c r="J791" s="160"/>
      <c r="K791" s="160"/>
      <c r="L791" s="160"/>
      <c r="M791" s="160"/>
      <c r="N791" s="159"/>
      <c r="O791" s="159"/>
      <c r="P791" s="159"/>
      <c r="Q791" s="159"/>
      <c r="R791" s="160"/>
      <c r="S791" s="160"/>
      <c r="T791" s="160"/>
      <c r="U791" s="160"/>
      <c r="V791" s="160"/>
      <c r="W791" s="160"/>
      <c r="X791" s="160"/>
      <c r="Y791" s="160"/>
      <c r="Z791" s="150"/>
      <c r="AA791" s="150"/>
      <c r="AB791" s="150"/>
      <c r="AC791" s="150"/>
      <c r="AD791" s="150"/>
      <c r="AE791" s="150"/>
      <c r="AF791" s="150"/>
      <c r="AG791" s="150" t="s">
        <v>239</v>
      </c>
      <c r="AH791" s="150">
        <v>0</v>
      </c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</row>
    <row r="792" spans="1:60" ht="22.5" outlineLevel="1" x14ac:dyDescent="0.2">
      <c r="A792" s="171">
        <v>167</v>
      </c>
      <c r="B792" s="172" t="s">
        <v>967</v>
      </c>
      <c r="C792" s="185" t="s">
        <v>968</v>
      </c>
      <c r="D792" s="173" t="s">
        <v>320</v>
      </c>
      <c r="E792" s="174">
        <v>1</v>
      </c>
      <c r="F792" s="175"/>
      <c r="G792" s="176">
        <f>ROUND(E792*F792,2)</f>
        <v>0</v>
      </c>
      <c r="H792" s="161">
        <v>0</v>
      </c>
      <c r="I792" s="160">
        <f>ROUND(E792*H792,2)</f>
        <v>0</v>
      </c>
      <c r="J792" s="161">
        <v>85000</v>
      </c>
      <c r="K792" s="160">
        <f>ROUND(E792*J792,2)</f>
        <v>85000</v>
      </c>
      <c r="L792" s="160">
        <v>21</v>
      </c>
      <c r="M792" s="160">
        <f>G792*(1+L792/100)</f>
        <v>0</v>
      </c>
      <c r="N792" s="159">
        <v>0</v>
      </c>
      <c r="O792" s="159">
        <f>ROUND(E792*N792,2)</f>
        <v>0</v>
      </c>
      <c r="P792" s="159">
        <v>0</v>
      </c>
      <c r="Q792" s="159">
        <f>ROUND(E792*P792,2)</f>
        <v>0</v>
      </c>
      <c r="R792" s="160"/>
      <c r="S792" s="160" t="s">
        <v>222</v>
      </c>
      <c r="T792" s="160" t="s">
        <v>217</v>
      </c>
      <c r="U792" s="160">
        <v>0</v>
      </c>
      <c r="V792" s="160">
        <f>ROUND(E792*U792,2)</f>
        <v>0</v>
      </c>
      <c r="W792" s="160"/>
      <c r="X792" s="160" t="s">
        <v>236</v>
      </c>
      <c r="Y792" s="160" t="s">
        <v>218</v>
      </c>
      <c r="Z792" s="150"/>
      <c r="AA792" s="150"/>
      <c r="AB792" s="150"/>
      <c r="AC792" s="150"/>
      <c r="AD792" s="150"/>
      <c r="AE792" s="150"/>
      <c r="AF792" s="150"/>
      <c r="AG792" s="150" t="s">
        <v>237</v>
      </c>
      <c r="AH792" s="150"/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</row>
    <row r="793" spans="1:60" outlineLevel="2" x14ac:dyDescent="0.2">
      <c r="A793" s="157"/>
      <c r="B793" s="158"/>
      <c r="C793" s="196" t="s">
        <v>969</v>
      </c>
      <c r="D793" s="189"/>
      <c r="E793" s="190">
        <v>1</v>
      </c>
      <c r="F793" s="160"/>
      <c r="G793" s="160"/>
      <c r="H793" s="160"/>
      <c r="I793" s="160"/>
      <c r="J793" s="160"/>
      <c r="K793" s="160"/>
      <c r="L793" s="160"/>
      <c r="M793" s="160"/>
      <c r="N793" s="159"/>
      <c r="O793" s="159"/>
      <c r="P793" s="159"/>
      <c r="Q793" s="159"/>
      <c r="R793" s="160"/>
      <c r="S793" s="160"/>
      <c r="T793" s="160"/>
      <c r="U793" s="160"/>
      <c r="V793" s="160"/>
      <c r="W793" s="160"/>
      <c r="X793" s="160"/>
      <c r="Y793" s="160"/>
      <c r="Z793" s="150"/>
      <c r="AA793" s="150"/>
      <c r="AB793" s="150"/>
      <c r="AC793" s="150"/>
      <c r="AD793" s="150"/>
      <c r="AE793" s="150"/>
      <c r="AF793" s="150"/>
      <c r="AG793" s="150" t="s">
        <v>239</v>
      </c>
      <c r="AH793" s="150">
        <v>0</v>
      </c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</row>
    <row r="794" spans="1:60" outlineLevel="1" x14ac:dyDescent="0.2">
      <c r="A794" s="171">
        <v>168</v>
      </c>
      <c r="B794" s="172" t="s">
        <v>970</v>
      </c>
      <c r="C794" s="185" t="s">
        <v>971</v>
      </c>
      <c r="D794" s="173" t="s">
        <v>312</v>
      </c>
      <c r="E794" s="174">
        <v>817.66195000000005</v>
      </c>
      <c r="F794" s="175"/>
      <c r="G794" s="176">
        <f>ROUND(E794*F794,2)</f>
        <v>0</v>
      </c>
      <c r="H794" s="161">
        <v>7.45</v>
      </c>
      <c r="I794" s="160">
        <f>ROUND(E794*H794,2)</f>
        <v>6091.58</v>
      </c>
      <c r="J794" s="161">
        <v>418.05</v>
      </c>
      <c r="K794" s="160">
        <f>ROUND(E794*J794,2)</f>
        <v>341823.58</v>
      </c>
      <c r="L794" s="160">
        <v>21</v>
      </c>
      <c r="M794" s="160">
        <f>G794*(1+L794/100)</f>
        <v>0</v>
      </c>
      <c r="N794" s="159">
        <v>1.8000000000000001E-4</v>
      </c>
      <c r="O794" s="159">
        <f>ROUND(E794*N794,2)</f>
        <v>0.15</v>
      </c>
      <c r="P794" s="159">
        <v>0</v>
      </c>
      <c r="Q794" s="159">
        <f>ROUND(E794*P794,2)</f>
        <v>0</v>
      </c>
      <c r="R794" s="160"/>
      <c r="S794" s="160" t="s">
        <v>216</v>
      </c>
      <c r="T794" s="160" t="s">
        <v>216</v>
      </c>
      <c r="U794" s="160">
        <v>0.74</v>
      </c>
      <c r="V794" s="160">
        <f>ROUND(E794*U794,2)</f>
        <v>605.07000000000005</v>
      </c>
      <c r="W794" s="160"/>
      <c r="X794" s="160" t="s">
        <v>236</v>
      </c>
      <c r="Y794" s="160" t="s">
        <v>218</v>
      </c>
      <c r="Z794" s="150"/>
      <c r="AA794" s="150"/>
      <c r="AB794" s="150"/>
      <c r="AC794" s="150"/>
      <c r="AD794" s="150"/>
      <c r="AE794" s="150"/>
      <c r="AF794" s="150"/>
      <c r="AG794" s="150" t="s">
        <v>237</v>
      </c>
      <c r="AH794" s="150"/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</row>
    <row r="795" spans="1:60" ht="22.5" outlineLevel="2" x14ac:dyDescent="0.2">
      <c r="A795" s="157"/>
      <c r="B795" s="158"/>
      <c r="C795" s="196" t="s">
        <v>972</v>
      </c>
      <c r="D795" s="189"/>
      <c r="E795" s="190">
        <v>139.43125000000001</v>
      </c>
      <c r="F795" s="160"/>
      <c r="G795" s="160"/>
      <c r="H795" s="160"/>
      <c r="I795" s="160"/>
      <c r="J795" s="160"/>
      <c r="K795" s="160"/>
      <c r="L795" s="160"/>
      <c r="M795" s="160"/>
      <c r="N795" s="159"/>
      <c r="O795" s="159"/>
      <c r="P795" s="159"/>
      <c r="Q795" s="159"/>
      <c r="R795" s="160"/>
      <c r="S795" s="160"/>
      <c r="T795" s="160"/>
      <c r="U795" s="160"/>
      <c r="V795" s="160"/>
      <c r="W795" s="160"/>
      <c r="X795" s="160"/>
      <c r="Y795" s="160"/>
      <c r="Z795" s="150"/>
      <c r="AA795" s="150"/>
      <c r="AB795" s="150"/>
      <c r="AC795" s="150"/>
      <c r="AD795" s="150"/>
      <c r="AE795" s="150"/>
      <c r="AF795" s="150"/>
      <c r="AG795" s="150" t="s">
        <v>239</v>
      </c>
      <c r="AH795" s="150">
        <v>0</v>
      </c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</row>
    <row r="796" spans="1:60" outlineLevel="3" x14ac:dyDescent="0.2">
      <c r="A796" s="157"/>
      <c r="B796" s="158"/>
      <c r="C796" s="196" t="s">
        <v>973</v>
      </c>
      <c r="D796" s="189"/>
      <c r="E796" s="190">
        <v>135.58500000000001</v>
      </c>
      <c r="F796" s="160"/>
      <c r="G796" s="160"/>
      <c r="H796" s="160"/>
      <c r="I796" s="160"/>
      <c r="J796" s="160"/>
      <c r="K796" s="160"/>
      <c r="L796" s="160"/>
      <c r="M796" s="160"/>
      <c r="N796" s="159"/>
      <c r="O796" s="159"/>
      <c r="P796" s="159"/>
      <c r="Q796" s="159"/>
      <c r="R796" s="160"/>
      <c r="S796" s="160"/>
      <c r="T796" s="160"/>
      <c r="U796" s="160"/>
      <c r="V796" s="160"/>
      <c r="W796" s="160"/>
      <c r="X796" s="160"/>
      <c r="Y796" s="160"/>
      <c r="Z796" s="150"/>
      <c r="AA796" s="150"/>
      <c r="AB796" s="150"/>
      <c r="AC796" s="150"/>
      <c r="AD796" s="150"/>
      <c r="AE796" s="150"/>
      <c r="AF796" s="150"/>
      <c r="AG796" s="150" t="s">
        <v>239</v>
      </c>
      <c r="AH796" s="150">
        <v>0</v>
      </c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</row>
    <row r="797" spans="1:60" ht="22.5" outlineLevel="3" x14ac:dyDescent="0.2">
      <c r="A797" s="157"/>
      <c r="B797" s="158"/>
      <c r="C797" s="196" t="s">
        <v>974</v>
      </c>
      <c r="D797" s="189"/>
      <c r="E797" s="190">
        <v>222.04425000000001</v>
      </c>
      <c r="F797" s="160"/>
      <c r="G797" s="160"/>
      <c r="H797" s="160"/>
      <c r="I797" s="160"/>
      <c r="J797" s="160"/>
      <c r="K797" s="160"/>
      <c r="L797" s="160"/>
      <c r="M797" s="160"/>
      <c r="N797" s="159"/>
      <c r="O797" s="159"/>
      <c r="P797" s="159"/>
      <c r="Q797" s="159"/>
      <c r="R797" s="160"/>
      <c r="S797" s="160"/>
      <c r="T797" s="160"/>
      <c r="U797" s="160"/>
      <c r="V797" s="160"/>
      <c r="W797" s="160"/>
      <c r="X797" s="160"/>
      <c r="Y797" s="160"/>
      <c r="Z797" s="150"/>
      <c r="AA797" s="150"/>
      <c r="AB797" s="150"/>
      <c r="AC797" s="150"/>
      <c r="AD797" s="150"/>
      <c r="AE797" s="150"/>
      <c r="AF797" s="150"/>
      <c r="AG797" s="150" t="s">
        <v>239</v>
      </c>
      <c r="AH797" s="150">
        <v>0</v>
      </c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</row>
    <row r="798" spans="1:60" ht="22.5" outlineLevel="3" x14ac:dyDescent="0.2">
      <c r="A798" s="157"/>
      <c r="B798" s="158"/>
      <c r="C798" s="196" t="s">
        <v>975</v>
      </c>
      <c r="D798" s="189"/>
      <c r="E798" s="190">
        <v>247.17599999999999</v>
      </c>
      <c r="F798" s="160"/>
      <c r="G798" s="160"/>
      <c r="H798" s="160"/>
      <c r="I798" s="160"/>
      <c r="J798" s="160"/>
      <c r="K798" s="160"/>
      <c r="L798" s="160"/>
      <c r="M798" s="160"/>
      <c r="N798" s="159"/>
      <c r="O798" s="159"/>
      <c r="P798" s="159"/>
      <c r="Q798" s="159"/>
      <c r="R798" s="160"/>
      <c r="S798" s="160"/>
      <c r="T798" s="160"/>
      <c r="U798" s="160"/>
      <c r="V798" s="160"/>
      <c r="W798" s="160"/>
      <c r="X798" s="160"/>
      <c r="Y798" s="160"/>
      <c r="Z798" s="150"/>
      <c r="AA798" s="150"/>
      <c r="AB798" s="150"/>
      <c r="AC798" s="150"/>
      <c r="AD798" s="150"/>
      <c r="AE798" s="150"/>
      <c r="AF798" s="150"/>
      <c r="AG798" s="150" t="s">
        <v>239</v>
      </c>
      <c r="AH798" s="150">
        <v>0</v>
      </c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</row>
    <row r="799" spans="1:60" ht="22.5" outlineLevel="3" x14ac:dyDescent="0.2">
      <c r="A799" s="157"/>
      <c r="B799" s="158"/>
      <c r="C799" s="196" t="s">
        <v>837</v>
      </c>
      <c r="D799" s="189"/>
      <c r="E799" s="190">
        <v>63.651000000000003</v>
      </c>
      <c r="F799" s="160"/>
      <c r="G799" s="160"/>
      <c r="H799" s="160"/>
      <c r="I799" s="160"/>
      <c r="J799" s="160"/>
      <c r="K799" s="160"/>
      <c r="L799" s="160"/>
      <c r="M799" s="160"/>
      <c r="N799" s="159"/>
      <c r="O799" s="159"/>
      <c r="P799" s="159"/>
      <c r="Q799" s="159"/>
      <c r="R799" s="160"/>
      <c r="S799" s="160"/>
      <c r="T799" s="160"/>
      <c r="U799" s="160"/>
      <c r="V799" s="160"/>
      <c r="W799" s="160"/>
      <c r="X799" s="160"/>
      <c r="Y799" s="160"/>
      <c r="Z799" s="150"/>
      <c r="AA799" s="150"/>
      <c r="AB799" s="150"/>
      <c r="AC799" s="150"/>
      <c r="AD799" s="150"/>
      <c r="AE799" s="150"/>
      <c r="AF799" s="150"/>
      <c r="AG799" s="150" t="s">
        <v>239</v>
      </c>
      <c r="AH799" s="150">
        <v>0</v>
      </c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</row>
    <row r="800" spans="1:60" outlineLevel="3" x14ac:dyDescent="0.2">
      <c r="A800" s="157"/>
      <c r="B800" s="158"/>
      <c r="C800" s="196" t="s">
        <v>838</v>
      </c>
      <c r="D800" s="189"/>
      <c r="E800" s="190">
        <v>9.7744499999999999</v>
      </c>
      <c r="F800" s="160"/>
      <c r="G800" s="160"/>
      <c r="H800" s="160"/>
      <c r="I800" s="160"/>
      <c r="J800" s="160"/>
      <c r="K800" s="160"/>
      <c r="L800" s="160"/>
      <c r="M800" s="160"/>
      <c r="N800" s="159"/>
      <c r="O800" s="159"/>
      <c r="P800" s="159"/>
      <c r="Q800" s="159"/>
      <c r="R800" s="160"/>
      <c r="S800" s="160"/>
      <c r="T800" s="160"/>
      <c r="U800" s="160"/>
      <c r="V800" s="160"/>
      <c r="W800" s="160"/>
      <c r="X800" s="160"/>
      <c r="Y800" s="160"/>
      <c r="Z800" s="150"/>
      <c r="AA800" s="150"/>
      <c r="AB800" s="150"/>
      <c r="AC800" s="150"/>
      <c r="AD800" s="150"/>
      <c r="AE800" s="150"/>
      <c r="AF800" s="150"/>
      <c r="AG800" s="150" t="s">
        <v>239</v>
      </c>
      <c r="AH800" s="150">
        <v>0</v>
      </c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</row>
    <row r="801" spans="1:60" ht="22.5" outlineLevel="1" x14ac:dyDescent="0.2">
      <c r="A801" s="171">
        <v>169</v>
      </c>
      <c r="B801" s="172" t="s">
        <v>976</v>
      </c>
      <c r="C801" s="185" t="s">
        <v>977</v>
      </c>
      <c r="D801" s="173" t="s">
        <v>312</v>
      </c>
      <c r="E801" s="174">
        <v>858.54504999999995</v>
      </c>
      <c r="F801" s="175"/>
      <c r="G801" s="176">
        <f>ROUND(E801*F801,2)</f>
        <v>0</v>
      </c>
      <c r="H801" s="161">
        <v>257.60000000000002</v>
      </c>
      <c r="I801" s="160">
        <f>ROUND(E801*H801,2)</f>
        <v>221161.2</v>
      </c>
      <c r="J801" s="161">
        <v>0</v>
      </c>
      <c r="K801" s="160">
        <f>ROUND(E801*J801,2)</f>
        <v>0</v>
      </c>
      <c r="L801" s="160">
        <v>21</v>
      </c>
      <c r="M801" s="160">
        <f>G801*(1+L801/100)</f>
        <v>0</v>
      </c>
      <c r="N801" s="159">
        <v>9.4999999999999998E-3</v>
      </c>
      <c r="O801" s="159">
        <f>ROUND(E801*N801,2)</f>
        <v>8.16</v>
      </c>
      <c r="P801" s="159">
        <v>0</v>
      </c>
      <c r="Q801" s="159">
        <f>ROUND(E801*P801,2)</f>
        <v>0</v>
      </c>
      <c r="R801" s="160" t="s">
        <v>321</v>
      </c>
      <c r="S801" s="160" t="s">
        <v>216</v>
      </c>
      <c r="T801" s="160" t="s">
        <v>217</v>
      </c>
      <c r="U801" s="160">
        <v>0</v>
      </c>
      <c r="V801" s="160">
        <f>ROUND(E801*U801,2)</f>
        <v>0</v>
      </c>
      <c r="W801" s="160"/>
      <c r="X801" s="160" t="s">
        <v>322</v>
      </c>
      <c r="Y801" s="160" t="s">
        <v>218</v>
      </c>
      <c r="Z801" s="150"/>
      <c r="AA801" s="150"/>
      <c r="AB801" s="150"/>
      <c r="AC801" s="150"/>
      <c r="AD801" s="150"/>
      <c r="AE801" s="150"/>
      <c r="AF801" s="150"/>
      <c r="AG801" s="150" t="s">
        <v>323</v>
      </c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</row>
    <row r="802" spans="1:60" outlineLevel="2" x14ac:dyDescent="0.2">
      <c r="A802" s="157"/>
      <c r="B802" s="158"/>
      <c r="C802" s="197" t="s">
        <v>287</v>
      </c>
      <c r="D802" s="191"/>
      <c r="E802" s="192"/>
      <c r="F802" s="160"/>
      <c r="G802" s="160"/>
      <c r="H802" s="160"/>
      <c r="I802" s="160"/>
      <c r="J802" s="160"/>
      <c r="K802" s="160"/>
      <c r="L802" s="160"/>
      <c r="M802" s="160"/>
      <c r="N802" s="159"/>
      <c r="O802" s="159"/>
      <c r="P802" s="159"/>
      <c r="Q802" s="159"/>
      <c r="R802" s="160"/>
      <c r="S802" s="160"/>
      <c r="T802" s="160"/>
      <c r="U802" s="160"/>
      <c r="V802" s="160"/>
      <c r="W802" s="160"/>
      <c r="X802" s="160"/>
      <c r="Y802" s="160"/>
      <c r="Z802" s="150"/>
      <c r="AA802" s="150"/>
      <c r="AB802" s="150"/>
      <c r="AC802" s="150"/>
      <c r="AD802" s="150"/>
      <c r="AE802" s="150"/>
      <c r="AF802" s="150"/>
      <c r="AG802" s="150" t="s">
        <v>239</v>
      </c>
      <c r="AH802" s="150"/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</row>
    <row r="803" spans="1:60" ht="22.5" outlineLevel="3" x14ac:dyDescent="0.2">
      <c r="A803" s="157"/>
      <c r="B803" s="158"/>
      <c r="C803" s="198" t="s">
        <v>978</v>
      </c>
      <c r="D803" s="191"/>
      <c r="E803" s="192">
        <v>139.43125000000001</v>
      </c>
      <c r="F803" s="160"/>
      <c r="G803" s="160"/>
      <c r="H803" s="160"/>
      <c r="I803" s="160"/>
      <c r="J803" s="160"/>
      <c r="K803" s="160"/>
      <c r="L803" s="160"/>
      <c r="M803" s="160"/>
      <c r="N803" s="159"/>
      <c r="O803" s="159"/>
      <c r="P803" s="159"/>
      <c r="Q803" s="159"/>
      <c r="R803" s="160"/>
      <c r="S803" s="160"/>
      <c r="T803" s="160"/>
      <c r="U803" s="160"/>
      <c r="V803" s="160"/>
      <c r="W803" s="160"/>
      <c r="X803" s="160"/>
      <c r="Y803" s="160"/>
      <c r="Z803" s="150"/>
      <c r="AA803" s="150"/>
      <c r="AB803" s="150"/>
      <c r="AC803" s="150"/>
      <c r="AD803" s="150"/>
      <c r="AE803" s="150"/>
      <c r="AF803" s="150"/>
      <c r="AG803" s="150" t="s">
        <v>239</v>
      </c>
      <c r="AH803" s="150">
        <v>2</v>
      </c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</row>
    <row r="804" spans="1:60" outlineLevel="3" x14ac:dyDescent="0.2">
      <c r="A804" s="157"/>
      <c r="B804" s="158"/>
      <c r="C804" s="198" t="s">
        <v>979</v>
      </c>
      <c r="D804" s="191"/>
      <c r="E804" s="192">
        <v>135.58500000000001</v>
      </c>
      <c r="F804" s="160"/>
      <c r="G804" s="160"/>
      <c r="H804" s="160"/>
      <c r="I804" s="160"/>
      <c r="J804" s="160"/>
      <c r="K804" s="160"/>
      <c r="L804" s="160"/>
      <c r="M804" s="160"/>
      <c r="N804" s="159"/>
      <c r="O804" s="159"/>
      <c r="P804" s="159"/>
      <c r="Q804" s="159"/>
      <c r="R804" s="160"/>
      <c r="S804" s="160"/>
      <c r="T804" s="160"/>
      <c r="U804" s="160"/>
      <c r="V804" s="160"/>
      <c r="W804" s="160"/>
      <c r="X804" s="160"/>
      <c r="Y804" s="160"/>
      <c r="Z804" s="150"/>
      <c r="AA804" s="150"/>
      <c r="AB804" s="150"/>
      <c r="AC804" s="150"/>
      <c r="AD804" s="150"/>
      <c r="AE804" s="150"/>
      <c r="AF804" s="150"/>
      <c r="AG804" s="150" t="s">
        <v>239</v>
      </c>
      <c r="AH804" s="150">
        <v>2</v>
      </c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</row>
    <row r="805" spans="1:60" ht="22.5" outlineLevel="3" x14ac:dyDescent="0.2">
      <c r="A805" s="157"/>
      <c r="B805" s="158"/>
      <c r="C805" s="198" t="s">
        <v>980</v>
      </c>
      <c r="D805" s="191"/>
      <c r="E805" s="192">
        <v>222.04425000000001</v>
      </c>
      <c r="F805" s="160"/>
      <c r="G805" s="160"/>
      <c r="H805" s="160"/>
      <c r="I805" s="160"/>
      <c r="J805" s="160"/>
      <c r="K805" s="160"/>
      <c r="L805" s="160"/>
      <c r="M805" s="160"/>
      <c r="N805" s="159"/>
      <c r="O805" s="159"/>
      <c r="P805" s="159"/>
      <c r="Q805" s="159"/>
      <c r="R805" s="160"/>
      <c r="S805" s="160"/>
      <c r="T805" s="160"/>
      <c r="U805" s="160"/>
      <c r="V805" s="160"/>
      <c r="W805" s="160"/>
      <c r="X805" s="160"/>
      <c r="Y805" s="160"/>
      <c r="Z805" s="150"/>
      <c r="AA805" s="150"/>
      <c r="AB805" s="150"/>
      <c r="AC805" s="150"/>
      <c r="AD805" s="150"/>
      <c r="AE805" s="150"/>
      <c r="AF805" s="150"/>
      <c r="AG805" s="150" t="s">
        <v>239</v>
      </c>
      <c r="AH805" s="150">
        <v>2</v>
      </c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</row>
    <row r="806" spans="1:60" ht="22.5" outlineLevel="3" x14ac:dyDescent="0.2">
      <c r="A806" s="157"/>
      <c r="B806" s="158"/>
      <c r="C806" s="198" t="s">
        <v>981</v>
      </c>
      <c r="D806" s="191"/>
      <c r="E806" s="192">
        <v>247.17599999999999</v>
      </c>
      <c r="F806" s="160"/>
      <c r="G806" s="160"/>
      <c r="H806" s="160"/>
      <c r="I806" s="160"/>
      <c r="J806" s="160"/>
      <c r="K806" s="160"/>
      <c r="L806" s="160"/>
      <c r="M806" s="160"/>
      <c r="N806" s="159"/>
      <c r="O806" s="159"/>
      <c r="P806" s="159"/>
      <c r="Q806" s="159"/>
      <c r="R806" s="160"/>
      <c r="S806" s="160"/>
      <c r="T806" s="160"/>
      <c r="U806" s="160"/>
      <c r="V806" s="160"/>
      <c r="W806" s="160"/>
      <c r="X806" s="160"/>
      <c r="Y806" s="160"/>
      <c r="Z806" s="150"/>
      <c r="AA806" s="150"/>
      <c r="AB806" s="150"/>
      <c r="AC806" s="150"/>
      <c r="AD806" s="150"/>
      <c r="AE806" s="150"/>
      <c r="AF806" s="150"/>
      <c r="AG806" s="150" t="s">
        <v>239</v>
      </c>
      <c r="AH806" s="150">
        <v>2</v>
      </c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</row>
    <row r="807" spans="1:60" ht="22.5" outlineLevel="3" x14ac:dyDescent="0.2">
      <c r="A807" s="157"/>
      <c r="B807" s="158"/>
      <c r="C807" s="198" t="s">
        <v>828</v>
      </c>
      <c r="D807" s="191"/>
      <c r="E807" s="192">
        <v>63.651000000000003</v>
      </c>
      <c r="F807" s="160"/>
      <c r="G807" s="160"/>
      <c r="H807" s="160"/>
      <c r="I807" s="160"/>
      <c r="J807" s="160"/>
      <c r="K807" s="160"/>
      <c r="L807" s="160"/>
      <c r="M807" s="160"/>
      <c r="N807" s="159"/>
      <c r="O807" s="159"/>
      <c r="P807" s="159"/>
      <c r="Q807" s="159"/>
      <c r="R807" s="160"/>
      <c r="S807" s="160"/>
      <c r="T807" s="160"/>
      <c r="U807" s="160"/>
      <c r="V807" s="160"/>
      <c r="W807" s="160"/>
      <c r="X807" s="160"/>
      <c r="Y807" s="160"/>
      <c r="Z807" s="150"/>
      <c r="AA807" s="150"/>
      <c r="AB807" s="150"/>
      <c r="AC807" s="150"/>
      <c r="AD807" s="150"/>
      <c r="AE807" s="150"/>
      <c r="AF807" s="150"/>
      <c r="AG807" s="150" t="s">
        <v>239</v>
      </c>
      <c r="AH807" s="150">
        <v>2</v>
      </c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</row>
    <row r="808" spans="1:60" outlineLevel="3" x14ac:dyDescent="0.2">
      <c r="A808" s="157"/>
      <c r="B808" s="158"/>
      <c r="C808" s="198" t="s">
        <v>829</v>
      </c>
      <c r="D808" s="191"/>
      <c r="E808" s="192">
        <v>9.7744499999999999</v>
      </c>
      <c r="F808" s="160"/>
      <c r="G808" s="160"/>
      <c r="H808" s="160"/>
      <c r="I808" s="160"/>
      <c r="J808" s="160"/>
      <c r="K808" s="160"/>
      <c r="L808" s="160"/>
      <c r="M808" s="160"/>
      <c r="N808" s="159"/>
      <c r="O808" s="159"/>
      <c r="P808" s="159"/>
      <c r="Q808" s="159"/>
      <c r="R808" s="160"/>
      <c r="S808" s="160"/>
      <c r="T808" s="160"/>
      <c r="U808" s="160"/>
      <c r="V808" s="160"/>
      <c r="W808" s="160"/>
      <c r="X808" s="160"/>
      <c r="Y808" s="160"/>
      <c r="Z808" s="150"/>
      <c r="AA808" s="150"/>
      <c r="AB808" s="150"/>
      <c r="AC808" s="150"/>
      <c r="AD808" s="150"/>
      <c r="AE808" s="150"/>
      <c r="AF808" s="150"/>
      <c r="AG808" s="150" t="s">
        <v>239</v>
      </c>
      <c r="AH808" s="150">
        <v>2</v>
      </c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</row>
    <row r="809" spans="1:60" outlineLevel="3" x14ac:dyDescent="0.2">
      <c r="A809" s="157"/>
      <c r="B809" s="158"/>
      <c r="C809" s="197" t="s">
        <v>308</v>
      </c>
      <c r="D809" s="191"/>
      <c r="E809" s="192"/>
      <c r="F809" s="160"/>
      <c r="G809" s="160"/>
      <c r="H809" s="160"/>
      <c r="I809" s="160"/>
      <c r="J809" s="160"/>
      <c r="K809" s="160"/>
      <c r="L809" s="160"/>
      <c r="M809" s="160"/>
      <c r="N809" s="159"/>
      <c r="O809" s="159"/>
      <c r="P809" s="159"/>
      <c r="Q809" s="159"/>
      <c r="R809" s="160"/>
      <c r="S809" s="160"/>
      <c r="T809" s="160"/>
      <c r="U809" s="160"/>
      <c r="V809" s="160"/>
      <c r="W809" s="160"/>
      <c r="X809" s="160"/>
      <c r="Y809" s="160"/>
      <c r="Z809" s="150"/>
      <c r="AA809" s="150"/>
      <c r="AB809" s="150"/>
      <c r="AC809" s="150"/>
      <c r="AD809" s="150"/>
      <c r="AE809" s="150"/>
      <c r="AF809" s="150"/>
      <c r="AG809" s="150" t="s">
        <v>239</v>
      </c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</row>
    <row r="810" spans="1:60" outlineLevel="3" x14ac:dyDescent="0.2">
      <c r="A810" s="157"/>
      <c r="B810" s="158"/>
      <c r="C810" s="196" t="s">
        <v>982</v>
      </c>
      <c r="D810" s="189"/>
      <c r="E810" s="190">
        <v>858.54504999999995</v>
      </c>
      <c r="F810" s="160"/>
      <c r="G810" s="160"/>
      <c r="H810" s="160"/>
      <c r="I810" s="160"/>
      <c r="J810" s="160"/>
      <c r="K810" s="160"/>
      <c r="L810" s="160"/>
      <c r="M810" s="160"/>
      <c r="N810" s="159"/>
      <c r="O810" s="159"/>
      <c r="P810" s="159"/>
      <c r="Q810" s="159"/>
      <c r="R810" s="160"/>
      <c r="S810" s="160"/>
      <c r="T810" s="160"/>
      <c r="U810" s="160"/>
      <c r="V810" s="160"/>
      <c r="W810" s="160"/>
      <c r="X810" s="160"/>
      <c r="Y810" s="160"/>
      <c r="Z810" s="150"/>
      <c r="AA810" s="150"/>
      <c r="AB810" s="150"/>
      <c r="AC810" s="150"/>
      <c r="AD810" s="150"/>
      <c r="AE810" s="150"/>
      <c r="AF810" s="150"/>
      <c r="AG810" s="150" t="s">
        <v>239</v>
      </c>
      <c r="AH810" s="150">
        <v>0</v>
      </c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</row>
    <row r="811" spans="1:60" outlineLevel="1" x14ac:dyDescent="0.2">
      <c r="A811" s="171">
        <v>170</v>
      </c>
      <c r="B811" s="172" t="s">
        <v>983</v>
      </c>
      <c r="C811" s="185" t="s">
        <v>984</v>
      </c>
      <c r="D811" s="173" t="s">
        <v>312</v>
      </c>
      <c r="E811" s="174">
        <v>82.470429999999993</v>
      </c>
      <c r="F811" s="175"/>
      <c r="G811" s="176">
        <f>ROUND(E811*F811,2)</f>
        <v>0</v>
      </c>
      <c r="H811" s="161">
        <v>10.59</v>
      </c>
      <c r="I811" s="160">
        <f>ROUND(E811*H811,2)</f>
        <v>873.36</v>
      </c>
      <c r="J811" s="161">
        <v>434.41</v>
      </c>
      <c r="K811" s="160">
        <f>ROUND(E811*J811,2)</f>
        <v>35825.980000000003</v>
      </c>
      <c r="L811" s="160">
        <v>21</v>
      </c>
      <c r="M811" s="160">
        <f>G811*(1+L811/100)</f>
        <v>0</v>
      </c>
      <c r="N811" s="159">
        <v>2.7999999999999998E-4</v>
      </c>
      <c r="O811" s="159">
        <f>ROUND(E811*N811,2)</f>
        <v>0.02</v>
      </c>
      <c r="P811" s="159">
        <v>0</v>
      </c>
      <c r="Q811" s="159">
        <f>ROUND(E811*P811,2)</f>
        <v>0</v>
      </c>
      <c r="R811" s="160"/>
      <c r="S811" s="160" t="s">
        <v>216</v>
      </c>
      <c r="T811" s="160" t="s">
        <v>216</v>
      </c>
      <c r="U811" s="160">
        <v>0.77400000000000002</v>
      </c>
      <c r="V811" s="160">
        <f>ROUND(E811*U811,2)</f>
        <v>63.83</v>
      </c>
      <c r="W811" s="160"/>
      <c r="X811" s="160" t="s">
        <v>236</v>
      </c>
      <c r="Y811" s="160" t="s">
        <v>218</v>
      </c>
      <c r="Z811" s="150"/>
      <c r="AA811" s="150"/>
      <c r="AB811" s="150"/>
      <c r="AC811" s="150"/>
      <c r="AD811" s="150"/>
      <c r="AE811" s="150"/>
      <c r="AF811" s="150"/>
      <c r="AG811" s="150" t="s">
        <v>237</v>
      </c>
      <c r="AH811" s="150"/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</row>
    <row r="812" spans="1:60" outlineLevel="2" x14ac:dyDescent="0.2">
      <c r="A812" s="157"/>
      <c r="B812" s="158"/>
      <c r="C812" s="196" t="s">
        <v>566</v>
      </c>
      <c r="D812" s="189"/>
      <c r="E812" s="190">
        <v>39.270000000000003</v>
      </c>
      <c r="F812" s="160"/>
      <c r="G812" s="160"/>
      <c r="H812" s="160"/>
      <c r="I812" s="160"/>
      <c r="J812" s="160"/>
      <c r="K812" s="160"/>
      <c r="L812" s="160"/>
      <c r="M812" s="160"/>
      <c r="N812" s="159"/>
      <c r="O812" s="159"/>
      <c r="P812" s="159"/>
      <c r="Q812" s="159"/>
      <c r="R812" s="160"/>
      <c r="S812" s="160"/>
      <c r="T812" s="160"/>
      <c r="U812" s="160"/>
      <c r="V812" s="160"/>
      <c r="W812" s="160"/>
      <c r="X812" s="160"/>
      <c r="Y812" s="160"/>
      <c r="Z812" s="150"/>
      <c r="AA812" s="150"/>
      <c r="AB812" s="150"/>
      <c r="AC812" s="150"/>
      <c r="AD812" s="150"/>
      <c r="AE812" s="150"/>
      <c r="AF812" s="150"/>
      <c r="AG812" s="150" t="s">
        <v>239</v>
      </c>
      <c r="AH812" s="150">
        <v>0</v>
      </c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</row>
    <row r="813" spans="1:60" outlineLevel="3" x14ac:dyDescent="0.2">
      <c r="A813" s="157"/>
      <c r="B813" s="158"/>
      <c r="C813" s="196" t="s">
        <v>616</v>
      </c>
      <c r="D813" s="189"/>
      <c r="E813" s="190">
        <v>20.436499999999999</v>
      </c>
      <c r="F813" s="160"/>
      <c r="G813" s="160"/>
      <c r="H813" s="160"/>
      <c r="I813" s="160"/>
      <c r="J813" s="160"/>
      <c r="K813" s="160"/>
      <c r="L813" s="160"/>
      <c r="M813" s="160"/>
      <c r="N813" s="159"/>
      <c r="O813" s="159"/>
      <c r="P813" s="159"/>
      <c r="Q813" s="159"/>
      <c r="R813" s="160"/>
      <c r="S813" s="160"/>
      <c r="T813" s="160"/>
      <c r="U813" s="160"/>
      <c r="V813" s="160"/>
      <c r="W813" s="160"/>
      <c r="X813" s="160"/>
      <c r="Y813" s="160"/>
      <c r="Z813" s="150"/>
      <c r="AA813" s="150"/>
      <c r="AB813" s="150"/>
      <c r="AC813" s="150"/>
      <c r="AD813" s="150"/>
      <c r="AE813" s="150"/>
      <c r="AF813" s="150"/>
      <c r="AG813" s="150" t="s">
        <v>239</v>
      </c>
      <c r="AH813" s="150">
        <v>0</v>
      </c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</row>
    <row r="814" spans="1:60" outlineLevel="3" x14ac:dyDescent="0.2">
      <c r="A814" s="157"/>
      <c r="B814" s="158"/>
      <c r="C814" s="196" t="s">
        <v>617</v>
      </c>
      <c r="D814" s="189"/>
      <c r="E814" s="190">
        <v>15.151</v>
      </c>
      <c r="F814" s="160"/>
      <c r="G814" s="160"/>
      <c r="H814" s="160"/>
      <c r="I814" s="160"/>
      <c r="J814" s="160"/>
      <c r="K814" s="160"/>
      <c r="L814" s="160"/>
      <c r="M814" s="160"/>
      <c r="N814" s="159"/>
      <c r="O814" s="159"/>
      <c r="P814" s="159"/>
      <c r="Q814" s="159"/>
      <c r="R814" s="160"/>
      <c r="S814" s="160"/>
      <c r="T814" s="160"/>
      <c r="U814" s="160"/>
      <c r="V814" s="160"/>
      <c r="W814" s="160"/>
      <c r="X814" s="160"/>
      <c r="Y814" s="160"/>
      <c r="Z814" s="150"/>
      <c r="AA814" s="150"/>
      <c r="AB814" s="150"/>
      <c r="AC814" s="150"/>
      <c r="AD814" s="150"/>
      <c r="AE814" s="150"/>
      <c r="AF814" s="150"/>
      <c r="AG814" s="150" t="s">
        <v>239</v>
      </c>
      <c r="AH814" s="150">
        <v>0</v>
      </c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</row>
    <row r="815" spans="1:60" outlineLevel="3" x14ac:dyDescent="0.2">
      <c r="A815" s="157"/>
      <c r="B815" s="158"/>
      <c r="C815" s="196" t="s">
        <v>618</v>
      </c>
      <c r="D815" s="189"/>
      <c r="E815" s="190">
        <v>7.6129300000000004</v>
      </c>
      <c r="F815" s="160"/>
      <c r="G815" s="160"/>
      <c r="H815" s="160"/>
      <c r="I815" s="160"/>
      <c r="J815" s="160"/>
      <c r="K815" s="160"/>
      <c r="L815" s="160"/>
      <c r="M815" s="160"/>
      <c r="N815" s="159"/>
      <c r="O815" s="159"/>
      <c r="P815" s="159"/>
      <c r="Q815" s="159"/>
      <c r="R815" s="160"/>
      <c r="S815" s="160"/>
      <c r="T815" s="160"/>
      <c r="U815" s="160"/>
      <c r="V815" s="160"/>
      <c r="W815" s="160"/>
      <c r="X815" s="160"/>
      <c r="Y815" s="160"/>
      <c r="Z815" s="150"/>
      <c r="AA815" s="150"/>
      <c r="AB815" s="150"/>
      <c r="AC815" s="150"/>
      <c r="AD815" s="150"/>
      <c r="AE815" s="150"/>
      <c r="AF815" s="150"/>
      <c r="AG815" s="150" t="s">
        <v>239</v>
      </c>
      <c r="AH815" s="150">
        <v>0</v>
      </c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</row>
    <row r="816" spans="1:60" outlineLevel="1" x14ac:dyDescent="0.2">
      <c r="A816" s="171">
        <v>171</v>
      </c>
      <c r="B816" s="172" t="s">
        <v>985</v>
      </c>
      <c r="C816" s="185" t="s">
        <v>986</v>
      </c>
      <c r="D816" s="173" t="s">
        <v>312</v>
      </c>
      <c r="E816" s="174">
        <v>84.944540000000003</v>
      </c>
      <c r="F816" s="175"/>
      <c r="G816" s="176">
        <f>ROUND(E816*F816,2)</f>
        <v>0</v>
      </c>
      <c r="H816" s="161">
        <v>1135</v>
      </c>
      <c r="I816" s="160">
        <f>ROUND(E816*H816,2)</f>
        <v>96412.05</v>
      </c>
      <c r="J816" s="161">
        <v>0</v>
      </c>
      <c r="K816" s="160">
        <f>ROUND(E816*J816,2)</f>
        <v>0</v>
      </c>
      <c r="L816" s="160">
        <v>21</v>
      </c>
      <c r="M816" s="160">
        <f>G816*(1+L816/100)</f>
        <v>0</v>
      </c>
      <c r="N816" s="159">
        <v>1.5299999999999999E-2</v>
      </c>
      <c r="O816" s="159">
        <f>ROUND(E816*N816,2)</f>
        <v>1.3</v>
      </c>
      <c r="P816" s="159">
        <v>0</v>
      </c>
      <c r="Q816" s="159">
        <f>ROUND(E816*P816,2)</f>
        <v>0</v>
      </c>
      <c r="R816" s="160" t="s">
        <v>321</v>
      </c>
      <c r="S816" s="160" t="s">
        <v>216</v>
      </c>
      <c r="T816" s="160" t="s">
        <v>216</v>
      </c>
      <c r="U816" s="160">
        <v>0</v>
      </c>
      <c r="V816" s="160">
        <f>ROUND(E816*U816,2)</f>
        <v>0</v>
      </c>
      <c r="W816" s="160"/>
      <c r="X816" s="160" t="s">
        <v>322</v>
      </c>
      <c r="Y816" s="160" t="s">
        <v>218</v>
      </c>
      <c r="Z816" s="150"/>
      <c r="AA816" s="150"/>
      <c r="AB816" s="150"/>
      <c r="AC816" s="150"/>
      <c r="AD816" s="150"/>
      <c r="AE816" s="150"/>
      <c r="AF816" s="150"/>
      <c r="AG816" s="150" t="s">
        <v>323</v>
      </c>
      <c r="AH816" s="150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</row>
    <row r="817" spans="1:60" outlineLevel="2" x14ac:dyDescent="0.2">
      <c r="A817" s="157"/>
      <c r="B817" s="158"/>
      <c r="C817" s="197" t="s">
        <v>287</v>
      </c>
      <c r="D817" s="191"/>
      <c r="E817" s="192"/>
      <c r="F817" s="160"/>
      <c r="G817" s="160"/>
      <c r="H817" s="160"/>
      <c r="I817" s="160"/>
      <c r="J817" s="160"/>
      <c r="K817" s="160"/>
      <c r="L817" s="160"/>
      <c r="M817" s="160"/>
      <c r="N817" s="159"/>
      <c r="O817" s="159"/>
      <c r="P817" s="159"/>
      <c r="Q817" s="159"/>
      <c r="R817" s="160"/>
      <c r="S817" s="160"/>
      <c r="T817" s="160"/>
      <c r="U817" s="160"/>
      <c r="V817" s="160"/>
      <c r="W817" s="160"/>
      <c r="X817" s="160"/>
      <c r="Y817" s="160"/>
      <c r="Z817" s="150"/>
      <c r="AA817" s="150"/>
      <c r="AB817" s="150"/>
      <c r="AC817" s="150"/>
      <c r="AD817" s="150"/>
      <c r="AE817" s="150"/>
      <c r="AF817" s="150"/>
      <c r="AG817" s="150" t="s">
        <v>239</v>
      </c>
      <c r="AH817" s="150"/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</row>
    <row r="818" spans="1:60" outlineLevel="3" x14ac:dyDescent="0.2">
      <c r="A818" s="157"/>
      <c r="B818" s="158"/>
      <c r="C818" s="198" t="s">
        <v>637</v>
      </c>
      <c r="D818" s="191"/>
      <c r="E818" s="192">
        <v>39.270000000000003</v>
      </c>
      <c r="F818" s="160"/>
      <c r="G818" s="160"/>
      <c r="H818" s="160"/>
      <c r="I818" s="160"/>
      <c r="J818" s="160"/>
      <c r="K818" s="160"/>
      <c r="L818" s="160"/>
      <c r="M818" s="160"/>
      <c r="N818" s="159"/>
      <c r="O818" s="159"/>
      <c r="P818" s="159"/>
      <c r="Q818" s="159"/>
      <c r="R818" s="160"/>
      <c r="S818" s="160"/>
      <c r="T818" s="160"/>
      <c r="U818" s="160"/>
      <c r="V818" s="160"/>
      <c r="W818" s="160"/>
      <c r="X818" s="160"/>
      <c r="Y818" s="160"/>
      <c r="Z818" s="150"/>
      <c r="AA818" s="150"/>
      <c r="AB818" s="150"/>
      <c r="AC818" s="150"/>
      <c r="AD818" s="150"/>
      <c r="AE818" s="150"/>
      <c r="AF818" s="150"/>
      <c r="AG818" s="150" t="s">
        <v>239</v>
      </c>
      <c r="AH818" s="150">
        <v>2</v>
      </c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</row>
    <row r="819" spans="1:60" outlineLevel="3" x14ac:dyDescent="0.2">
      <c r="A819" s="157"/>
      <c r="B819" s="158"/>
      <c r="C819" s="198" t="s">
        <v>845</v>
      </c>
      <c r="D819" s="191"/>
      <c r="E819" s="192">
        <v>20.436499999999999</v>
      </c>
      <c r="F819" s="160"/>
      <c r="G819" s="160"/>
      <c r="H819" s="160"/>
      <c r="I819" s="160"/>
      <c r="J819" s="160"/>
      <c r="K819" s="160"/>
      <c r="L819" s="160"/>
      <c r="M819" s="160"/>
      <c r="N819" s="159"/>
      <c r="O819" s="159"/>
      <c r="P819" s="159"/>
      <c r="Q819" s="159"/>
      <c r="R819" s="160"/>
      <c r="S819" s="160"/>
      <c r="T819" s="160"/>
      <c r="U819" s="160"/>
      <c r="V819" s="160"/>
      <c r="W819" s="160"/>
      <c r="X819" s="160"/>
      <c r="Y819" s="160"/>
      <c r="Z819" s="150"/>
      <c r="AA819" s="150"/>
      <c r="AB819" s="150"/>
      <c r="AC819" s="150"/>
      <c r="AD819" s="150"/>
      <c r="AE819" s="150"/>
      <c r="AF819" s="150"/>
      <c r="AG819" s="150" t="s">
        <v>239</v>
      </c>
      <c r="AH819" s="150">
        <v>2</v>
      </c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</row>
    <row r="820" spans="1:60" outlineLevel="3" x14ac:dyDescent="0.2">
      <c r="A820" s="157"/>
      <c r="B820" s="158"/>
      <c r="C820" s="198" t="s">
        <v>846</v>
      </c>
      <c r="D820" s="191"/>
      <c r="E820" s="192">
        <v>15.151</v>
      </c>
      <c r="F820" s="160"/>
      <c r="G820" s="160"/>
      <c r="H820" s="160"/>
      <c r="I820" s="160"/>
      <c r="J820" s="160"/>
      <c r="K820" s="160"/>
      <c r="L820" s="160"/>
      <c r="M820" s="160"/>
      <c r="N820" s="159"/>
      <c r="O820" s="159"/>
      <c r="P820" s="159"/>
      <c r="Q820" s="159"/>
      <c r="R820" s="160"/>
      <c r="S820" s="160"/>
      <c r="T820" s="160"/>
      <c r="U820" s="160"/>
      <c r="V820" s="160"/>
      <c r="W820" s="160"/>
      <c r="X820" s="160"/>
      <c r="Y820" s="160"/>
      <c r="Z820" s="150"/>
      <c r="AA820" s="150"/>
      <c r="AB820" s="150"/>
      <c r="AC820" s="150"/>
      <c r="AD820" s="150"/>
      <c r="AE820" s="150"/>
      <c r="AF820" s="150"/>
      <c r="AG820" s="150" t="s">
        <v>239</v>
      </c>
      <c r="AH820" s="150">
        <v>2</v>
      </c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</row>
    <row r="821" spans="1:60" outlineLevel="3" x14ac:dyDescent="0.2">
      <c r="A821" s="157"/>
      <c r="B821" s="158"/>
      <c r="C821" s="198" t="s">
        <v>847</v>
      </c>
      <c r="D821" s="191"/>
      <c r="E821" s="192">
        <v>7.6129300000000004</v>
      </c>
      <c r="F821" s="160"/>
      <c r="G821" s="160"/>
      <c r="H821" s="160"/>
      <c r="I821" s="160"/>
      <c r="J821" s="160"/>
      <c r="K821" s="160"/>
      <c r="L821" s="160"/>
      <c r="M821" s="160"/>
      <c r="N821" s="159"/>
      <c r="O821" s="159"/>
      <c r="P821" s="159"/>
      <c r="Q821" s="159"/>
      <c r="R821" s="160"/>
      <c r="S821" s="160"/>
      <c r="T821" s="160"/>
      <c r="U821" s="160"/>
      <c r="V821" s="160"/>
      <c r="W821" s="160"/>
      <c r="X821" s="160"/>
      <c r="Y821" s="160"/>
      <c r="Z821" s="150"/>
      <c r="AA821" s="150"/>
      <c r="AB821" s="150"/>
      <c r="AC821" s="150"/>
      <c r="AD821" s="150"/>
      <c r="AE821" s="150"/>
      <c r="AF821" s="150"/>
      <c r="AG821" s="150" t="s">
        <v>239</v>
      </c>
      <c r="AH821" s="150">
        <v>2</v>
      </c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</row>
    <row r="822" spans="1:60" outlineLevel="3" x14ac:dyDescent="0.2">
      <c r="A822" s="157"/>
      <c r="B822" s="158"/>
      <c r="C822" s="197" t="s">
        <v>308</v>
      </c>
      <c r="D822" s="191"/>
      <c r="E822" s="192"/>
      <c r="F822" s="160"/>
      <c r="G822" s="160"/>
      <c r="H822" s="160"/>
      <c r="I822" s="160"/>
      <c r="J822" s="160"/>
      <c r="K822" s="160"/>
      <c r="L822" s="160"/>
      <c r="M822" s="160"/>
      <c r="N822" s="159"/>
      <c r="O822" s="159"/>
      <c r="P822" s="159"/>
      <c r="Q822" s="159"/>
      <c r="R822" s="160"/>
      <c r="S822" s="160"/>
      <c r="T822" s="160"/>
      <c r="U822" s="160"/>
      <c r="V822" s="160"/>
      <c r="W822" s="160"/>
      <c r="X822" s="160"/>
      <c r="Y822" s="160"/>
      <c r="Z822" s="150"/>
      <c r="AA822" s="150"/>
      <c r="AB822" s="150"/>
      <c r="AC822" s="150"/>
      <c r="AD822" s="150"/>
      <c r="AE822" s="150"/>
      <c r="AF822" s="150"/>
      <c r="AG822" s="150" t="s">
        <v>239</v>
      </c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</row>
    <row r="823" spans="1:60" outlineLevel="3" x14ac:dyDescent="0.2">
      <c r="A823" s="157"/>
      <c r="B823" s="158"/>
      <c r="C823" s="196" t="s">
        <v>987</v>
      </c>
      <c r="D823" s="189"/>
      <c r="E823" s="190">
        <v>84.944540000000003</v>
      </c>
      <c r="F823" s="160"/>
      <c r="G823" s="160"/>
      <c r="H823" s="160"/>
      <c r="I823" s="160"/>
      <c r="J823" s="160"/>
      <c r="K823" s="160"/>
      <c r="L823" s="160"/>
      <c r="M823" s="160"/>
      <c r="N823" s="159"/>
      <c r="O823" s="159"/>
      <c r="P823" s="159"/>
      <c r="Q823" s="159"/>
      <c r="R823" s="160"/>
      <c r="S823" s="160"/>
      <c r="T823" s="160"/>
      <c r="U823" s="160"/>
      <c r="V823" s="160"/>
      <c r="W823" s="160"/>
      <c r="X823" s="160"/>
      <c r="Y823" s="160"/>
      <c r="Z823" s="150"/>
      <c r="AA823" s="150"/>
      <c r="AB823" s="150"/>
      <c r="AC823" s="150"/>
      <c r="AD823" s="150"/>
      <c r="AE823" s="150"/>
      <c r="AF823" s="150"/>
      <c r="AG823" s="150" t="s">
        <v>239</v>
      </c>
      <c r="AH823" s="150">
        <v>0</v>
      </c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</row>
    <row r="824" spans="1:60" outlineLevel="1" x14ac:dyDescent="0.2">
      <c r="A824" s="171">
        <v>172</v>
      </c>
      <c r="B824" s="172" t="s">
        <v>988</v>
      </c>
      <c r="C824" s="185" t="s">
        <v>989</v>
      </c>
      <c r="D824" s="173" t="s">
        <v>417</v>
      </c>
      <c r="E824" s="174">
        <v>923.61</v>
      </c>
      <c r="F824" s="175"/>
      <c r="G824" s="176">
        <f>ROUND(E824*F824,2)</f>
        <v>0</v>
      </c>
      <c r="H824" s="161">
        <v>13</v>
      </c>
      <c r="I824" s="160">
        <f>ROUND(E824*H824,2)</f>
        <v>12006.93</v>
      </c>
      <c r="J824" s="161">
        <v>112</v>
      </c>
      <c r="K824" s="160">
        <f>ROUND(E824*J824,2)</f>
        <v>103444.32</v>
      </c>
      <c r="L824" s="160">
        <v>21</v>
      </c>
      <c r="M824" s="160">
        <f>G824*(1+L824/100)</f>
        <v>0</v>
      </c>
      <c r="N824" s="159">
        <v>1.8000000000000001E-4</v>
      </c>
      <c r="O824" s="159">
        <f>ROUND(E824*N824,2)</f>
        <v>0.17</v>
      </c>
      <c r="P824" s="159">
        <v>0</v>
      </c>
      <c r="Q824" s="159">
        <f>ROUND(E824*P824,2)</f>
        <v>0</v>
      </c>
      <c r="R824" s="160"/>
      <c r="S824" s="160" t="s">
        <v>216</v>
      </c>
      <c r="T824" s="160" t="s">
        <v>217</v>
      </c>
      <c r="U824" s="160">
        <v>0.17</v>
      </c>
      <c r="V824" s="160">
        <f>ROUND(E824*U824,2)</f>
        <v>157.01</v>
      </c>
      <c r="W824" s="160"/>
      <c r="X824" s="160" t="s">
        <v>236</v>
      </c>
      <c r="Y824" s="160" t="s">
        <v>218</v>
      </c>
      <c r="Z824" s="150"/>
      <c r="AA824" s="150"/>
      <c r="AB824" s="150"/>
      <c r="AC824" s="150"/>
      <c r="AD824" s="150"/>
      <c r="AE824" s="150"/>
      <c r="AF824" s="150"/>
      <c r="AG824" s="150" t="s">
        <v>237</v>
      </c>
      <c r="AH824" s="150"/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</row>
    <row r="825" spans="1:60" outlineLevel="2" x14ac:dyDescent="0.2">
      <c r="A825" s="157"/>
      <c r="B825" s="158"/>
      <c r="C825" s="196" t="s">
        <v>990</v>
      </c>
      <c r="D825" s="189"/>
      <c r="E825" s="190"/>
      <c r="F825" s="160"/>
      <c r="G825" s="160"/>
      <c r="H825" s="160"/>
      <c r="I825" s="160"/>
      <c r="J825" s="160"/>
      <c r="K825" s="160"/>
      <c r="L825" s="160"/>
      <c r="M825" s="160"/>
      <c r="N825" s="159"/>
      <c r="O825" s="159"/>
      <c r="P825" s="159"/>
      <c r="Q825" s="159"/>
      <c r="R825" s="160"/>
      <c r="S825" s="160"/>
      <c r="T825" s="160"/>
      <c r="U825" s="160"/>
      <c r="V825" s="160"/>
      <c r="W825" s="160"/>
      <c r="X825" s="160"/>
      <c r="Y825" s="160"/>
      <c r="Z825" s="150"/>
      <c r="AA825" s="150"/>
      <c r="AB825" s="150"/>
      <c r="AC825" s="150"/>
      <c r="AD825" s="150"/>
      <c r="AE825" s="150"/>
      <c r="AF825" s="150"/>
      <c r="AG825" s="150" t="s">
        <v>239</v>
      </c>
      <c r="AH825" s="150">
        <v>0</v>
      </c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</row>
    <row r="826" spans="1:60" outlineLevel="3" x14ac:dyDescent="0.2">
      <c r="A826" s="157"/>
      <c r="B826" s="158"/>
      <c r="C826" s="196" t="s">
        <v>991</v>
      </c>
      <c r="D826" s="189"/>
      <c r="E826" s="190">
        <v>326.60000000000002</v>
      </c>
      <c r="F826" s="160"/>
      <c r="G826" s="160"/>
      <c r="H826" s="160"/>
      <c r="I826" s="160"/>
      <c r="J826" s="160"/>
      <c r="K826" s="160"/>
      <c r="L826" s="160"/>
      <c r="M826" s="160"/>
      <c r="N826" s="159"/>
      <c r="O826" s="159"/>
      <c r="P826" s="159"/>
      <c r="Q826" s="159"/>
      <c r="R826" s="160"/>
      <c r="S826" s="160"/>
      <c r="T826" s="160"/>
      <c r="U826" s="160"/>
      <c r="V826" s="160"/>
      <c r="W826" s="160"/>
      <c r="X826" s="160"/>
      <c r="Y826" s="160"/>
      <c r="Z826" s="150"/>
      <c r="AA826" s="150"/>
      <c r="AB826" s="150"/>
      <c r="AC826" s="150"/>
      <c r="AD826" s="150"/>
      <c r="AE826" s="150"/>
      <c r="AF826" s="150"/>
      <c r="AG826" s="150" t="s">
        <v>239</v>
      </c>
      <c r="AH826" s="150">
        <v>0</v>
      </c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</row>
    <row r="827" spans="1:60" outlineLevel="3" x14ac:dyDescent="0.2">
      <c r="A827" s="157"/>
      <c r="B827" s="158"/>
      <c r="C827" s="196" t="s">
        <v>992</v>
      </c>
      <c r="D827" s="189"/>
      <c r="E827" s="190">
        <v>458.5</v>
      </c>
      <c r="F827" s="160"/>
      <c r="G827" s="160"/>
      <c r="H827" s="160"/>
      <c r="I827" s="160"/>
      <c r="J827" s="160"/>
      <c r="K827" s="160"/>
      <c r="L827" s="160"/>
      <c r="M827" s="160"/>
      <c r="N827" s="159"/>
      <c r="O827" s="159"/>
      <c r="P827" s="159"/>
      <c r="Q827" s="159"/>
      <c r="R827" s="160"/>
      <c r="S827" s="160"/>
      <c r="T827" s="160"/>
      <c r="U827" s="160"/>
      <c r="V827" s="160"/>
      <c r="W827" s="160"/>
      <c r="X827" s="160"/>
      <c r="Y827" s="160"/>
      <c r="Z827" s="150"/>
      <c r="AA827" s="150"/>
      <c r="AB827" s="150"/>
      <c r="AC827" s="150"/>
      <c r="AD827" s="150"/>
      <c r="AE827" s="150"/>
      <c r="AF827" s="150"/>
      <c r="AG827" s="150" t="s">
        <v>239</v>
      </c>
      <c r="AH827" s="150">
        <v>0</v>
      </c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</row>
    <row r="828" spans="1:60" outlineLevel="3" x14ac:dyDescent="0.2">
      <c r="A828" s="157"/>
      <c r="B828" s="158"/>
      <c r="C828" s="196" t="s">
        <v>993</v>
      </c>
      <c r="D828" s="189"/>
      <c r="E828" s="190">
        <v>138.51</v>
      </c>
      <c r="F828" s="160"/>
      <c r="G828" s="160"/>
      <c r="H828" s="160"/>
      <c r="I828" s="160"/>
      <c r="J828" s="160"/>
      <c r="K828" s="160"/>
      <c r="L828" s="160"/>
      <c r="M828" s="160"/>
      <c r="N828" s="159"/>
      <c r="O828" s="159"/>
      <c r="P828" s="159"/>
      <c r="Q828" s="159"/>
      <c r="R828" s="160"/>
      <c r="S828" s="160"/>
      <c r="T828" s="160"/>
      <c r="U828" s="160"/>
      <c r="V828" s="160"/>
      <c r="W828" s="160"/>
      <c r="X828" s="160"/>
      <c r="Y828" s="160"/>
      <c r="Z828" s="150"/>
      <c r="AA828" s="150"/>
      <c r="AB828" s="150"/>
      <c r="AC828" s="150"/>
      <c r="AD828" s="150"/>
      <c r="AE828" s="150"/>
      <c r="AF828" s="150"/>
      <c r="AG828" s="150" t="s">
        <v>239</v>
      </c>
      <c r="AH828" s="150">
        <v>0</v>
      </c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</row>
    <row r="829" spans="1:60" ht="22.5" outlineLevel="1" x14ac:dyDescent="0.2">
      <c r="A829" s="171">
        <v>173</v>
      </c>
      <c r="B829" s="172" t="s">
        <v>994</v>
      </c>
      <c r="C829" s="185" t="s">
        <v>995</v>
      </c>
      <c r="D829" s="173" t="s">
        <v>235</v>
      </c>
      <c r="E829" s="174">
        <v>2.0160800000000001</v>
      </c>
      <c r="F829" s="175"/>
      <c r="G829" s="176">
        <f>ROUND(E829*F829,2)</f>
        <v>0</v>
      </c>
      <c r="H829" s="161">
        <v>13500</v>
      </c>
      <c r="I829" s="160">
        <f>ROUND(E829*H829,2)</f>
        <v>27217.08</v>
      </c>
      <c r="J829" s="161">
        <v>0</v>
      </c>
      <c r="K829" s="160">
        <f>ROUND(E829*J829,2)</f>
        <v>0</v>
      </c>
      <c r="L829" s="160">
        <v>21</v>
      </c>
      <c r="M829" s="160">
        <f>G829*(1+L829/100)</f>
        <v>0</v>
      </c>
      <c r="N829" s="159">
        <v>0.55000000000000004</v>
      </c>
      <c r="O829" s="159">
        <f>ROUND(E829*N829,2)</f>
        <v>1.1100000000000001</v>
      </c>
      <c r="P829" s="159">
        <v>0</v>
      </c>
      <c r="Q829" s="159">
        <f>ROUND(E829*P829,2)</f>
        <v>0</v>
      </c>
      <c r="R829" s="160" t="s">
        <v>321</v>
      </c>
      <c r="S829" s="160" t="s">
        <v>216</v>
      </c>
      <c r="T829" s="160" t="s">
        <v>217</v>
      </c>
      <c r="U829" s="160">
        <v>0</v>
      </c>
      <c r="V829" s="160">
        <f>ROUND(E829*U829,2)</f>
        <v>0</v>
      </c>
      <c r="W829" s="160"/>
      <c r="X829" s="160" t="s">
        <v>322</v>
      </c>
      <c r="Y829" s="160" t="s">
        <v>218</v>
      </c>
      <c r="Z829" s="150"/>
      <c r="AA829" s="150"/>
      <c r="AB829" s="150"/>
      <c r="AC829" s="150"/>
      <c r="AD829" s="150"/>
      <c r="AE829" s="150"/>
      <c r="AF829" s="150"/>
      <c r="AG829" s="150" t="s">
        <v>323</v>
      </c>
      <c r="AH829" s="150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</row>
    <row r="830" spans="1:60" outlineLevel="2" x14ac:dyDescent="0.2">
      <c r="A830" s="157"/>
      <c r="B830" s="158"/>
      <c r="C830" s="196" t="s">
        <v>990</v>
      </c>
      <c r="D830" s="189"/>
      <c r="E830" s="190"/>
      <c r="F830" s="160"/>
      <c r="G830" s="160"/>
      <c r="H830" s="160"/>
      <c r="I830" s="160"/>
      <c r="J830" s="160"/>
      <c r="K830" s="160"/>
      <c r="L830" s="160"/>
      <c r="M830" s="160"/>
      <c r="N830" s="159"/>
      <c r="O830" s="159"/>
      <c r="P830" s="159"/>
      <c r="Q830" s="159"/>
      <c r="R830" s="160"/>
      <c r="S830" s="160"/>
      <c r="T830" s="160"/>
      <c r="U830" s="160"/>
      <c r="V830" s="160"/>
      <c r="W830" s="160"/>
      <c r="X830" s="160"/>
      <c r="Y830" s="160"/>
      <c r="Z830" s="150"/>
      <c r="AA830" s="150"/>
      <c r="AB830" s="150"/>
      <c r="AC830" s="150"/>
      <c r="AD830" s="150"/>
      <c r="AE830" s="150"/>
      <c r="AF830" s="150"/>
      <c r="AG830" s="150" t="s">
        <v>239</v>
      </c>
      <c r="AH830" s="150">
        <v>0</v>
      </c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</row>
    <row r="831" spans="1:60" outlineLevel="3" x14ac:dyDescent="0.2">
      <c r="A831" s="157"/>
      <c r="B831" s="158"/>
      <c r="C831" s="196" t="s">
        <v>996</v>
      </c>
      <c r="D831" s="189"/>
      <c r="E831" s="190">
        <v>0.78383999999999998</v>
      </c>
      <c r="F831" s="160"/>
      <c r="G831" s="160"/>
      <c r="H831" s="160"/>
      <c r="I831" s="160"/>
      <c r="J831" s="160"/>
      <c r="K831" s="160"/>
      <c r="L831" s="160"/>
      <c r="M831" s="160"/>
      <c r="N831" s="159"/>
      <c r="O831" s="159"/>
      <c r="P831" s="159"/>
      <c r="Q831" s="159"/>
      <c r="R831" s="160"/>
      <c r="S831" s="160"/>
      <c r="T831" s="160"/>
      <c r="U831" s="160"/>
      <c r="V831" s="160"/>
      <c r="W831" s="160"/>
      <c r="X831" s="160"/>
      <c r="Y831" s="160"/>
      <c r="Z831" s="150"/>
      <c r="AA831" s="150"/>
      <c r="AB831" s="150"/>
      <c r="AC831" s="150"/>
      <c r="AD831" s="150"/>
      <c r="AE831" s="150"/>
      <c r="AF831" s="150"/>
      <c r="AG831" s="150" t="s">
        <v>239</v>
      </c>
      <c r="AH831" s="150">
        <v>0</v>
      </c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</row>
    <row r="832" spans="1:60" outlineLevel="3" x14ac:dyDescent="0.2">
      <c r="A832" s="157"/>
      <c r="B832" s="158"/>
      <c r="C832" s="196" t="s">
        <v>997</v>
      </c>
      <c r="D832" s="189"/>
      <c r="E832" s="190">
        <v>0.73360000000000003</v>
      </c>
      <c r="F832" s="160"/>
      <c r="G832" s="160"/>
      <c r="H832" s="160"/>
      <c r="I832" s="160"/>
      <c r="J832" s="160"/>
      <c r="K832" s="160"/>
      <c r="L832" s="160"/>
      <c r="M832" s="160"/>
      <c r="N832" s="159"/>
      <c r="O832" s="159"/>
      <c r="P832" s="159"/>
      <c r="Q832" s="159"/>
      <c r="R832" s="160"/>
      <c r="S832" s="160"/>
      <c r="T832" s="160"/>
      <c r="U832" s="160"/>
      <c r="V832" s="160"/>
      <c r="W832" s="160"/>
      <c r="X832" s="160"/>
      <c r="Y832" s="160"/>
      <c r="Z832" s="150"/>
      <c r="AA832" s="150"/>
      <c r="AB832" s="150"/>
      <c r="AC832" s="150"/>
      <c r="AD832" s="150"/>
      <c r="AE832" s="150"/>
      <c r="AF832" s="150"/>
      <c r="AG832" s="150" t="s">
        <v>239</v>
      </c>
      <c r="AH832" s="150">
        <v>0</v>
      </c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</row>
    <row r="833" spans="1:60" ht="22.5" outlineLevel="3" x14ac:dyDescent="0.2">
      <c r="A833" s="157"/>
      <c r="B833" s="158"/>
      <c r="C833" s="196" t="s">
        <v>998</v>
      </c>
      <c r="D833" s="189"/>
      <c r="E833" s="190">
        <v>0.49864000000000003</v>
      </c>
      <c r="F833" s="160"/>
      <c r="G833" s="160"/>
      <c r="H833" s="160"/>
      <c r="I833" s="160"/>
      <c r="J833" s="160"/>
      <c r="K833" s="160"/>
      <c r="L833" s="160"/>
      <c r="M833" s="160"/>
      <c r="N833" s="159"/>
      <c r="O833" s="159"/>
      <c r="P833" s="159"/>
      <c r="Q833" s="159"/>
      <c r="R833" s="160"/>
      <c r="S833" s="160"/>
      <c r="T833" s="160"/>
      <c r="U833" s="160"/>
      <c r="V833" s="160"/>
      <c r="W833" s="160"/>
      <c r="X833" s="160"/>
      <c r="Y833" s="160"/>
      <c r="Z833" s="150"/>
      <c r="AA833" s="150"/>
      <c r="AB833" s="150"/>
      <c r="AC833" s="150"/>
      <c r="AD833" s="150"/>
      <c r="AE833" s="150"/>
      <c r="AF833" s="150"/>
      <c r="AG833" s="150" t="s">
        <v>239</v>
      </c>
      <c r="AH833" s="150">
        <v>0</v>
      </c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</row>
    <row r="834" spans="1:60" outlineLevel="1" x14ac:dyDescent="0.2">
      <c r="A834" s="171">
        <v>174</v>
      </c>
      <c r="B834" s="172" t="s">
        <v>999</v>
      </c>
      <c r="C834" s="185" t="s">
        <v>1000</v>
      </c>
      <c r="D834" s="173" t="s">
        <v>235</v>
      </c>
      <c r="E834" s="174">
        <v>2.0160800000000001</v>
      </c>
      <c r="F834" s="175"/>
      <c r="G834" s="176">
        <f>ROUND(E834*F834,2)</f>
        <v>0</v>
      </c>
      <c r="H834" s="161">
        <v>1875.06</v>
      </c>
      <c r="I834" s="160">
        <f>ROUND(E834*H834,2)</f>
        <v>3780.27</v>
      </c>
      <c r="J834" s="161">
        <v>21.94</v>
      </c>
      <c r="K834" s="160">
        <f>ROUND(E834*J834,2)</f>
        <v>44.23</v>
      </c>
      <c r="L834" s="160">
        <v>21</v>
      </c>
      <c r="M834" s="160">
        <f>G834*(1+L834/100)</f>
        <v>0</v>
      </c>
      <c r="N834" s="159">
        <v>1.6500000000000001E-2</v>
      </c>
      <c r="O834" s="159">
        <f>ROUND(E834*N834,2)</f>
        <v>0.03</v>
      </c>
      <c r="P834" s="159">
        <v>0</v>
      </c>
      <c r="Q834" s="159">
        <f>ROUND(E834*P834,2)</f>
        <v>0</v>
      </c>
      <c r="R834" s="160"/>
      <c r="S834" s="160" t="s">
        <v>216</v>
      </c>
      <c r="T834" s="160" t="s">
        <v>216</v>
      </c>
      <c r="U834" s="160">
        <v>0</v>
      </c>
      <c r="V834" s="160">
        <f>ROUND(E834*U834,2)</f>
        <v>0</v>
      </c>
      <c r="W834" s="160"/>
      <c r="X834" s="160" t="s">
        <v>236</v>
      </c>
      <c r="Y834" s="160" t="s">
        <v>218</v>
      </c>
      <c r="Z834" s="150"/>
      <c r="AA834" s="150"/>
      <c r="AB834" s="150"/>
      <c r="AC834" s="150"/>
      <c r="AD834" s="150"/>
      <c r="AE834" s="150"/>
      <c r="AF834" s="150"/>
      <c r="AG834" s="150" t="s">
        <v>237</v>
      </c>
      <c r="AH834" s="150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</row>
    <row r="835" spans="1:60" outlineLevel="2" x14ac:dyDescent="0.2">
      <c r="A835" s="157"/>
      <c r="B835" s="158"/>
      <c r="C835" s="196" t="s">
        <v>990</v>
      </c>
      <c r="D835" s="189"/>
      <c r="E835" s="190"/>
      <c r="F835" s="160"/>
      <c r="G835" s="160"/>
      <c r="H835" s="160"/>
      <c r="I835" s="160"/>
      <c r="J835" s="160"/>
      <c r="K835" s="160"/>
      <c r="L835" s="160"/>
      <c r="M835" s="160"/>
      <c r="N835" s="159"/>
      <c r="O835" s="159"/>
      <c r="P835" s="159"/>
      <c r="Q835" s="159"/>
      <c r="R835" s="160"/>
      <c r="S835" s="160"/>
      <c r="T835" s="160"/>
      <c r="U835" s="160"/>
      <c r="V835" s="160"/>
      <c r="W835" s="160"/>
      <c r="X835" s="160"/>
      <c r="Y835" s="160"/>
      <c r="Z835" s="150"/>
      <c r="AA835" s="150"/>
      <c r="AB835" s="150"/>
      <c r="AC835" s="150"/>
      <c r="AD835" s="150"/>
      <c r="AE835" s="150"/>
      <c r="AF835" s="150"/>
      <c r="AG835" s="150" t="s">
        <v>239</v>
      </c>
      <c r="AH835" s="150">
        <v>0</v>
      </c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</row>
    <row r="836" spans="1:60" outlineLevel="3" x14ac:dyDescent="0.2">
      <c r="A836" s="157"/>
      <c r="B836" s="158"/>
      <c r="C836" s="196" t="s">
        <v>996</v>
      </c>
      <c r="D836" s="189"/>
      <c r="E836" s="190">
        <v>0.78383999999999998</v>
      </c>
      <c r="F836" s="160"/>
      <c r="G836" s="160"/>
      <c r="H836" s="160"/>
      <c r="I836" s="160"/>
      <c r="J836" s="160"/>
      <c r="K836" s="160"/>
      <c r="L836" s="160"/>
      <c r="M836" s="160"/>
      <c r="N836" s="159"/>
      <c r="O836" s="159"/>
      <c r="P836" s="159"/>
      <c r="Q836" s="159"/>
      <c r="R836" s="160"/>
      <c r="S836" s="160"/>
      <c r="T836" s="160"/>
      <c r="U836" s="160"/>
      <c r="V836" s="160"/>
      <c r="W836" s="160"/>
      <c r="X836" s="160"/>
      <c r="Y836" s="160"/>
      <c r="Z836" s="150"/>
      <c r="AA836" s="150"/>
      <c r="AB836" s="150"/>
      <c r="AC836" s="150"/>
      <c r="AD836" s="150"/>
      <c r="AE836" s="150"/>
      <c r="AF836" s="150"/>
      <c r="AG836" s="150" t="s">
        <v>239</v>
      </c>
      <c r="AH836" s="150">
        <v>0</v>
      </c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</row>
    <row r="837" spans="1:60" outlineLevel="3" x14ac:dyDescent="0.2">
      <c r="A837" s="157"/>
      <c r="B837" s="158"/>
      <c r="C837" s="196" t="s">
        <v>997</v>
      </c>
      <c r="D837" s="189"/>
      <c r="E837" s="190">
        <v>0.73360000000000003</v>
      </c>
      <c r="F837" s="160"/>
      <c r="G837" s="160"/>
      <c r="H837" s="160"/>
      <c r="I837" s="160"/>
      <c r="J837" s="160"/>
      <c r="K837" s="160"/>
      <c r="L837" s="160"/>
      <c r="M837" s="160"/>
      <c r="N837" s="159"/>
      <c r="O837" s="159"/>
      <c r="P837" s="159"/>
      <c r="Q837" s="159"/>
      <c r="R837" s="160"/>
      <c r="S837" s="160"/>
      <c r="T837" s="160"/>
      <c r="U837" s="160"/>
      <c r="V837" s="160"/>
      <c r="W837" s="160"/>
      <c r="X837" s="160"/>
      <c r="Y837" s="160"/>
      <c r="Z837" s="150"/>
      <c r="AA837" s="150"/>
      <c r="AB837" s="150"/>
      <c r="AC837" s="150"/>
      <c r="AD837" s="150"/>
      <c r="AE837" s="150"/>
      <c r="AF837" s="150"/>
      <c r="AG837" s="150" t="s">
        <v>239</v>
      </c>
      <c r="AH837" s="150">
        <v>0</v>
      </c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</row>
    <row r="838" spans="1:60" ht="22.5" outlineLevel="3" x14ac:dyDescent="0.2">
      <c r="A838" s="157"/>
      <c r="B838" s="158"/>
      <c r="C838" s="196" t="s">
        <v>998</v>
      </c>
      <c r="D838" s="189"/>
      <c r="E838" s="190">
        <v>0.49864000000000003</v>
      </c>
      <c r="F838" s="160"/>
      <c r="G838" s="160"/>
      <c r="H838" s="160"/>
      <c r="I838" s="160"/>
      <c r="J838" s="160"/>
      <c r="K838" s="160"/>
      <c r="L838" s="160"/>
      <c r="M838" s="160"/>
      <c r="N838" s="159"/>
      <c r="O838" s="159"/>
      <c r="P838" s="159"/>
      <c r="Q838" s="159"/>
      <c r="R838" s="160"/>
      <c r="S838" s="160"/>
      <c r="T838" s="160"/>
      <c r="U838" s="160"/>
      <c r="V838" s="160"/>
      <c r="W838" s="160"/>
      <c r="X838" s="160"/>
      <c r="Y838" s="160"/>
      <c r="Z838" s="150"/>
      <c r="AA838" s="150"/>
      <c r="AB838" s="150"/>
      <c r="AC838" s="150"/>
      <c r="AD838" s="150"/>
      <c r="AE838" s="150"/>
      <c r="AF838" s="150"/>
      <c r="AG838" s="150" t="s">
        <v>239</v>
      </c>
      <c r="AH838" s="150">
        <v>0</v>
      </c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</row>
    <row r="839" spans="1:60" outlineLevel="1" x14ac:dyDescent="0.2">
      <c r="A839" s="171">
        <v>175</v>
      </c>
      <c r="B839" s="172" t="s">
        <v>1001</v>
      </c>
      <c r="C839" s="185" t="s">
        <v>1002</v>
      </c>
      <c r="D839" s="173" t="s">
        <v>641</v>
      </c>
      <c r="E839" s="174">
        <v>165.11232000000001</v>
      </c>
      <c r="F839" s="175"/>
      <c r="G839" s="176">
        <f>ROUND(E839*F839,2)</f>
        <v>0</v>
      </c>
      <c r="H839" s="161">
        <v>0</v>
      </c>
      <c r="I839" s="160">
        <f>ROUND(E839*H839,2)</f>
        <v>0</v>
      </c>
      <c r="J839" s="161">
        <v>5013.3</v>
      </c>
      <c r="K839" s="160">
        <f>ROUND(E839*J839,2)</f>
        <v>827757.59</v>
      </c>
      <c r="L839" s="160">
        <v>21</v>
      </c>
      <c r="M839" s="160">
        <f>G839*(1+L839/100)</f>
        <v>0</v>
      </c>
      <c r="N839" s="159">
        <v>0</v>
      </c>
      <c r="O839" s="159">
        <f>ROUND(E839*N839,2)</f>
        <v>0</v>
      </c>
      <c r="P839" s="159">
        <v>0</v>
      </c>
      <c r="Q839" s="159">
        <f>ROUND(E839*P839,2)</f>
        <v>0</v>
      </c>
      <c r="R839" s="160"/>
      <c r="S839" s="160" t="s">
        <v>222</v>
      </c>
      <c r="T839" s="160" t="s">
        <v>217</v>
      </c>
      <c r="U839" s="160">
        <v>0</v>
      </c>
      <c r="V839" s="160">
        <f>ROUND(E839*U839,2)</f>
        <v>0</v>
      </c>
      <c r="W839" s="160"/>
      <c r="X839" s="160" t="s">
        <v>236</v>
      </c>
      <c r="Y839" s="160" t="s">
        <v>218</v>
      </c>
      <c r="Z839" s="150"/>
      <c r="AA839" s="150"/>
      <c r="AB839" s="150"/>
      <c r="AC839" s="150"/>
      <c r="AD839" s="150"/>
      <c r="AE839" s="150"/>
      <c r="AF839" s="150"/>
      <c r="AG839" s="150" t="s">
        <v>237</v>
      </c>
      <c r="AH839" s="150"/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</row>
    <row r="840" spans="1:60" outlineLevel="2" x14ac:dyDescent="0.2">
      <c r="A840" s="157"/>
      <c r="B840" s="158"/>
      <c r="C840" s="197" t="s">
        <v>287</v>
      </c>
      <c r="D840" s="191"/>
      <c r="E840" s="192"/>
      <c r="F840" s="160"/>
      <c r="G840" s="160"/>
      <c r="H840" s="160"/>
      <c r="I840" s="160"/>
      <c r="J840" s="160"/>
      <c r="K840" s="160"/>
      <c r="L840" s="160"/>
      <c r="M840" s="160"/>
      <c r="N840" s="159"/>
      <c r="O840" s="159"/>
      <c r="P840" s="159"/>
      <c r="Q840" s="159"/>
      <c r="R840" s="160"/>
      <c r="S840" s="160"/>
      <c r="T840" s="160"/>
      <c r="U840" s="160"/>
      <c r="V840" s="160"/>
      <c r="W840" s="160"/>
      <c r="X840" s="160"/>
      <c r="Y840" s="160"/>
      <c r="Z840" s="150"/>
      <c r="AA840" s="150"/>
      <c r="AB840" s="150"/>
      <c r="AC840" s="150"/>
      <c r="AD840" s="150"/>
      <c r="AE840" s="150"/>
      <c r="AF840" s="150"/>
      <c r="AG840" s="150" t="s">
        <v>239</v>
      </c>
      <c r="AH840" s="150"/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</row>
    <row r="841" spans="1:60" outlineLevel="3" x14ac:dyDescent="0.2">
      <c r="A841" s="157"/>
      <c r="B841" s="158"/>
      <c r="C841" s="198" t="s">
        <v>871</v>
      </c>
      <c r="D841" s="191"/>
      <c r="E841" s="192">
        <v>88.665000000000006</v>
      </c>
      <c r="F841" s="160"/>
      <c r="G841" s="160"/>
      <c r="H841" s="160"/>
      <c r="I841" s="160"/>
      <c r="J841" s="160"/>
      <c r="K841" s="160"/>
      <c r="L841" s="160"/>
      <c r="M841" s="160"/>
      <c r="N841" s="159"/>
      <c r="O841" s="159"/>
      <c r="P841" s="159"/>
      <c r="Q841" s="159"/>
      <c r="R841" s="160"/>
      <c r="S841" s="160"/>
      <c r="T841" s="160"/>
      <c r="U841" s="160"/>
      <c r="V841" s="160"/>
      <c r="W841" s="160"/>
      <c r="X841" s="160"/>
      <c r="Y841" s="160"/>
      <c r="Z841" s="150"/>
      <c r="AA841" s="150"/>
      <c r="AB841" s="150"/>
      <c r="AC841" s="150"/>
      <c r="AD841" s="150"/>
      <c r="AE841" s="150"/>
      <c r="AF841" s="150"/>
      <c r="AG841" s="150" t="s">
        <v>239</v>
      </c>
      <c r="AH841" s="150">
        <v>2</v>
      </c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</row>
    <row r="842" spans="1:60" outlineLevel="3" x14ac:dyDescent="0.2">
      <c r="A842" s="157"/>
      <c r="B842" s="158"/>
      <c r="C842" s="198" t="s">
        <v>872</v>
      </c>
      <c r="D842" s="191"/>
      <c r="E842" s="192">
        <v>27.558599999999998</v>
      </c>
      <c r="F842" s="160"/>
      <c r="G842" s="160"/>
      <c r="H842" s="160"/>
      <c r="I842" s="160"/>
      <c r="J842" s="160"/>
      <c r="K842" s="160"/>
      <c r="L842" s="160"/>
      <c r="M842" s="160"/>
      <c r="N842" s="159"/>
      <c r="O842" s="159"/>
      <c r="P842" s="159"/>
      <c r="Q842" s="159"/>
      <c r="R842" s="160"/>
      <c r="S842" s="160"/>
      <c r="T842" s="160"/>
      <c r="U842" s="160"/>
      <c r="V842" s="160"/>
      <c r="W842" s="160"/>
      <c r="X842" s="160"/>
      <c r="Y842" s="160"/>
      <c r="Z842" s="150"/>
      <c r="AA842" s="150"/>
      <c r="AB842" s="150"/>
      <c r="AC842" s="150"/>
      <c r="AD842" s="150"/>
      <c r="AE842" s="150"/>
      <c r="AF842" s="150"/>
      <c r="AG842" s="150" t="s">
        <v>239</v>
      </c>
      <c r="AH842" s="150">
        <v>2</v>
      </c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</row>
    <row r="843" spans="1:60" outlineLevel="3" x14ac:dyDescent="0.2">
      <c r="A843" s="157"/>
      <c r="B843" s="158"/>
      <c r="C843" s="198" t="s">
        <v>873</v>
      </c>
      <c r="D843" s="191"/>
      <c r="E843" s="192">
        <v>21.37</v>
      </c>
      <c r="F843" s="160"/>
      <c r="G843" s="160"/>
      <c r="H843" s="160"/>
      <c r="I843" s="160"/>
      <c r="J843" s="160"/>
      <c r="K843" s="160"/>
      <c r="L843" s="160"/>
      <c r="M843" s="160"/>
      <c r="N843" s="159"/>
      <c r="O843" s="159"/>
      <c r="P843" s="159"/>
      <c r="Q843" s="159"/>
      <c r="R843" s="160"/>
      <c r="S843" s="160"/>
      <c r="T843" s="160"/>
      <c r="U843" s="160"/>
      <c r="V843" s="160"/>
      <c r="W843" s="160"/>
      <c r="X843" s="160"/>
      <c r="Y843" s="160"/>
      <c r="Z843" s="150"/>
      <c r="AA843" s="150"/>
      <c r="AB843" s="150"/>
      <c r="AC843" s="150"/>
      <c r="AD843" s="150"/>
      <c r="AE843" s="150"/>
      <c r="AF843" s="150"/>
      <c r="AG843" s="150" t="s">
        <v>239</v>
      </c>
      <c r="AH843" s="150">
        <v>2</v>
      </c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</row>
    <row r="844" spans="1:60" outlineLevel="3" x14ac:dyDescent="0.2">
      <c r="A844" s="157"/>
      <c r="B844" s="158"/>
      <c r="C844" s="197" t="s">
        <v>308</v>
      </c>
      <c r="D844" s="191"/>
      <c r="E844" s="192"/>
      <c r="F844" s="160"/>
      <c r="G844" s="160"/>
      <c r="H844" s="160"/>
      <c r="I844" s="160"/>
      <c r="J844" s="160"/>
      <c r="K844" s="160"/>
      <c r="L844" s="160"/>
      <c r="M844" s="160"/>
      <c r="N844" s="159"/>
      <c r="O844" s="159"/>
      <c r="P844" s="159"/>
      <c r="Q844" s="159"/>
      <c r="R844" s="160"/>
      <c r="S844" s="160"/>
      <c r="T844" s="160"/>
      <c r="U844" s="160"/>
      <c r="V844" s="160"/>
      <c r="W844" s="160"/>
      <c r="X844" s="160"/>
      <c r="Y844" s="160"/>
      <c r="Z844" s="150"/>
      <c r="AA844" s="150"/>
      <c r="AB844" s="150"/>
      <c r="AC844" s="150"/>
      <c r="AD844" s="150"/>
      <c r="AE844" s="150"/>
      <c r="AF844" s="150"/>
      <c r="AG844" s="150" t="s">
        <v>239</v>
      </c>
      <c r="AH844" s="150"/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</row>
    <row r="845" spans="1:60" outlineLevel="3" x14ac:dyDescent="0.2">
      <c r="A845" s="157"/>
      <c r="B845" s="158"/>
      <c r="C845" s="196" t="s">
        <v>1003</v>
      </c>
      <c r="D845" s="189"/>
      <c r="E845" s="190">
        <v>165.11232000000001</v>
      </c>
      <c r="F845" s="160"/>
      <c r="G845" s="160"/>
      <c r="H845" s="160"/>
      <c r="I845" s="160"/>
      <c r="J845" s="160"/>
      <c r="K845" s="160"/>
      <c r="L845" s="160"/>
      <c r="M845" s="160"/>
      <c r="N845" s="159"/>
      <c r="O845" s="159"/>
      <c r="P845" s="159"/>
      <c r="Q845" s="159"/>
      <c r="R845" s="160"/>
      <c r="S845" s="160"/>
      <c r="T845" s="160"/>
      <c r="U845" s="160"/>
      <c r="V845" s="160"/>
      <c r="W845" s="160"/>
      <c r="X845" s="160"/>
      <c r="Y845" s="160"/>
      <c r="Z845" s="150"/>
      <c r="AA845" s="150"/>
      <c r="AB845" s="150"/>
      <c r="AC845" s="150"/>
      <c r="AD845" s="150"/>
      <c r="AE845" s="150"/>
      <c r="AF845" s="150"/>
      <c r="AG845" s="150" t="s">
        <v>239</v>
      </c>
      <c r="AH845" s="150">
        <v>0</v>
      </c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</row>
    <row r="846" spans="1:60" outlineLevel="1" x14ac:dyDescent="0.2">
      <c r="A846" s="177">
        <v>176</v>
      </c>
      <c r="B846" s="178" t="s">
        <v>1004</v>
      </c>
      <c r="C846" s="184" t="s">
        <v>1005</v>
      </c>
      <c r="D846" s="179" t="s">
        <v>286</v>
      </c>
      <c r="E846" s="180">
        <v>10.93468</v>
      </c>
      <c r="F846" s="181"/>
      <c r="G846" s="182">
        <f>ROUND(E846*F846,2)</f>
        <v>0</v>
      </c>
      <c r="H846" s="161">
        <v>0</v>
      </c>
      <c r="I846" s="160">
        <f>ROUND(E846*H846,2)</f>
        <v>0</v>
      </c>
      <c r="J846" s="161">
        <v>1030</v>
      </c>
      <c r="K846" s="160">
        <f>ROUND(E846*J846,2)</f>
        <v>11262.72</v>
      </c>
      <c r="L846" s="160">
        <v>21</v>
      </c>
      <c r="M846" s="160">
        <f>G846*(1+L846/100)</f>
        <v>0</v>
      </c>
      <c r="N846" s="159">
        <v>0</v>
      </c>
      <c r="O846" s="159">
        <f>ROUND(E846*N846,2)</f>
        <v>0</v>
      </c>
      <c r="P846" s="159">
        <v>0</v>
      </c>
      <c r="Q846" s="159">
        <f>ROUND(E846*P846,2)</f>
        <v>0</v>
      </c>
      <c r="R846" s="160"/>
      <c r="S846" s="160" t="s">
        <v>216</v>
      </c>
      <c r="T846" s="160" t="s">
        <v>216</v>
      </c>
      <c r="U846" s="160">
        <v>2.2549999999999999</v>
      </c>
      <c r="V846" s="160">
        <f>ROUND(E846*U846,2)</f>
        <v>24.66</v>
      </c>
      <c r="W846" s="160"/>
      <c r="X846" s="160" t="s">
        <v>723</v>
      </c>
      <c r="Y846" s="160" t="s">
        <v>218</v>
      </c>
      <c r="Z846" s="150"/>
      <c r="AA846" s="150"/>
      <c r="AB846" s="150"/>
      <c r="AC846" s="150"/>
      <c r="AD846" s="150"/>
      <c r="AE846" s="150"/>
      <c r="AF846" s="150"/>
      <c r="AG846" s="150" t="s">
        <v>724</v>
      </c>
      <c r="AH846" s="150"/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</row>
    <row r="847" spans="1:60" x14ac:dyDescent="0.2">
      <c r="A847" s="164" t="s">
        <v>211</v>
      </c>
      <c r="B847" s="165" t="s">
        <v>168</v>
      </c>
      <c r="C847" s="183" t="s">
        <v>169</v>
      </c>
      <c r="D847" s="166"/>
      <c r="E847" s="167"/>
      <c r="F847" s="168"/>
      <c r="G847" s="169">
        <f>SUMIF(AG848:AG859,"&lt;&gt;NOR",G848:G859)</f>
        <v>0</v>
      </c>
      <c r="H847" s="163"/>
      <c r="I847" s="163">
        <f>SUM(I848:I859)</f>
        <v>411939.08</v>
      </c>
      <c r="J847" s="163"/>
      <c r="K847" s="163">
        <f>SUM(K848:K859)</f>
        <v>276014.76</v>
      </c>
      <c r="L847" s="163"/>
      <c r="M847" s="163">
        <f>SUM(M848:M859)</f>
        <v>0</v>
      </c>
      <c r="N847" s="162"/>
      <c r="O847" s="162">
        <f>SUM(O848:O859)</f>
        <v>5.31</v>
      </c>
      <c r="P847" s="162"/>
      <c r="Q847" s="162">
        <f>SUM(Q848:Q859)</f>
        <v>0</v>
      </c>
      <c r="R847" s="163"/>
      <c r="S847" s="163"/>
      <c r="T847" s="163"/>
      <c r="U847" s="163"/>
      <c r="V847" s="163">
        <f>SUM(V848:V859)</f>
        <v>198.19000000000003</v>
      </c>
      <c r="W847" s="163"/>
      <c r="X847" s="163"/>
      <c r="Y847" s="163"/>
      <c r="AG847" t="s">
        <v>212</v>
      </c>
    </row>
    <row r="848" spans="1:60" outlineLevel="1" x14ac:dyDescent="0.2">
      <c r="A848" s="171">
        <v>177</v>
      </c>
      <c r="B848" s="172" t="s">
        <v>1006</v>
      </c>
      <c r="C848" s="185" t="s">
        <v>1007</v>
      </c>
      <c r="D848" s="173" t="s">
        <v>312</v>
      </c>
      <c r="E848" s="174">
        <v>531.04</v>
      </c>
      <c r="F848" s="175"/>
      <c r="G848" s="176">
        <f>ROUND(E848*F848,2)</f>
        <v>0</v>
      </c>
      <c r="H848" s="161">
        <v>78.92</v>
      </c>
      <c r="I848" s="160">
        <f>ROUND(E848*H848,2)</f>
        <v>41909.68</v>
      </c>
      <c r="J848" s="161">
        <v>191.58</v>
      </c>
      <c r="K848" s="160">
        <f>ROUND(E848*J848,2)</f>
        <v>101736.64</v>
      </c>
      <c r="L848" s="160">
        <v>21</v>
      </c>
      <c r="M848" s="160">
        <f>G848*(1+L848/100)</f>
        <v>0</v>
      </c>
      <c r="N848" s="159">
        <v>7.1000000000000002E-4</v>
      </c>
      <c r="O848" s="159">
        <f>ROUND(E848*N848,2)</f>
        <v>0.38</v>
      </c>
      <c r="P848" s="159">
        <v>0</v>
      </c>
      <c r="Q848" s="159">
        <f>ROUND(E848*P848,2)</f>
        <v>0</v>
      </c>
      <c r="R848" s="160"/>
      <c r="S848" s="160" t="s">
        <v>216</v>
      </c>
      <c r="T848" s="160" t="s">
        <v>216</v>
      </c>
      <c r="U848" s="160">
        <v>0.34</v>
      </c>
      <c r="V848" s="160">
        <f>ROUND(E848*U848,2)</f>
        <v>180.55</v>
      </c>
      <c r="W848" s="160"/>
      <c r="X848" s="160" t="s">
        <v>236</v>
      </c>
      <c r="Y848" s="160" t="s">
        <v>218</v>
      </c>
      <c r="Z848" s="150"/>
      <c r="AA848" s="150"/>
      <c r="AB848" s="150"/>
      <c r="AC848" s="150"/>
      <c r="AD848" s="150"/>
      <c r="AE848" s="150"/>
      <c r="AF848" s="150"/>
      <c r="AG848" s="150" t="s">
        <v>237</v>
      </c>
      <c r="AH848" s="150"/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</row>
    <row r="849" spans="1:60" outlineLevel="2" x14ac:dyDescent="0.2">
      <c r="A849" s="157"/>
      <c r="B849" s="158"/>
      <c r="C849" s="196" t="s">
        <v>1008</v>
      </c>
      <c r="D849" s="189"/>
      <c r="E849" s="190">
        <v>471.25</v>
      </c>
      <c r="F849" s="160"/>
      <c r="G849" s="160"/>
      <c r="H849" s="160"/>
      <c r="I849" s="160"/>
      <c r="J849" s="160"/>
      <c r="K849" s="160"/>
      <c r="L849" s="160"/>
      <c r="M849" s="160"/>
      <c r="N849" s="159"/>
      <c r="O849" s="159"/>
      <c r="P849" s="159"/>
      <c r="Q849" s="159"/>
      <c r="R849" s="160"/>
      <c r="S849" s="160"/>
      <c r="T849" s="160"/>
      <c r="U849" s="160"/>
      <c r="V849" s="160"/>
      <c r="W849" s="160"/>
      <c r="X849" s="160"/>
      <c r="Y849" s="160"/>
      <c r="Z849" s="150"/>
      <c r="AA849" s="150"/>
      <c r="AB849" s="150"/>
      <c r="AC849" s="150"/>
      <c r="AD849" s="150"/>
      <c r="AE849" s="150"/>
      <c r="AF849" s="150"/>
      <c r="AG849" s="150" t="s">
        <v>239</v>
      </c>
      <c r="AH849" s="150">
        <v>0</v>
      </c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</row>
    <row r="850" spans="1:60" outlineLevel="3" x14ac:dyDescent="0.2">
      <c r="A850" s="157"/>
      <c r="B850" s="158"/>
      <c r="C850" s="196" t="s">
        <v>565</v>
      </c>
      <c r="D850" s="189"/>
      <c r="E850" s="190">
        <v>20.52</v>
      </c>
      <c r="F850" s="160"/>
      <c r="G850" s="160"/>
      <c r="H850" s="160"/>
      <c r="I850" s="160"/>
      <c r="J850" s="160"/>
      <c r="K850" s="160"/>
      <c r="L850" s="160"/>
      <c r="M850" s="160"/>
      <c r="N850" s="159"/>
      <c r="O850" s="159"/>
      <c r="P850" s="159"/>
      <c r="Q850" s="159"/>
      <c r="R850" s="160"/>
      <c r="S850" s="160"/>
      <c r="T850" s="160"/>
      <c r="U850" s="160"/>
      <c r="V850" s="160"/>
      <c r="W850" s="160"/>
      <c r="X850" s="160"/>
      <c r="Y850" s="160"/>
      <c r="Z850" s="150"/>
      <c r="AA850" s="150"/>
      <c r="AB850" s="150"/>
      <c r="AC850" s="150"/>
      <c r="AD850" s="150"/>
      <c r="AE850" s="150"/>
      <c r="AF850" s="150"/>
      <c r="AG850" s="150" t="s">
        <v>239</v>
      </c>
      <c r="AH850" s="150">
        <v>0</v>
      </c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</row>
    <row r="851" spans="1:60" outlineLevel="3" x14ac:dyDescent="0.2">
      <c r="A851" s="157"/>
      <c r="B851" s="158"/>
      <c r="C851" s="196" t="s">
        <v>566</v>
      </c>
      <c r="D851" s="189"/>
      <c r="E851" s="190">
        <v>39.270000000000003</v>
      </c>
      <c r="F851" s="160"/>
      <c r="G851" s="160"/>
      <c r="H851" s="160"/>
      <c r="I851" s="160"/>
      <c r="J851" s="160"/>
      <c r="K851" s="160"/>
      <c r="L851" s="160"/>
      <c r="M851" s="160"/>
      <c r="N851" s="159"/>
      <c r="O851" s="159"/>
      <c r="P851" s="159"/>
      <c r="Q851" s="159"/>
      <c r="R851" s="160"/>
      <c r="S851" s="160"/>
      <c r="T851" s="160"/>
      <c r="U851" s="160"/>
      <c r="V851" s="160"/>
      <c r="W851" s="160"/>
      <c r="X851" s="160"/>
      <c r="Y851" s="160"/>
      <c r="Z851" s="150"/>
      <c r="AA851" s="150"/>
      <c r="AB851" s="150"/>
      <c r="AC851" s="150"/>
      <c r="AD851" s="150"/>
      <c r="AE851" s="150"/>
      <c r="AF851" s="150"/>
      <c r="AG851" s="150" t="s">
        <v>239</v>
      </c>
      <c r="AH851" s="150">
        <v>0</v>
      </c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</row>
    <row r="852" spans="1:60" outlineLevel="1" x14ac:dyDescent="0.2">
      <c r="A852" s="171">
        <v>178</v>
      </c>
      <c r="B852" s="172" t="s">
        <v>1009</v>
      </c>
      <c r="C852" s="185" t="s">
        <v>1010</v>
      </c>
      <c r="D852" s="173" t="s">
        <v>312</v>
      </c>
      <c r="E852" s="174">
        <v>471.25</v>
      </c>
      <c r="F852" s="175"/>
      <c r="G852" s="176">
        <f>ROUND(E852*F852,2)</f>
        <v>0</v>
      </c>
      <c r="H852" s="161">
        <v>685</v>
      </c>
      <c r="I852" s="160">
        <f>ROUND(E852*H852,2)</f>
        <v>322806.25</v>
      </c>
      <c r="J852" s="161">
        <v>0</v>
      </c>
      <c r="K852" s="160">
        <f>ROUND(E852*J852,2)</f>
        <v>0</v>
      </c>
      <c r="L852" s="160">
        <v>21</v>
      </c>
      <c r="M852" s="160">
        <f>G852*(1+L852/100)</f>
        <v>0</v>
      </c>
      <c r="N852" s="159">
        <v>1.047E-2</v>
      </c>
      <c r="O852" s="159">
        <f>ROUND(E852*N852,2)</f>
        <v>4.93</v>
      </c>
      <c r="P852" s="159">
        <v>0</v>
      </c>
      <c r="Q852" s="159">
        <f>ROUND(E852*P852,2)</f>
        <v>0</v>
      </c>
      <c r="R852" s="160"/>
      <c r="S852" s="160" t="s">
        <v>222</v>
      </c>
      <c r="T852" s="160" t="s">
        <v>217</v>
      </c>
      <c r="U852" s="160">
        <v>0</v>
      </c>
      <c r="V852" s="160">
        <f>ROUND(E852*U852,2)</f>
        <v>0</v>
      </c>
      <c r="W852" s="160"/>
      <c r="X852" s="160" t="s">
        <v>322</v>
      </c>
      <c r="Y852" s="160" t="s">
        <v>218</v>
      </c>
      <c r="Z852" s="150"/>
      <c r="AA852" s="150"/>
      <c r="AB852" s="150"/>
      <c r="AC852" s="150"/>
      <c r="AD852" s="150"/>
      <c r="AE852" s="150"/>
      <c r="AF852" s="150"/>
      <c r="AG852" s="150" t="s">
        <v>323</v>
      </c>
      <c r="AH852" s="150"/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</row>
    <row r="853" spans="1:60" outlineLevel="2" x14ac:dyDescent="0.2">
      <c r="A853" s="157"/>
      <c r="B853" s="158"/>
      <c r="C853" s="196" t="s">
        <v>1008</v>
      </c>
      <c r="D853" s="189"/>
      <c r="E853" s="190">
        <v>471.25</v>
      </c>
      <c r="F853" s="160"/>
      <c r="G853" s="160"/>
      <c r="H853" s="160"/>
      <c r="I853" s="160"/>
      <c r="J853" s="160"/>
      <c r="K853" s="160"/>
      <c r="L853" s="160"/>
      <c r="M853" s="160"/>
      <c r="N853" s="159"/>
      <c r="O853" s="159"/>
      <c r="P853" s="159"/>
      <c r="Q853" s="159"/>
      <c r="R853" s="160"/>
      <c r="S853" s="160"/>
      <c r="T853" s="160"/>
      <c r="U853" s="160"/>
      <c r="V853" s="160"/>
      <c r="W853" s="160"/>
      <c r="X853" s="160"/>
      <c r="Y853" s="160"/>
      <c r="Z853" s="150"/>
      <c r="AA853" s="150"/>
      <c r="AB853" s="150"/>
      <c r="AC853" s="150"/>
      <c r="AD853" s="150"/>
      <c r="AE853" s="150"/>
      <c r="AF853" s="150"/>
      <c r="AG853" s="150" t="s">
        <v>239</v>
      </c>
      <c r="AH853" s="150">
        <v>0</v>
      </c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</row>
    <row r="854" spans="1:60" outlineLevel="1" x14ac:dyDescent="0.2">
      <c r="A854" s="171">
        <v>179</v>
      </c>
      <c r="B854" s="172" t="s">
        <v>1011</v>
      </c>
      <c r="C854" s="185" t="s">
        <v>1012</v>
      </c>
      <c r="D854" s="173" t="s">
        <v>641</v>
      </c>
      <c r="E854" s="174">
        <v>59.79</v>
      </c>
      <c r="F854" s="175"/>
      <c r="G854" s="176">
        <f>ROUND(E854*F854,2)</f>
        <v>0</v>
      </c>
      <c r="H854" s="161">
        <v>585</v>
      </c>
      <c r="I854" s="160">
        <f>ROUND(E854*H854,2)</f>
        <v>34977.15</v>
      </c>
      <c r="J854" s="161">
        <v>0</v>
      </c>
      <c r="K854" s="160">
        <f>ROUND(E854*J854,2)</f>
        <v>0</v>
      </c>
      <c r="L854" s="160">
        <v>21</v>
      </c>
      <c r="M854" s="160">
        <f>G854*(1+L854/100)</f>
        <v>0</v>
      </c>
      <c r="N854" s="159">
        <v>0</v>
      </c>
      <c r="O854" s="159">
        <f>ROUND(E854*N854,2)</f>
        <v>0</v>
      </c>
      <c r="P854" s="159">
        <v>0</v>
      </c>
      <c r="Q854" s="159">
        <f>ROUND(E854*P854,2)</f>
        <v>0</v>
      </c>
      <c r="R854" s="160"/>
      <c r="S854" s="160" t="s">
        <v>222</v>
      </c>
      <c r="T854" s="160" t="s">
        <v>217</v>
      </c>
      <c r="U854" s="160">
        <v>0</v>
      </c>
      <c r="V854" s="160">
        <f>ROUND(E854*U854,2)</f>
        <v>0</v>
      </c>
      <c r="W854" s="160"/>
      <c r="X854" s="160" t="s">
        <v>322</v>
      </c>
      <c r="Y854" s="160" t="s">
        <v>218</v>
      </c>
      <c r="Z854" s="150"/>
      <c r="AA854" s="150"/>
      <c r="AB854" s="150"/>
      <c r="AC854" s="150"/>
      <c r="AD854" s="150"/>
      <c r="AE854" s="150"/>
      <c r="AF854" s="150"/>
      <c r="AG854" s="150" t="s">
        <v>323</v>
      </c>
      <c r="AH854" s="150"/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</row>
    <row r="855" spans="1:60" outlineLevel="2" x14ac:dyDescent="0.2">
      <c r="A855" s="157"/>
      <c r="B855" s="158"/>
      <c r="C855" s="196" t="s">
        <v>565</v>
      </c>
      <c r="D855" s="189"/>
      <c r="E855" s="190">
        <v>20.52</v>
      </c>
      <c r="F855" s="160"/>
      <c r="G855" s="160"/>
      <c r="H855" s="160"/>
      <c r="I855" s="160"/>
      <c r="J855" s="160"/>
      <c r="K855" s="160"/>
      <c r="L855" s="160"/>
      <c r="M855" s="160"/>
      <c r="N855" s="159"/>
      <c r="O855" s="159"/>
      <c r="P855" s="159"/>
      <c r="Q855" s="159"/>
      <c r="R855" s="160"/>
      <c r="S855" s="160"/>
      <c r="T855" s="160"/>
      <c r="U855" s="160"/>
      <c r="V855" s="160"/>
      <c r="W855" s="160"/>
      <c r="X855" s="160"/>
      <c r="Y855" s="160"/>
      <c r="Z855" s="150"/>
      <c r="AA855" s="150"/>
      <c r="AB855" s="150"/>
      <c r="AC855" s="150"/>
      <c r="AD855" s="150"/>
      <c r="AE855" s="150"/>
      <c r="AF855" s="150"/>
      <c r="AG855" s="150" t="s">
        <v>239</v>
      </c>
      <c r="AH855" s="150">
        <v>0</v>
      </c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</row>
    <row r="856" spans="1:60" outlineLevel="3" x14ac:dyDescent="0.2">
      <c r="A856" s="157"/>
      <c r="B856" s="158"/>
      <c r="C856" s="196" t="s">
        <v>566</v>
      </c>
      <c r="D856" s="189"/>
      <c r="E856" s="190">
        <v>39.270000000000003</v>
      </c>
      <c r="F856" s="160"/>
      <c r="G856" s="160"/>
      <c r="H856" s="160"/>
      <c r="I856" s="160"/>
      <c r="J856" s="160"/>
      <c r="K856" s="160"/>
      <c r="L856" s="160"/>
      <c r="M856" s="160"/>
      <c r="N856" s="159"/>
      <c r="O856" s="159"/>
      <c r="P856" s="159"/>
      <c r="Q856" s="159"/>
      <c r="R856" s="160"/>
      <c r="S856" s="160"/>
      <c r="T856" s="160"/>
      <c r="U856" s="160"/>
      <c r="V856" s="160"/>
      <c r="W856" s="160"/>
      <c r="X856" s="160"/>
      <c r="Y856" s="160"/>
      <c r="Z856" s="150"/>
      <c r="AA856" s="150"/>
      <c r="AB856" s="150"/>
      <c r="AC856" s="150"/>
      <c r="AD856" s="150"/>
      <c r="AE856" s="150"/>
      <c r="AF856" s="150"/>
      <c r="AG856" s="150" t="s">
        <v>239</v>
      </c>
      <c r="AH856" s="150">
        <v>0</v>
      </c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</row>
    <row r="857" spans="1:60" outlineLevel="1" x14ac:dyDescent="0.2">
      <c r="A857" s="171">
        <v>180</v>
      </c>
      <c r="B857" s="172" t="s">
        <v>1013</v>
      </c>
      <c r="C857" s="185" t="s">
        <v>1014</v>
      </c>
      <c r="D857" s="173" t="s">
        <v>320</v>
      </c>
      <c r="E857" s="174">
        <v>3</v>
      </c>
      <c r="F857" s="175"/>
      <c r="G857" s="176">
        <f>ROUND(E857*F857,2)</f>
        <v>0</v>
      </c>
      <c r="H857" s="161">
        <v>4082</v>
      </c>
      <c r="I857" s="160">
        <f>ROUND(E857*H857,2)</f>
        <v>12246</v>
      </c>
      <c r="J857" s="161">
        <v>55198</v>
      </c>
      <c r="K857" s="160">
        <f>ROUND(E857*J857,2)</f>
        <v>165594</v>
      </c>
      <c r="L857" s="160">
        <v>21</v>
      </c>
      <c r="M857" s="160">
        <f>G857*(1+L857/100)</f>
        <v>0</v>
      </c>
      <c r="N857" s="159">
        <v>1.2E-4</v>
      </c>
      <c r="O857" s="159">
        <f>ROUND(E857*N857,2)</f>
        <v>0</v>
      </c>
      <c r="P857" s="159">
        <v>0</v>
      </c>
      <c r="Q857" s="159">
        <f>ROUND(E857*P857,2)</f>
        <v>0</v>
      </c>
      <c r="R857" s="160"/>
      <c r="S857" s="160" t="s">
        <v>222</v>
      </c>
      <c r="T857" s="160" t="s">
        <v>217</v>
      </c>
      <c r="U857" s="160">
        <v>0.55000000000000004</v>
      </c>
      <c r="V857" s="160">
        <f>ROUND(E857*U857,2)</f>
        <v>1.65</v>
      </c>
      <c r="W857" s="160"/>
      <c r="X857" s="160" t="s">
        <v>236</v>
      </c>
      <c r="Y857" s="160" t="s">
        <v>218</v>
      </c>
      <c r="Z857" s="150"/>
      <c r="AA857" s="150"/>
      <c r="AB857" s="150"/>
      <c r="AC857" s="150"/>
      <c r="AD857" s="150"/>
      <c r="AE857" s="150"/>
      <c r="AF857" s="150"/>
      <c r="AG857" s="150" t="s">
        <v>237</v>
      </c>
      <c r="AH857" s="150"/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</row>
    <row r="858" spans="1:60" outlineLevel="2" x14ac:dyDescent="0.2">
      <c r="A858" s="157"/>
      <c r="B858" s="158"/>
      <c r="C858" s="196" t="s">
        <v>1015</v>
      </c>
      <c r="D858" s="189"/>
      <c r="E858" s="190">
        <v>3</v>
      </c>
      <c r="F858" s="160"/>
      <c r="G858" s="160"/>
      <c r="H858" s="160"/>
      <c r="I858" s="160"/>
      <c r="J858" s="160"/>
      <c r="K858" s="160"/>
      <c r="L858" s="160"/>
      <c r="M858" s="160"/>
      <c r="N858" s="159"/>
      <c r="O858" s="159"/>
      <c r="P858" s="159"/>
      <c r="Q858" s="159"/>
      <c r="R858" s="160"/>
      <c r="S858" s="160"/>
      <c r="T858" s="160"/>
      <c r="U858" s="160"/>
      <c r="V858" s="160"/>
      <c r="W858" s="160"/>
      <c r="X858" s="160"/>
      <c r="Y858" s="160"/>
      <c r="Z858" s="150"/>
      <c r="AA858" s="150"/>
      <c r="AB858" s="150"/>
      <c r="AC858" s="150"/>
      <c r="AD858" s="150"/>
      <c r="AE858" s="150"/>
      <c r="AF858" s="150"/>
      <c r="AG858" s="150" t="s">
        <v>239</v>
      </c>
      <c r="AH858" s="150">
        <v>0</v>
      </c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</row>
    <row r="859" spans="1:60" outlineLevel="1" x14ac:dyDescent="0.2">
      <c r="A859" s="177">
        <v>181</v>
      </c>
      <c r="B859" s="178" t="s">
        <v>1016</v>
      </c>
      <c r="C859" s="184" t="s">
        <v>1017</v>
      </c>
      <c r="D859" s="179" t="s">
        <v>286</v>
      </c>
      <c r="E859" s="180">
        <v>5.3113900000000003</v>
      </c>
      <c r="F859" s="181"/>
      <c r="G859" s="182">
        <f>ROUND(E859*F859,2)</f>
        <v>0</v>
      </c>
      <c r="H859" s="161">
        <v>0</v>
      </c>
      <c r="I859" s="160">
        <f>ROUND(E859*H859,2)</f>
        <v>0</v>
      </c>
      <c r="J859" s="161">
        <v>1635</v>
      </c>
      <c r="K859" s="160">
        <f>ROUND(E859*J859,2)</f>
        <v>8684.1200000000008</v>
      </c>
      <c r="L859" s="160">
        <v>21</v>
      </c>
      <c r="M859" s="160">
        <f>G859*(1+L859/100)</f>
        <v>0</v>
      </c>
      <c r="N859" s="159">
        <v>0</v>
      </c>
      <c r="O859" s="159">
        <f>ROUND(E859*N859,2)</f>
        <v>0</v>
      </c>
      <c r="P859" s="159">
        <v>0</v>
      </c>
      <c r="Q859" s="159">
        <f>ROUND(E859*P859,2)</f>
        <v>0</v>
      </c>
      <c r="R859" s="160"/>
      <c r="S859" s="160" t="s">
        <v>216</v>
      </c>
      <c r="T859" s="160" t="s">
        <v>216</v>
      </c>
      <c r="U859" s="160">
        <v>3.01</v>
      </c>
      <c r="V859" s="160">
        <f>ROUND(E859*U859,2)</f>
        <v>15.99</v>
      </c>
      <c r="W859" s="160"/>
      <c r="X859" s="160" t="s">
        <v>723</v>
      </c>
      <c r="Y859" s="160" t="s">
        <v>218</v>
      </c>
      <c r="Z859" s="150"/>
      <c r="AA859" s="150"/>
      <c r="AB859" s="150"/>
      <c r="AC859" s="150"/>
      <c r="AD859" s="150"/>
      <c r="AE859" s="150"/>
      <c r="AF859" s="150"/>
      <c r="AG859" s="150" t="s">
        <v>724</v>
      </c>
      <c r="AH859" s="150"/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</row>
    <row r="860" spans="1:60" x14ac:dyDescent="0.2">
      <c r="A860" s="164" t="s">
        <v>211</v>
      </c>
      <c r="B860" s="165" t="s">
        <v>170</v>
      </c>
      <c r="C860" s="183" t="s">
        <v>171</v>
      </c>
      <c r="D860" s="166"/>
      <c r="E860" s="167"/>
      <c r="F860" s="168"/>
      <c r="G860" s="169">
        <f>SUMIF(AG861:AG917,"&lt;&gt;NOR",G861:G917)</f>
        <v>0</v>
      </c>
      <c r="H860" s="163"/>
      <c r="I860" s="163">
        <f>SUM(I861:I917)</f>
        <v>313070.21999999997</v>
      </c>
      <c r="J860" s="163"/>
      <c r="K860" s="163">
        <f>SUM(K861:K917)</f>
        <v>214262.38</v>
      </c>
      <c r="L860" s="163"/>
      <c r="M860" s="163">
        <f>SUM(M861:M917)</f>
        <v>0</v>
      </c>
      <c r="N860" s="162"/>
      <c r="O860" s="162">
        <f>SUM(O861:O917)</f>
        <v>8.77</v>
      </c>
      <c r="P860" s="162"/>
      <c r="Q860" s="162">
        <f>SUM(Q861:Q917)</f>
        <v>0</v>
      </c>
      <c r="R860" s="163"/>
      <c r="S860" s="163"/>
      <c r="T860" s="163"/>
      <c r="U860" s="163"/>
      <c r="V860" s="163">
        <f>SUM(V861:V917)</f>
        <v>381.69</v>
      </c>
      <c r="W860" s="163"/>
      <c r="X860" s="163"/>
      <c r="Y860" s="163"/>
      <c r="AG860" t="s">
        <v>212</v>
      </c>
    </row>
    <row r="861" spans="1:60" ht="22.5" outlineLevel="1" x14ac:dyDescent="0.2">
      <c r="A861" s="171">
        <v>182</v>
      </c>
      <c r="B861" s="172" t="s">
        <v>1018</v>
      </c>
      <c r="C861" s="185" t="s">
        <v>1019</v>
      </c>
      <c r="D861" s="173" t="s">
        <v>312</v>
      </c>
      <c r="E861" s="174">
        <v>283.41000000000003</v>
      </c>
      <c r="F861" s="175"/>
      <c r="G861" s="176">
        <f>ROUND(E861*F861,2)</f>
        <v>0</v>
      </c>
      <c r="H861" s="161">
        <v>0</v>
      </c>
      <c r="I861" s="160">
        <f>ROUND(E861*H861,2)</f>
        <v>0</v>
      </c>
      <c r="J861" s="161">
        <v>8</v>
      </c>
      <c r="K861" s="160">
        <f>ROUND(E861*J861,2)</f>
        <v>2267.2800000000002</v>
      </c>
      <c r="L861" s="160">
        <v>21</v>
      </c>
      <c r="M861" s="160">
        <f>G861*(1+L861/100)</f>
        <v>0</v>
      </c>
      <c r="N861" s="159">
        <v>0</v>
      </c>
      <c r="O861" s="159">
        <f>ROUND(E861*N861,2)</f>
        <v>0</v>
      </c>
      <c r="P861" s="159">
        <v>0</v>
      </c>
      <c r="Q861" s="159">
        <f>ROUND(E861*P861,2)</f>
        <v>0</v>
      </c>
      <c r="R861" s="160"/>
      <c r="S861" s="160" t="s">
        <v>216</v>
      </c>
      <c r="T861" s="160" t="s">
        <v>216</v>
      </c>
      <c r="U861" s="160">
        <v>0.02</v>
      </c>
      <c r="V861" s="160">
        <f>ROUND(E861*U861,2)</f>
        <v>5.67</v>
      </c>
      <c r="W861" s="160"/>
      <c r="X861" s="160" t="s">
        <v>236</v>
      </c>
      <c r="Y861" s="160" t="s">
        <v>218</v>
      </c>
      <c r="Z861" s="150"/>
      <c r="AA861" s="150"/>
      <c r="AB861" s="150"/>
      <c r="AC861" s="150"/>
      <c r="AD861" s="150"/>
      <c r="AE861" s="150"/>
      <c r="AF861" s="150"/>
      <c r="AG861" s="150" t="s">
        <v>237</v>
      </c>
      <c r="AH861" s="150"/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</row>
    <row r="862" spans="1:60" outlineLevel="2" x14ac:dyDescent="0.2">
      <c r="A862" s="157"/>
      <c r="B862" s="158"/>
      <c r="C862" s="196" t="s">
        <v>625</v>
      </c>
      <c r="D862" s="189"/>
      <c r="E862" s="190">
        <v>119.96</v>
      </c>
      <c r="F862" s="160"/>
      <c r="G862" s="160"/>
      <c r="H862" s="160"/>
      <c r="I862" s="160"/>
      <c r="J862" s="160"/>
      <c r="K862" s="160"/>
      <c r="L862" s="160"/>
      <c r="M862" s="160"/>
      <c r="N862" s="159"/>
      <c r="O862" s="159"/>
      <c r="P862" s="159"/>
      <c r="Q862" s="159"/>
      <c r="R862" s="160"/>
      <c r="S862" s="160"/>
      <c r="T862" s="160"/>
      <c r="U862" s="160"/>
      <c r="V862" s="160"/>
      <c r="W862" s="160"/>
      <c r="X862" s="160"/>
      <c r="Y862" s="160"/>
      <c r="Z862" s="150"/>
      <c r="AA862" s="150"/>
      <c r="AB862" s="150"/>
      <c r="AC862" s="150"/>
      <c r="AD862" s="150"/>
      <c r="AE862" s="150"/>
      <c r="AF862" s="150"/>
      <c r="AG862" s="150" t="s">
        <v>239</v>
      </c>
      <c r="AH862" s="150">
        <v>0</v>
      </c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</row>
    <row r="863" spans="1:60" outlineLevel="3" x14ac:dyDescent="0.2">
      <c r="A863" s="157"/>
      <c r="B863" s="158"/>
      <c r="C863" s="196" t="s">
        <v>565</v>
      </c>
      <c r="D863" s="189"/>
      <c r="E863" s="190">
        <v>20.52</v>
      </c>
      <c r="F863" s="160"/>
      <c r="G863" s="160"/>
      <c r="H863" s="160"/>
      <c r="I863" s="160"/>
      <c r="J863" s="160"/>
      <c r="K863" s="160"/>
      <c r="L863" s="160"/>
      <c r="M863" s="160"/>
      <c r="N863" s="159"/>
      <c r="O863" s="159"/>
      <c r="P863" s="159"/>
      <c r="Q863" s="159"/>
      <c r="R863" s="160"/>
      <c r="S863" s="160"/>
      <c r="T863" s="160"/>
      <c r="U863" s="160"/>
      <c r="V863" s="160"/>
      <c r="W863" s="160"/>
      <c r="X863" s="160"/>
      <c r="Y863" s="160"/>
      <c r="Z863" s="150"/>
      <c r="AA863" s="150"/>
      <c r="AB863" s="150"/>
      <c r="AC863" s="150"/>
      <c r="AD863" s="150"/>
      <c r="AE863" s="150"/>
      <c r="AF863" s="150"/>
      <c r="AG863" s="150" t="s">
        <v>239</v>
      </c>
      <c r="AH863" s="150">
        <v>0</v>
      </c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</row>
    <row r="864" spans="1:60" outlineLevel="3" x14ac:dyDescent="0.2">
      <c r="A864" s="157"/>
      <c r="B864" s="158"/>
      <c r="C864" s="196" t="s">
        <v>566</v>
      </c>
      <c r="D864" s="189"/>
      <c r="E864" s="190">
        <v>39.270000000000003</v>
      </c>
      <c r="F864" s="160"/>
      <c r="G864" s="160"/>
      <c r="H864" s="160"/>
      <c r="I864" s="160"/>
      <c r="J864" s="160"/>
      <c r="K864" s="160"/>
      <c r="L864" s="160"/>
      <c r="M864" s="160"/>
      <c r="N864" s="159"/>
      <c r="O864" s="159"/>
      <c r="P864" s="159"/>
      <c r="Q864" s="159"/>
      <c r="R864" s="160"/>
      <c r="S864" s="160"/>
      <c r="T864" s="160"/>
      <c r="U864" s="160"/>
      <c r="V864" s="160"/>
      <c r="W864" s="160"/>
      <c r="X864" s="160"/>
      <c r="Y864" s="160"/>
      <c r="Z864" s="150"/>
      <c r="AA864" s="150"/>
      <c r="AB864" s="150"/>
      <c r="AC864" s="150"/>
      <c r="AD864" s="150"/>
      <c r="AE864" s="150"/>
      <c r="AF864" s="150"/>
      <c r="AG864" s="150" t="s">
        <v>239</v>
      </c>
      <c r="AH864" s="150">
        <v>0</v>
      </c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</row>
    <row r="865" spans="1:60" outlineLevel="3" x14ac:dyDescent="0.2">
      <c r="A865" s="157"/>
      <c r="B865" s="158"/>
      <c r="C865" s="196" t="s">
        <v>572</v>
      </c>
      <c r="D865" s="189"/>
      <c r="E865" s="190">
        <v>21.67</v>
      </c>
      <c r="F865" s="160"/>
      <c r="G865" s="160"/>
      <c r="H865" s="160"/>
      <c r="I865" s="160"/>
      <c r="J865" s="160"/>
      <c r="K865" s="160"/>
      <c r="L865" s="160"/>
      <c r="M865" s="160"/>
      <c r="N865" s="159"/>
      <c r="O865" s="159"/>
      <c r="P865" s="159"/>
      <c r="Q865" s="159"/>
      <c r="R865" s="160"/>
      <c r="S865" s="160"/>
      <c r="T865" s="160"/>
      <c r="U865" s="160"/>
      <c r="V865" s="160"/>
      <c r="W865" s="160"/>
      <c r="X865" s="160"/>
      <c r="Y865" s="160"/>
      <c r="Z865" s="150"/>
      <c r="AA865" s="150"/>
      <c r="AB865" s="150"/>
      <c r="AC865" s="150"/>
      <c r="AD865" s="150"/>
      <c r="AE865" s="150"/>
      <c r="AF865" s="150"/>
      <c r="AG865" s="150" t="s">
        <v>239</v>
      </c>
      <c r="AH865" s="150">
        <v>0</v>
      </c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</row>
    <row r="866" spans="1:60" outlineLevel="3" x14ac:dyDescent="0.2">
      <c r="A866" s="157"/>
      <c r="B866" s="158"/>
      <c r="C866" s="196" t="s">
        <v>573</v>
      </c>
      <c r="D866" s="189"/>
      <c r="E866" s="190">
        <v>3.89</v>
      </c>
      <c r="F866" s="160"/>
      <c r="G866" s="160"/>
      <c r="H866" s="160"/>
      <c r="I866" s="160"/>
      <c r="J866" s="160"/>
      <c r="K866" s="160"/>
      <c r="L866" s="160"/>
      <c r="M866" s="160"/>
      <c r="N866" s="159"/>
      <c r="O866" s="159"/>
      <c r="P866" s="159"/>
      <c r="Q866" s="159"/>
      <c r="R866" s="160"/>
      <c r="S866" s="160"/>
      <c r="T866" s="160"/>
      <c r="U866" s="160"/>
      <c r="V866" s="160"/>
      <c r="W866" s="160"/>
      <c r="X866" s="160"/>
      <c r="Y866" s="160"/>
      <c r="Z866" s="150"/>
      <c r="AA866" s="150"/>
      <c r="AB866" s="150"/>
      <c r="AC866" s="150"/>
      <c r="AD866" s="150"/>
      <c r="AE866" s="150"/>
      <c r="AF866" s="150"/>
      <c r="AG866" s="150" t="s">
        <v>239</v>
      </c>
      <c r="AH866" s="150">
        <v>0</v>
      </c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</row>
    <row r="867" spans="1:60" outlineLevel="3" x14ac:dyDescent="0.2">
      <c r="A867" s="157"/>
      <c r="B867" s="158"/>
      <c r="C867" s="196" t="s">
        <v>574</v>
      </c>
      <c r="D867" s="189"/>
      <c r="E867" s="190">
        <v>24.27</v>
      </c>
      <c r="F867" s="160"/>
      <c r="G867" s="160"/>
      <c r="H867" s="160"/>
      <c r="I867" s="160"/>
      <c r="J867" s="160"/>
      <c r="K867" s="160"/>
      <c r="L867" s="160"/>
      <c r="M867" s="160"/>
      <c r="N867" s="159"/>
      <c r="O867" s="159"/>
      <c r="P867" s="159"/>
      <c r="Q867" s="159"/>
      <c r="R867" s="160"/>
      <c r="S867" s="160"/>
      <c r="T867" s="160"/>
      <c r="U867" s="160"/>
      <c r="V867" s="160"/>
      <c r="W867" s="160"/>
      <c r="X867" s="160"/>
      <c r="Y867" s="160"/>
      <c r="Z867" s="150"/>
      <c r="AA867" s="150"/>
      <c r="AB867" s="150"/>
      <c r="AC867" s="150"/>
      <c r="AD867" s="150"/>
      <c r="AE867" s="150"/>
      <c r="AF867" s="150"/>
      <c r="AG867" s="150" t="s">
        <v>239</v>
      </c>
      <c r="AH867" s="150">
        <v>0</v>
      </c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</row>
    <row r="868" spans="1:60" outlineLevel="3" x14ac:dyDescent="0.2">
      <c r="A868" s="157"/>
      <c r="B868" s="158"/>
      <c r="C868" s="196" t="s">
        <v>575</v>
      </c>
      <c r="D868" s="189"/>
      <c r="E868" s="190">
        <v>14.06</v>
      </c>
      <c r="F868" s="160"/>
      <c r="G868" s="160"/>
      <c r="H868" s="160"/>
      <c r="I868" s="160"/>
      <c r="J868" s="160"/>
      <c r="K868" s="160"/>
      <c r="L868" s="160"/>
      <c r="M868" s="160"/>
      <c r="N868" s="159"/>
      <c r="O868" s="159"/>
      <c r="P868" s="159"/>
      <c r="Q868" s="159"/>
      <c r="R868" s="160"/>
      <c r="S868" s="160"/>
      <c r="T868" s="160"/>
      <c r="U868" s="160"/>
      <c r="V868" s="160"/>
      <c r="W868" s="160"/>
      <c r="X868" s="160"/>
      <c r="Y868" s="160"/>
      <c r="Z868" s="150"/>
      <c r="AA868" s="150"/>
      <c r="AB868" s="150"/>
      <c r="AC868" s="150"/>
      <c r="AD868" s="150"/>
      <c r="AE868" s="150"/>
      <c r="AF868" s="150"/>
      <c r="AG868" s="150" t="s">
        <v>239</v>
      </c>
      <c r="AH868" s="150">
        <v>0</v>
      </c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</row>
    <row r="869" spans="1:60" outlineLevel="3" x14ac:dyDescent="0.2">
      <c r="A869" s="157"/>
      <c r="B869" s="158"/>
      <c r="C869" s="196" t="s">
        <v>576</v>
      </c>
      <c r="D869" s="189"/>
      <c r="E869" s="190">
        <v>12.85</v>
      </c>
      <c r="F869" s="160"/>
      <c r="G869" s="160"/>
      <c r="H869" s="160"/>
      <c r="I869" s="160"/>
      <c r="J869" s="160"/>
      <c r="K869" s="160"/>
      <c r="L869" s="160"/>
      <c r="M869" s="160"/>
      <c r="N869" s="159"/>
      <c r="O869" s="159"/>
      <c r="P869" s="159"/>
      <c r="Q869" s="159"/>
      <c r="R869" s="160"/>
      <c r="S869" s="160"/>
      <c r="T869" s="160"/>
      <c r="U869" s="160"/>
      <c r="V869" s="160"/>
      <c r="W869" s="160"/>
      <c r="X869" s="160"/>
      <c r="Y869" s="160"/>
      <c r="Z869" s="150"/>
      <c r="AA869" s="150"/>
      <c r="AB869" s="150"/>
      <c r="AC869" s="150"/>
      <c r="AD869" s="150"/>
      <c r="AE869" s="150"/>
      <c r="AF869" s="150"/>
      <c r="AG869" s="150" t="s">
        <v>239</v>
      </c>
      <c r="AH869" s="150">
        <v>0</v>
      </c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</row>
    <row r="870" spans="1:60" outlineLevel="3" x14ac:dyDescent="0.2">
      <c r="A870" s="157"/>
      <c r="B870" s="158"/>
      <c r="C870" s="196" t="s">
        <v>577</v>
      </c>
      <c r="D870" s="189"/>
      <c r="E870" s="190">
        <v>24.12</v>
      </c>
      <c r="F870" s="160"/>
      <c r="G870" s="160"/>
      <c r="H870" s="160"/>
      <c r="I870" s="160"/>
      <c r="J870" s="160"/>
      <c r="K870" s="160"/>
      <c r="L870" s="160"/>
      <c r="M870" s="160"/>
      <c r="N870" s="159"/>
      <c r="O870" s="159"/>
      <c r="P870" s="159"/>
      <c r="Q870" s="159"/>
      <c r="R870" s="160"/>
      <c r="S870" s="160"/>
      <c r="T870" s="160"/>
      <c r="U870" s="160"/>
      <c r="V870" s="160"/>
      <c r="W870" s="160"/>
      <c r="X870" s="160"/>
      <c r="Y870" s="160"/>
      <c r="Z870" s="150"/>
      <c r="AA870" s="150"/>
      <c r="AB870" s="150"/>
      <c r="AC870" s="150"/>
      <c r="AD870" s="150"/>
      <c r="AE870" s="150"/>
      <c r="AF870" s="150"/>
      <c r="AG870" s="150" t="s">
        <v>239</v>
      </c>
      <c r="AH870" s="150">
        <v>0</v>
      </c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</row>
    <row r="871" spans="1:60" outlineLevel="3" x14ac:dyDescent="0.2">
      <c r="A871" s="157"/>
      <c r="B871" s="158"/>
      <c r="C871" s="196" t="s">
        <v>580</v>
      </c>
      <c r="D871" s="189"/>
      <c r="E871" s="190">
        <v>2.8</v>
      </c>
      <c r="F871" s="160"/>
      <c r="G871" s="160"/>
      <c r="H871" s="160"/>
      <c r="I871" s="160"/>
      <c r="J871" s="160"/>
      <c r="K871" s="160"/>
      <c r="L871" s="160"/>
      <c r="M871" s="160"/>
      <c r="N871" s="159"/>
      <c r="O871" s="159"/>
      <c r="P871" s="159"/>
      <c r="Q871" s="159"/>
      <c r="R871" s="160"/>
      <c r="S871" s="160"/>
      <c r="T871" s="160"/>
      <c r="U871" s="160"/>
      <c r="V871" s="160"/>
      <c r="W871" s="160"/>
      <c r="X871" s="160"/>
      <c r="Y871" s="160"/>
      <c r="Z871" s="150"/>
      <c r="AA871" s="150"/>
      <c r="AB871" s="150"/>
      <c r="AC871" s="150"/>
      <c r="AD871" s="150"/>
      <c r="AE871" s="150"/>
      <c r="AF871" s="150"/>
      <c r="AG871" s="150" t="s">
        <v>239</v>
      </c>
      <c r="AH871" s="150">
        <v>0</v>
      </c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</row>
    <row r="872" spans="1:60" ht="22.5" outlineLevel="1" x14ac:dyDescent="0.2">
      <c r="A872" s="171">
        <v>183</v>
      </c>
      <c r="B872" s="172" t="s">
        <v>1020</v>
      </c>
      <c r="C872" s="185" t="s">
        <v>1021</v>
      </c>
      <c r="D872" s="173" t="s">
        <v>312</v>
      </c>
      <c r="E872" s="174">
        <v>283.41000000000003</v>
      </c>
      <c r="F872" s="175"/>
      <c r="G872" s="176">
        <f>ROUND(E872*F872,2)</f>
        <v>0</v>
      </c>
      <c r="H872" s="161">
        <v>25.73</v>
      </c>
      <c r="I872" s="160">
        <f>ROUND(E872*H872,2)</f>
        <v>7292.14</v>
      </c>
      <c r="J872" s="161">
        <v>28.17</v>
      </c>
      <c r="K872" s="160">
        <f>ROUND(E872*J872,2)</f>
        <v>7983.66</v>
      </c>
      <c r="L872" s="160">
        <v>21</v>
      </c>
      <c r="M872" s="160">
        <f>G872*(1+L872/100)</f>
        <v>0</v>
      </c>
      <c r="N872" s="159">
        <v>2.1000000000000001E-4</v>
      </c>
      <c r="O872" s="159">
        <f>ROUND(E872*N872,2)</f>
        <v>0.06</v>
      </c>
      <c r="P872" s="159">
        <v>0</v>
      </c>
      <c r="Q872" s="159">
        <f>ROUND(E872*P872,2)</f>
        <v>0</v>
      </c>
      <c r="R872" s="160"/>
      <c r="S872" s="160" t="s">
        <v>216</v>
      </c>
      <c r="T872" s="160" t="s">
        <v>216</v>
      </c>
      <c r="U872" s="160">
        <v>0.05</v>
      </c>
      <c r="V872" s="160">
        <f>ROUND(E872*U872,2)</f>
        <v>14.17</v>
      </c>
      <c r="W872" s="160"/>
      <c r="X872" s="160" t="s">
        <v>236</v>
      </c>
      <c r="Y872" s="160" t="s">
        <v>218</v>
      </c>
      <c r="Z872" s="150"/>
      <c r="AA872" s="150"/>
      <c r="AB872" s="150"/>
      <c r="AC872" s="150"/>
      <c r="AD872" s="150"/>
      <c r="AE872" s="150"/>
      <c r="AF872" s="150"/>
      <c r="AG872" s="150" t="s">
        <v>237</v>
      </c>
      <c r="AH872" s="150"/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</row>
    <row r="873" spans="1:60" outlineLevel="2" x14ac:dyDescent="0.2">
      <c r="A873" s="157"/>
      <c r="B873" s="158"/>
      <c r="C873" s="196" t="s">
        <v>625</v>
      </c>
      <c r="D873" s="189"/>
      <c r="E873" s="190">
        <v>119.96</v>
      </c>
      <c r="F873" s="160"/>
      <c r="G873" s="160"/>
      <c r="H873" s="160"/>
      <c r="I873" s="160"/>
      <c r="J873" s="160"/>
      <c r="K873" s="160"/>
      <c r="L873" s="160"/>
      <c r="M873" s="160"/>
      <c r="N873" s="159"/>
      <c r="O873" s="159"/>
      <c r="P873" s="159"/>
      <c r="Q873" s="159"/>
      <c r="R873" s="160"/>
      <c r="S873" s="160"/>
      <c r="T873" s="160"/>
      <c r="U873" s="160"/>
      <c r="V873" s="160"/>
      <c r="W873" s="160"/>
      <c r="X873" s="160"/>
      <c r="Y873" s="160"/>
      <c r="Z873" s="150"/>
      <c r="AA873" s="150"/>
      <c r="AB873" s="150"/>
      <c r="AC873" s="150"/>
      <c r="AD873" s="150"/>
      <c r="AE873" s="150"/>
      <c r="AF873" s="150"/>
      <c r="AG873" s="150" t="s">
        <v>239</v>
      </c>
      <c r="AH873" s="150">
        <v>0</v>
      </c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</row>
    <row r="874" spans="1:60" outlineLevel="3" x14ac:dyDescent="0.2">
      <c r="A874" s="157"/>
      <c r="B874" s="158"/>
      <c r="C874" s="196" t="s">
        <v>565</v>
      </c>
      <c r="D874" s="189"/>
      <c r="E874" s="190">
        <v>20.52</v>
      </c>
      <c r="F874" s="160"/>
      <c r="G874" s="160"/>
      <c r="H874" s="160"/>
      <c r="I874" s="160"/>
      <c r="J874" s="160"/>
      <c r="K874" s="160"/>
      <c r="L874" s="160"/>
      <c r="M874" s="160"/>
      <c r="N874" s="159"/>
      <c r="O874" s="159"/>
      <c r="P874" s="159"/>
      <c r="Q874" s="159"/>
      <c r="R874" s="160"/>
      <c r="S874" s="160"/>
      <c r="T874" s="160"/>
      <c r="U874" s="160"/>
      <c r="V874" s="160"/>
      <c r="W874" s="160"/>
      <c r="X874" s="160"/>
      <c r="Y874" s="160"/>
      <c r="Z874" s="150"/>
      <c r="AA874" s="150"/>
      <c r="AB874" s="150"/>
      <c r="AC874" s="150"/>
      <c r="AD874" s="150"/>
      <c r="AE874" s="150"/>
      <c r="AF874" s="150"/>
      <c r="AG874" s="150" t="s">
        <v>239</v>
      </c>
      <c r="AH874" s="150">
        <v>0</v>
      </c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</row>
    <row r="875" spans="1:60" outlineLevel="3" x14ac:dyDescent="0.2">
      <c r="A875" s="157"/>
      <c r="B875" s="158"/>
      <c r="C875" s="196" t="s">
        <v>566</v>
      </c>
      <c r="D875" s="189"/>
      <c r="E875" s="190">
        <v>39.270000000000003</v>
      </c>
      <c r="F875" s="160"/>
      <c r="G875" s="160"/>
      <c r="H875" s="160"/>
      <c r="I875" s="160"/>
      <c r="J875" s="160"/>
      <c r="K875" s="160"/>
      <c r="L875" s="160"/>
      <c r="M875" s="160"/>
      <c r="N875" s="159"/>
      <c r="O875" s="159"/>
      <c r="P875" s="159"/>
      <c r="Q875" s="159"/>
      <c r="R875" s="160"/>
      <c r="S875" s="160"/>
      <c r="T875" s="160"/>
      <c r="U875" s="160"/>
      <c r="V875" s="160"/>
      <c r="W875" s="160"/>
      <c r="X875" s="160"/>
      <c r="Y875" s="160"/>
      <c r="Z875" s="150"/>
      <c r="AA875" s="150"/>
      <c r="AB875" s="150"/>
      <c r="AC875" s="150"/>
      <c r="AD875" s="150"/>
      <c r="AE875" s="150"/>
      <c r="AF875" s="150"/>
      <c r="AG875" s="150" t="s">
        <v>239</v>
      </c>
      <c r="AH875" s="150">
        <v>0</v>
      </c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</row>
    <row r="876" spans="1:60" outlineLevel="3" x14ac:dyDescent="0.2">
      <c r="A876" s="157"/>
      <c r="B876" s="158"/>
      <c r="C876" s="196" t="s">
        <v>572</v>
      </c>
      <c r="D876" s="189"/>
      <c r="E876" s="190">
        <v>21.67</v>
      </c>
      <c r="F876" s="160"/>
      <c r="G876" s="160"/>
      <c r="H876" s="160"/>
      <c r="I876" s="160"/>
      <c r="J876" s="160"/>
      <c r="K876" s="160"/>
      <c r="L876" s="160"/>
      <c r="M876" s="160"/>
      <c r="N876" s="159"/>
      <c r="O876" s="159"/>
      <c r="P876" s="159"/>
      <c r="Q876" s="159"/>
      <c r="R876" s="160"/>
      <c r="S876" s="160"/>
      <c r="T876" s="160"/>
      <c r="U876" s="160"/>
      <c r="V876" s="160"/>
      <c r="W876" s="160"/>
      <c r="X876" s="160"/>
      <c r="Y876" s="160"/>
      <c r="Z876" s="150"/>
      <c r="AA876" s="150"/>
      <c r="AB876" s="150"/>
      <c r="AC876" s="150"/>
      <c r="AD876" s="150"/>
      <c r="AE876" s="150"/>
      <c r="AF876" s="150"/>
      <c r="AG876" s="150" t="s">
        <v>239</v>
      </c>
      <c r="AH876" s="150">
        <v>0</v>
      </c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</row>
    <row r="877" spans="1:60" outlineLevel="3" x14ac:dyDescent="0.2">
      <c r="A877" s="157"/>
      <c r="B877" s="158"/>
      <c r="C877" s="196" t="s">
        <v>573</v>
      </c>
      <c r="D877" s="189"/>
      <c r="E877" s="190">
        <v>3.89</v>
      </c>
      <c r="F877" s="160"/>
      <c r="G877" s="160"/>
      <c r="H877" s="160"/>
      <c r="I877" s="160"/>
      <c r="J877" s="160"/>
      <c r="K877" s="160"/>
      <c r="L877" s="160"/>
      <c r="M877" s="160"/>
      <c r="N877" s="159"/>
      <c r="O877" s="159"/>
      <c r="P877" s="159"/>
      <c r="Q877" s="159"/>
      <c r="R877" s="160"/>
      <c r="S877" s="160"/>
      <c r="T877" s="160"/>
      <c r="U877" s="160"/>
      <c r="V877" s="160"/>
      <c r="W877" s="160"/>
      <c r="X877" s="160"/>
      <c r="Y877" s="160"/>
      <c r="Z877" s="150"/>
      <c r="AA877" s="150"/>
      <c r="AB877" s="150"/>
      <c r="AC877" s="150"/>
      <c r="AD877" s="150"/>
      <c r="AE877" s="150"/>
      <c r="AF877" s="150"/>
      <c r="AG877" s="150" t="s">
        <v>239</v>
      </c>
      <c r="AH877" s="150">
        <v>0</v>
      </c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</row>
    <row r="878" spans="1:60" outlineLevel="3" x14ac:dyDescent="0.2">
      <c r="A878" s="157"/>
      <c r="B878" s="158"/>
      <c r="C878" s="196" t="s">
        <v>574</v>
      </c>
      <c r="D878" s="189"/>
      <c r="E878" s="190">
        <v>24.27</v>
      </c>
      <c r="F878" s="160"/>
      <c r="G878" s="160"/>
      <c r="H878" s="160"/>
      <c r="I878" s="160"/>
      <c r="J878" s="160"/>
      <c r="K878" s="160"/>
      <c r="L878" s="160"/>
      <c r="M878" s="160"/>
      <c r="N878" s="159"/>
      <c r="O878" s="159"/>
      <c r="P878" s="159"/>
      <c r="Q878" s="159"/>
      <c r="R878" s="160"/>
      <c r="S878" s="160"/>
      <c r="T878" s="160"/>
      <c r="U878" s="160"/>
      <c r="V878" s="160"/>
      <c r="W878" s="160"/>
      <c r="X878" s="160"/>
      <c r="Y878" s="160"/>
      <c r="Z878" s="150"/>
      <c r="AA878" s="150"/>
      <c r="AB878" s="150"/>
      <c r="AC878" s="150"/>
      <c r="AD878" s="150"/>
      <c r="AE878" s="150"/>
      <c r="AF878" s="150"/>
      <c r="AG878" s="150" t="s">
        <v>239</v>
      </c>
      <c r="AH878" s="150">
        <v>0</v>
      </c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</row>
    <row r="879" spans="1:60" outlineLevel="3" x14ac:dyDescent="0.2">
      <c r="A879" s="157"/>
      <c r="B879" s="158"/>
      <c r="C879" s="196" t="s">
        <v>575</v>
      </c>
      <c r="D879" s="189"/>
      <c r="E879" s="190">
        <v>14.06</v>
      </c>
      <c r="F879" s="160"/>
      <c r="G879" s="160"/>
      <c r="H879" s="160"/>
      <c r="I879" s="160"/>
      <c r="J879" s="160"/>
      <c r="K879" s="160"/>
      <c r="L879" s="160"/>
      <c r="M879" s="160"/>
      <c r="N879" s="159"/>
      <c r="O879" s="159"/>
      <c r="P879" s="159"/>
      <c r="Q879" s="159"/>
      <c r="R879" s="160"/>
      <c r="S879" s="160"/>
      <c r="T879" s="160"/>
      <c r="U879" s="160"/>
      <c r="V879" s="160"/>
      <c r="W879" s="160"/>
      <c r="X879" s="160"/>
      <c r="Y879" s="160"/>
      <c r="Z879" s="150"/>
      <c r="AA879" s="150"/>
      <c r="AB879" s="150"/>
      <c r="AC879" s="150"/>
      <c r="AD879" s="150"/>
      <c r="AE879" s="150"/>
      <c r="AF879" s="150"/>
      <c r="AG879" s="150" t="s">
        <v>239</v>
      </c>
      <c r="AH879" s="150">
        <v>0</v>
      </c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</row>
    <row r="880" spans="1:60" outlineLevel="3" x14ac:dyDescent="0.2">
      <c r="A880" s="157"/>
      <c r="B880" s="158"/>
      <c r="C880" s="196" t="s">
        <v>576</v>
      </c>
      <c r="D880" s="189"/>
      <c r="E880" s="190">
        <v>12.85</v>
      </c>
      <c r="F880" s="160"/>
      <c r="G880" s="160"/>
      <c r="H880" s="160"/>
      <c r="I880" s="160"/>
      <c r="J880" s="160"/>
      <c r="K880" s="160"/>
      <c r="L880" s="160"/>
      <c r="M880" s="160"/>
      <c r="N880" s="159"/>
      <c r="O880" s="159"/>
      <c r="P880" s="159"/>
      <c r="Q880" s="159"/>
      <c r="R880" s="160"/>
      <c r="S880" s="160"/>
      <c r="T880" s="160"/>
      <c r="U880" s="160"/>
      <c r="V880" s="160"/>
      <c r="W880" s="160"/>
      <c r="X880" s="160"/>
      <c r="Y880" s="160"/>
      <c r="Z880" s="150"/>
      <c r="AA880" s="150"/>
      <c r="AB880" s="150"/>
      <c r="AC880" s="150"/>
      <c r="AD880" s="150"/>
      <c r="AE880" s="150"/>
      <c r="AF880" s="150"/>
      <c r="AG880" s="150" t="s">
        <v>239</v>
      </c>
      <c r="AH880" s="150">
        <v>0</v>
      </c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</row>
    <row r="881" spans="1:60" outlineLevel="3" x14ac:dyDescent="0.2">
      <c r="A881" s="157"/>
      <c r="B881" s="158"/>
      <c r="C881" s="196" t="s">
        <v>577</v>
      </c>
      <c r="D881" s="189"/>
      <c r="E881" s="190">
        <v>24.12</v>
      </c>
      <c r="F881" s="160"/>
      <c r="G881" s="160"/>
      <c r="H881" s="160"/>
      <c r="I881" s="160"/>
      <c r="J881" s="160"/>
      <c r="K881" s="160"/>
      <c r="L881" s="160"/>
      <c r="M881" s="160"/>
      <c r="N881" s="159"/>
      <c r="O881" s="159"/>
      <c r="P881" s="159"/>
      <c r="Q881" s="159"/>
      <c r="R881" s="160"/>
      <c r="S881" s="160"/>
      <c r="T881" s="160"/>
      <c r="U881" s="160"/>
      <c r="V881" s="160"/>
      <c r="W881" s="160"/>
      <c r="X881" s="160"/>
      <c r="Y881" s="160"/>
      <c r="Z881" s="150"/>
      <c r="AA881" s="150"/>
      <c r="AB881" s="150"/>
      <c r="AC881" s="150"/>
      <c r="AD881" s="150"/>
      <c r="AE881" s="150"/>
      <c r="AF881" s="150"/>
      <c r="AG881" s="150" t="s">
        <v>239</v>
      </c>
      <c r="AH881" s="150">
        <v>0</v>
      </c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</row>
    <row r="882" spans="1:60" outlineLevel="3" x14ac:dyDescent="0.2">
      <c r="A882" s="157"/>
      <c r="B882" s="158"/>
      <c r="C882" s="196" t="s">
        <v>580</v>
      </c>
      <c r="D882" s="189"/>
      <c r="E882" s="190">
        <v>2.8</v>
      </c>
      <c r="F882" s="160"/>
      <c r="G882" s="160"/>
      <c r="H882" s="160"/>
      <c r="I882" s="160"/>
      <c r="J882" s="160"/>
      <c r="K882" s="160"/>
      <c r="L882" s="160"/>
      <c r="M882" s="160"/>
      <c r="N882" s="159"/>
      <c r="O882" s="159"/>
      <c r="P882" s="159"/>
      <c r="Q882" s="159"/>
      <c r="R882" s="160"/>
      <c r="S882" s="160"/>
      <c r="T882" s="160"/>
      <c r="U882" s="160"/>
      <c r="V882" s="160"/>
      <c r="W882" s="160"/>
      <c r="X882" s="160"/>
      <c r="Y882" s="160"/>
      <c r="Z882" s="150"/>
      <c r="AA882" s="150"/>
      <c r="AB882" s="150"/>
      <c r="AC882" s="150"/>
      <c r="AD882" s="150"/>
      <c r="AE882" s="150"/>
      <c r="AF882" s="150"/>
      <c r="AG882" s="150" t="s">
        <v>239</v>
      </c>
      <c r="AH882" s="150">
        <v>0</v>
      </c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</row>
    <row r="883" spans="1:60" outlineLevel="1" x14ac:dyDescent="0.2">
      <c r="A883" s="171">
        <v>184</v>
      </c>
      <c r="B883" s="172" t="s">
        <v>1022</v>
      </c>
      <c r="C883" s="185" t="s">
        <v>1023</v>
      </c>
      <c r="D883" s="173" t="s">
        <v>312</v>
      </c>
      <c r="E883" s="174">
        <v>29.71</v>
      </c>
      <c r="F883" s="175"/>
      <c r="G883" s="176">
        <f>ROUND(E883*F883,2)</f>
        <v>0</v>
      </c>
      <c r="H883" s="161">
        <v>209.28</v>
      </c>
      <c r="I883" s="160">
        <f>ROUND(E883*H883,2)</f>
        <v>6217.71</v>
      </c>
      <c r="J883" s="161">
        <v>135.22</v>
      </c>
      <c r="K883" s="160">
        <f>ROUND(E883*J883,2)</f>
        <v>4017.39</v>
      </c>
      <c r="L883" s="160">
        <v>21</v>
      </c>
      <c r="M883" s="160">
        <f>G883*(1+L883/100)</f>
        <v>0</v>
      </c>
      <c r="N883" s="159">
        <v>1.2600000000000001E-3</v>
      </c>
      <c r="O883" s="159">
        <f>ROUND(E883*N883,2)</f>
        <v>0.04</v>
      </c>
      <c r="P883" s="159">
        <v>0</v>
      </c>
      <c r="Q883" s="159">
        <f>ROUND(E883*P883,2)</f>
        <v>0</v>
      </c>
      <c r="R883" s="160"/>
      <c r="S883" s="160" t="s">
        <v>216</v>
      </c>
      <c r="T883" s="160" t="s">
        <v>216</v>
      </c>
      <c r="U883" s="160">
        <v>0.24</v>
      </c>
      <c r="V883" s="160">
        <f>ROUND(E883*U883,2)</f>
        <v>7.13</v>
      </c>
      <c r="W883" s="160"/>
      <c r="X883" s="160" t="s">
        <v>236</v>
      </c>
      <c r="Y883" s="160" t="s">
        <v>218</v>
      </c>
      <c r="Z883" s="150"/>
      <c r="AA883" s="150"/>
      <c r="AB883" s="150"/>
      <c r="AC883" s="150"/>
      <c r="AD883" s="150"/>
      <c r="AE883" s="150"/>
      <c r="AF883" s="150"/>
      <c r="AG883" s="150" t="s">
        <v>237</v>
      </c>
      <c r="AH883" s="150"/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</row>
    <row r="884" spans="1:60" outlineLevel="2" x14ac:dyDescent="0.2">
      <c r="A884" s="157"/>
      <c r="B884" s="158"/>
      <c r="C884" s="196" t="s">
        <v>575</v>
      </c>
      <c r="D884" s="189"/>
      <c r="E884" s="190">
        <v>14.06</v>
      </c>
      <c r="F884" s="160"/>
      <c r="G884" s="160"/>
      <c r="H884" s="160"/>
      <c r="I884" s="160"/>
      <c r="J884" s="160"/>
      <c r="K884" s="160"/>
      <c r="L884" s="160"/>
      <c r="M884" s="160"/>
      <c r="N884" s="159"/>
      <c r="O884" s="159"/>
      <c r="P884" s="159"/>
      <c r="Q884" s="159"/>
      <c r="R884" s="160"/>
      <c r="S884" s="160"/>
      <c r="T884" s="160"/>
      <c r="U884" s="160"/>
      <c r="V884" s="160"/>
      <c r="W884" s="160"/>
      <c r="X884" s="160"/>
      <c r="Y884" s="160"/>
      <c r="Z884" s="150"/>
      <c r="AA884" s="150"/>
      <c r="AB884" s="150"/>
      <c r="AC884" s="150"/>
      <c r="AD884" s="150"/>
      <c r="AE884" s="150"/>
      <c r="AF884" s="150"/>
      <c r="AG884" s="150" t="s">
        <v>239</v>
      </c>
      <c r="AH884" s="150">
        <v>0</v>
      </c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</row>
    <row r="885" spans="1:60" outlineLevel="3" x14ac:dyDescent="0.2">
      <c r="A885" s="157"/>
      <c r="B885" s="158"/>
      <c r="C885" s="196" t="s">
        <v>576</v>
      </c>
      <c r="D885" s="189"/>
      <c r="E885" s="190">
        <v>12.85</v>
      </c>
      <c r="F885" s="160"/>
      <c r="G885" s="160"/>
      <c r="H885" s="160"/>
      <c r="I885" s="160"/>
      <c r="J885" s="160"/>
      <c r="K885" s="160"/>
      <c r="L885" s="160"/>
      <c r="M885" s="160"/>
      <c r="N885" s="159"/>
      <c r="O885" s="159"/>
      <c r="P885" s="159"/>
      <c r="Q885" s="159"/>
      <c r="R885" s="160"/>
      <c r="S885" s="160"/>
      <c r="T885" s="160"/>
      <c r="U885" s="160"/>
      <c r="V885" s="160"/>
      <c r="W885" s="160"/>
      <c r="X885" s="160"/>
      <c r="Y885" s="160"/>
      <c r="Z885" s="150"/>
      <c r="AA885" s="150"/>
      <c r="AB885" s="150"/>
      <c r="AC885" s="150"/>
      <c r="AD885" s="150"/>
      <c r="AE885" s="150"/>
      <c r="AF885" s="150"/>
      <c r="AG885" s="150" t="s">
        <v>239</v>
      </c>
      <c r="AH885" s="150">
        <v>0</v>
      </c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</row>
    <row r="886" spans="1:60" outlineLevel="3" x14ac:dyDescent="0.2">
      <c r="A886" s="157"/>
      <c r="B886" s="158"/>
      <c r="C886" s="196" t="s">
        <v>580</v>
      </c>
      <c r="D886" s="189"/>
      <c r="E886" s="190">
        <v>2.8</v>
      </c>
      <c r="F886" s="160"/>
      <c r="G886" s="160"/>
      <c r="H886" s="160"/>
      <c r="I886" s="160"/>
      <c r="J886" s="160"/>
      <c r="K886" s="160"/>
      <c r="L886" s="160"/>
      <c r="M886" s="160"/>
      <c r="N886" s="159"/>
      <c r="O886" s="159"/>
      <c r="P886" s="159"/>
      <c r="Q886" s="159"/>
      <c r="R886" s="160"/>
      <c r="S886" s="160"/>
      <c r="T886" s="160"/>
      <c r="U886" s="160"/>
      <c r="V886" s="160"/>
      <c r="W886" s="160"/>
      <c r="X886" s="160"/>
      <c r="Y886" s="160"/>
      <c r="Z886" s="150"/>
      <c r="AA886" s="150"/>
      <c r="AB886" s="150"/>
      <c r="AC886" s="150"/>
      <c r="AD886" s="150"/>
      <c r="AE886" s="150"/>
      <c r="AF886" s="150"/>
      <c r="AG886" s="150" t="s">
        <v>239</v>
      </c>
      <c r="AH886" s="150">
        <v>0</v>
      </c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</row>
    <row r="887" spans="1:60" outlineLevel="1" x14ac:dyDescent="0.2">
      <c r="A887" s="171">
        <v>185</v>
      </c>
      <c r="B887" s="172" t="s">
        <v>1024</v>
      </c>
      <c r="C887" s="185" t="s">
        <v>1025</v>
      </c>
      <c r="D887" s="173" t="s">
        <v>312</v>
      </c>
      <c r="E887" s="174">
        <v>103.66</v>
      </c>
      <c r="F887" s="175"/>
      <c r="G887" s="176">
        <f>ROUND(E887*F887,2)</f>
        <v>0</v>
      </c>
      <c r="H887" s="161">
        <v>183.15</v>
      </c>
      <c r="I887" s="160">
        <f>ROUND(E887*H887,2)</f>
        <v>18985.330000000002</v>
      </c>
      <c r="J887" s="161">
        <v>551.85</v>
      </c>
      <c r="K887" s="160">
        <f>ROUND(E887*J887,2)</f>
        <v>57204.77</v>
      </c>
      <c r="L887" s="160">
        <v>21</v>
      </c>
      <c r="M887" s="160">
        <f>G887*(1+L887/100)</f>
        <v>0</v>
      </c>
      <c r="N887" s="159">
        <v>5.0400000000000002E-3</v>
      </c>
      <c r="O887" s="159">
        <f>ROUND(E887*N887,2)</f>
        <v>0.52</v>
      </c>
      <c r="P887" s="159">
        <v>0</v>
      </c>
      <c r="Q887" s="159">
        <f>ROUND(E887*P887,2)</f>
        <v>0</v>
      </c>
      <c r="R887" s="160"/>
      <c r="S887" s="160" t="s">
        <v>216</v>
      </c>
      <c r="T887" s="160" t="s">
        <v>216</v>
      </c>
      <c r="U887" s="160">
        <v>0.98</v>
      </c>
      <c r="V887" s="160">
        <f>ROUND(E887*U887,2)</f>
        <v>101.59</v>
      </c>
      <c r="W887" s="160"/>
      <c r="X887" s="160" t="s">
        <v>236</v>
      </c>
      <c r="Y887" s="160" t="s">
        <v>218</v>
      </c>
      <c r="Z887" s="150"/>
      <c r="AA887" s="150"/>
      <c r="AB887" s="150"/>
      <c r="AC887" s="150"/>
      <c r="AD887" s="150"/>
      <c r="AE887" s="150"/>
      <c r="AF887" s="150"/>
      <c r="AG887" s="150" t="s">
        <v>237</v>
      </c>
      <c r="AH887" s="150"/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</row>
    <row r="888" spans="1:60" outlineLevel="2" x14ac:dyDescent="0.2">
      <c r="A888" s="157"/>
      <c r="B888" s="158"/>
      <c r="C888" s="196" t="s">
        <v>572</v>
      </c>
      <c r="D888" s="189"/>
      <c r="E888" s="190">
        <v>21.67</v>
      </c>
      <c r="F888" s="160"/>
      <c r="G888" s="160"/>
      <c r="H888" s="160"/>
      <c r="I888" s="160"/>
      <c r="J888" s="160"/>
      <c r="K888" s="160"/>
      <c r="L888" s="160"/>
      <c r="M888" s="160"/>
      <c r="N888" s="159"/>
      <c r="O888" s="159"/>
      <c r="P888" s="159"/>
      <c r="Q888" s="159"/>
      <c r="R888" s="160"/>
      <c r="S888" s="160"/>
      <c r="T888" s="160"/>
      <c r="U888" s="160"/>
      <c r="V888" s="160"/>
      <c r="W888" s="160"/>
      <c r="X888" s="160"/>
      <c r="Y888" s="160"/>
      <c r="Z888" s="150"/>
      <c r="AA888" s="150"/>
      <c r="AB888" s="150"/>
      <c r="AC888" s="150"/>
      <c r="AD888" s="150"/>
      <c r="AE888" s="150"/>
      <c r="AF888" s="150"/>
      <c r="AG888" s="150" t="s">
        <v>239</v>
      </c>
      <c r="AH888" s="150">
        <v>0</v>
      </c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</row>
    <row r="889" spans="1:60" outlineLevel="3" x14ac:dyDescent="0.2">
      <c r="A889" s="157"/>
      <c r="B889" s="158"/>
      <c r="C889" s="196" t="s">
        <v>573</v>
      </c>
      <c r="D889" s="189"/>
      <c r="E889" s="190">
        <v>3.89</v>
      </c>
      <c r="F889" s="160"/>
      <c r="G889" s="160"/>
      <c r="H889" s="160"/>
      <c r="I889" s="160"/>
      <c r="J889" s="160"/>
      <c r="K889" s="160"/>
      <c r="L889" s="160"/>
      <c r="M889" s="160"/>
      <c r="N889" s="159"/>
      <c r="O889" s="159"/>
      <c r="P889" s="159"/>
      <c r="Q889" s="159"/>
      <c r="R889" s="160"/>
      <c r="S889" s="160"/>
      <c r="T889" s="160"/>
      <c r="U889" s="160"/>
      <c r="V889" s="160"/>
      <c r="W889" s="160"/>
      <c r="X889" s="160"/>
      <c r="Y889" s="160"/>
      <c r="Z889" s="150"/>
      <c r="AA889" s="150"/>
      <c r="AB889" s="150"/>
      <c r="AC889" s="150"/>
      <c r="AD889" s="150"/>
      <c r="AE889" s="150"/>
      <c r="AF889" s="150"/>
      <c r="AG889" s="150" t="s">
        <v>239</v>
      </c>
      <c r="AH889" s="150">
        <v>0</v>
      </c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</row>
    <row r="890" spans="1:60" outlineLevel="3" x14ac:dyDescent="0.2">
      <c r="A890" s="157"/>
      <c r="B890" s="158"/>
      <c r="C890" s="196" t="s">
        <v>574</v>
      </c>
      <c r="D890" s="189"/>
      <c r="E890" s="190">
        <v>24.27</v>
      </c>
      <c r="F890" s="160"/>
      <c r="G890" s="160"/>
      <c r="H890" s="160"/>
      <c r="I890" s="160"/>
      <c r="J890" s="160"/>
      <c r="K890" s="160"/>
      <c r="L890" s="160"/>
      <c r="M890" s="160"/>
      <c r="N890" s="159"/>
      <c r="O890" s="159"/>
      <c r="P890" s="159"/>
      <c r="Q890" s="159"/>
      <c r="R890" s="160"/>
      <c r="S890" s="160"/>
      <c r="T890" s="160"/>
      <c r="U890" s="160"/>
      <c r="V890" s="160"/>
      <c r="W890" s="160"/>
      <c r="X890" s="160"/>
      <c r="Y890" s="160"/>
      <c r="Z890" s="150"/>
      <c r="AA890" s="150"/>
      <c r="AB890" s="150"/>
      <c r="AC890" s="150"/>
      <c r="AD890" s="150"/>
      <c r="AE890" s="150"/>
      <c r="AF890" s="150"/>
      <c r="AG890" s="150" t="s">
        <v>239</v>
      </c>
      <c r="AH890" s="150">
        <v>0</v>
      </c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</row>
    <row r="891" spans="1:60" outlineLevel="3" x14ac:dyDescent="0.2">
      <c r="A891" s="157"/>
      <c r="B891" s="158"/>
      <c r="C891" s="196" t="s">
        <v>575</v>
      </c>
      <c r="D891" s="189"/>
      <c r="E891" s="190">
        <v>14.06</v>
      </c>
      <c r="F891" s="160"/>
      <c r="G891" s="160"/>
      <c r="H891" s="160"/>
      <c r="I891" s="160"/>
      <c r="J891" s="160"/>
      <c r="K891" s="160"/>
      <c r="L891" s="160"/>
      <c r="M891" s="160"/>
      <c r="N891" s="159"/>
      <c r="O891" s="159"/>
      <c r="P891" s="159"/>
      <c r="Q891" s="159"/>
      <c r="R891" s="160"/>
      <c r="S891" s="160"/>
      <c r="T891" s="160"/>
      <c r="U891" s="160"/>
      <c r="V891" s="160"/>
      <c r="W891" s="160"/>
      <c r="X891" s="160"/>
      <c r="Y891" s="160"/>
      <c r="Z891" s="150"/>
      <c r="AA891" s="150"/>
      <c r="AB891" s="150"/>
      <c r="AC891" s="150"/>
      <c r="AD891" s="150"/>
      <c r="AE891" s="150"/>
      <c r="AF891" s="150"/>
      <c r="AG891" s="150" t="s">
        <v>239</v>
      </c>
      <c r="AH891" s="150">
        <v>0</v>
      </c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</row>
    <row r="892" spans="1:60" outlineLevel="3" x14ac:dyDescent="0.2">
      <c r="A892" s="157"/>
      <c r="B892" s="158"/>
      <c r="C892" s="196" t="s">
        <v>576</v>
      </c>
      <c r="D892" s="189"/>
      <c r="E892" s="190">
        <v>12.85</v>
      </c>
      <c r="F892" s="160"/>
      <c r="G892" s="160"/>
      <c r="H892" s="160"/>
      <c r="I892" s="160"/>
      <c r="J892" s="160"/>
      <c r="K892" s="160"/>
      <c r="L892" s="160"/>
      <c r="M892" s="160"/>
      <c r="N892" s="159"/>
      <c r="O892" s="159"/>
      <c r="P892" s="159"/>
      <c r="Q892" s="159"/>
      <c r="R892" s="160"/>
      <c r="S892" s="160"/>
      <c r="T892" s="160"/>
      <c r="U892" s="160"/>
      <c r="V892" s="160"/>
      <c r="W892" s="160"/>
      <c r="X892" s="160"/>
      <c r="Y892" s="160"/>
      <c r="Z892" s="150"/>
      <c r="AA892" s="150"/>
      <c r="AB892" s="150"/>
      <c r="AC892" s="150"/>
      <c r="AD892" s="150"/>
      <c r="AE892" s="150"/>
      <c r="AF892" s="150"/>
      <c r="AG892" s="150" t="s">
        <v>239</v>
      </c>
      <c r="AH892" s="150">
        <v>0</v>
      </c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</row>
    <row r="893" spans="1:60" outlineLevel="3" x14ac:dyDescent="0.2">
      <c r="A893" s="157"/>
      <c r="B893" s="158"/>
      <c r="C893" s="196" t="s">
        <v>577</v>
      </c>
      <c r="D893" s="189"/>
      <c r="E893" s="190">
        <v>24.12</v>
      </c>
      <c r="F893" s="160"/>
      <c r="G893" s="160"/>
      <c r="H893" s="160"/>
      <c r="I893" s="160"/>
      <c r="J893" s="160"/>
      <c r="K893" s="160"/>
      <c r="L893" s="160"/>
      <c r="M893" s="160"/>
      <c r="N893" s="159"/>
      <c r="O893" s="159"/>
      <c r="P893" s="159"/>
      <c r="Q893" s="159"/>
      <c r="R893" s="160"/>
      <c r="S893" s="160"/>
      <c r="T893" s="160"/>
      <c r="U893" s="160"/>
      <c r="V893" s="160"/>
      <c r="W893" s="160"/>
      <c r="X893" s="160"/>
      <c r="Y893" s="160"/>
      <c r="Z893" s="150"/>
      <c r="AA893" s="150"/>
      <c r="AB893" s="150"/>
      <c r="AC893" s="150"/>
      <c r="AD893" s="150"/>
      <c r="AE893" s="150"/>
      <c r="AF893" s="150"/>
      <c r="AG893" s="150" t="s">
        <v>239</v>
      </c>
      <c r="AH893" s="150">
        <v>0</v>
      </c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</row>
    <row r="894" spans="1:60" outlineLevel="3" x14ac:dyDescent="0.2">
      <c r="A894" s="157"/>
      <c r="B894" s="158"/>
      <c r="C894" s="196" t="s">
        <v>580</v>
      </c>
      <c r="D894" s="189"/>
      <c r="E894" s="190">
        <v>2.8</v>
      </c>
      <c r="F894" s="160"/>
      <c r="G894" s="160"/>
      <c r="H894" s="160"/>
      <c r="I894" s="160"/>
      <c r="J894" s="160"/>
      <c r="K894" s="160"/>
      <c r="L894" s="160"/>
      <c r="M894" s="160"/>
      <c r="N894" s="159"/>
      <c r="O894" s="159"/>
      <c r="P894" s="159"/>
      <c r="Q894" s="159"/>
      <c r="R894" s="160"/>
      <c r="S894" s="160"/>
      <c r="T894" s="160"/>
      <c r="U894" s="160"/>
      <c r="V894" s="160"/>
      <c r="W894" s="160"/>
      <c r="X894" s="160"/>
      <c r="Y894" s="160"/>
      <c r="Z894" s="150"/>
      <c r="AA894" s="150"/>
      <c r="AB894" s="150"/>
      <c r="AC894" s="150"/>
      <c r="AD894" s="150"/>
      <c r="AE894" s="150"/>
      <c r="AF894" s="150"/>
      <c r="AG894" s="150" t="s">
        <v>239</v>
      </c>
      <c r="AH894" s="150">
        <v>0</v>
      </c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</row>
    <row r="895" spans="1:60" outlineLevel="1" x14ac:dyDescent="0.2">
      <c r="A895" s="171">
        <v>186</v>
      </c>
      <c r="B895" s="172" t="s">
        <v>1026</v>
      </c>
      <c r="C895" s="185" t="s">
        <v>1027</v>
      </c>
      <c r="D895" s="173" t="s">
        <v>312</v>
      </c>
      <c r="E895" s="174">
        <v>114.026</v>
      </c>
      <c r="F895" s="175"/>
      <c r="G895" s="176">
        <f>ROUND(E895*F895,2)</f>
        <v>0</v>
      </c>
      <c r="H895" s="161">
        <v>658</v>
      </c>
      <c r="I895" s="160">
        <f>ROUND(E895*H895,2)</f>
        <v>75029.11</v>
      </c>
      <c r="J895" s="161">
        <v>0</v>
      </c>
      <c r="K895" s="160">
        <f>ROUND(E895*J895,2)</f>
        <v>0</v>
      </c>
      <c r="L895" s="160">
        <v>21</v>
      </c>
      <c r="M895" s="160">
        <f>G895*(1+L895/100)</f>
        <v>0</v>
      </c>
      <c r="N895" s="159">
        <v>1.9199999999999998E-2</v>
      </c>
      <c r="O895" s="159">
        <f>ROUND(E895*N895,2)</f>
        <v>2.19</v>
      </c>
      <c r="P895" s="159">
        <v>0</v>
      </c>
      <c r="Q895" s="159">
        <f>ROUND(E895*P895,2)</f>
        <v>0</v>
      </c>
      <c r="R895" s="160"/>
      <c r="S895" s="160" t="s">
        <v>222</v>
      </c>
      <c r="T895" s="160" t="s">
        <v>216</v>
      </c>
      <c r="U895" s="160">
        <v>0</v>
      </c>
      <c r="V895" s="160">
        <f>ROUND(E895*U895,2)</f>
        <v>0</v>
      </c>
      <c r="W895" s="160"/>
      <c r="X895" s="160" t="s">
        <v>322</v>
      </c>
      <c r="Y895" s="160" t="s">
        <v>218</v>
      </c>
      <c r="Z895" s="150"/>
      <c r="AA895" s="150"/>
      <c r="AB895" s="150"/>
      <c r="AC895" s="150"/>
      <c r="AD895" s="150"/>
      <c r="AE895" s="150"/>
      <c r="AF895" s="150"/>
      <c r="AG895" s="150" t="s">
        <v>323</v>
      </c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</row>
    <row r="896" spans="1:60" outlineLevel="2" x14ac:dyDescent="0.2">
      <c r="A896" s="157"/>
      <c r="B896" s="158"/>
      <c r="C896" s="197" t="s">
        <v>287</v>
      </c>
      <c r="D896" s="191"/>
      <c r="E896" s="192"/>
      <c r="F896" s="160"/>
      <c r="G896" s="160"/>
      <c r="H896" s="160"/>
      <c r="I896" s="160"/>
      <c r="J896" s="160"/>
      <c r="K896" s="160"/>
      <c r="L896" s="160"/>
      <c r="M896" s="160"/>
      <c r="N896" s="159"/>
      <c r="O896" s="159"/>
      <c r="P896" s="159"/>
      <c r="Q896" s="159"/>
      <c r="R896" s="160"/>
      <c r="S896" s="160"/>
      <c r="T896" s="160"/>
      <c r="U896" s="160"/>
      <c r="V896" s="160"/>
      <c r="W896" s="160"/>
      <c r="X896" s="160"/>
      <c r="Y896" s="160"/>
      <c r="Z896" s="150"/>
      <c r="AA896" s="150"/>
      <c r="AB896" s="150"/>
      <c r="AC896" s="150"/>
      <c r="AD896" s="150"/>
      <c r="AE896" s="150"/>
      <c r="AF896" s="150"/>
      <c r="AG896" s="150" t="s">
        <v>239</v>
      </c>
      <c r="AH896" s="150"/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</row>
    <row r="897" spans="1:60" outlineLevel="3" x14ac:dyDescent="0.2">
      <c r="A897" s="157"/>
      <c r="B897" s="158"/>
      <c r="C897" s="198" t="s">
        <v>727</v>
      </c>
      <c r="D897" s="191"/>
      <c r="E897" s="192">
        <v>21.67</v>
      </c>
      <c r="F897" s="160"/>
      <c r="G897" s="160"/>
      <c r="H897" s="160"/>
      <c r="I897" s="160"/>
      <c r="J897" s="160"/>
      <c r="K897" s="160"/>
      <c r="L897" s="160"/>
      <c r="M897" s="160"/>
      <c r="N897" s="159"/>
      <c r="O897" s="159"/>
      <c r="P897" s="159"/>
      <c r="Q897" s="159"/>
      <c r="R897" s="160"/>
      <c r="S897" s="160"/>
      <c r="T897" s="160"/>
      <c r="U897" s="160"/>
      <c r="V897" s="160"/>
      <c r="W897" s="160"/>
      <c r="X897" s="160"/>
      <c r="Y897" s="160"/>
      <c r="Z897" s="150"/>
      <c r="AA897" s="150"/>
      <c r="AB897" s="150"/>
      <c r="AC897" s="150"/>
      <c r="AD897" s="150"/>
      <c r="AE897" s="150"/>
      <c r="AF897" s="150"/>
      <c r="AG897" s="150" t="s">
        <v>239</v>
      </c>
      <c r="AH897" s="150">
        <v>2</v>
      </c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</row>
    <row r="898" spans="1:60" outlineLevel="3" x14ac:dyDescent="0.2">
      <c r="A898" s="157"/>
      <c r="B898" s="158"/>
      <c r="C898" s="198" t="s">
        <v>728</v>
      </c>
      <c r="D898" s="191"/>
      <c r="E898" s="192">
        <v>3.89</v>
      </c>
      <c r="F898" s="160"/>
      <c r="G898" s="160"/>
      <c r="H898" s="160"/>
      <c r="I898" s="160"/>
      <c r="J898" s="160"/>
      <c r="K898" s="160"/>
      <c r="L898" s="160"/>
      <c r="M898" s="160"/>
      <c r="N898" s="159"/>
      <c r="O898" s="159"/>
      <c r="P898" s="159"/>
      <c r="Q898" s="159"/>
      <c r="R898" s="160"/>
      <c r="S898" s="160"/>
      <c r="T898" s="160"/>
      <c r="U898" s="160"/>
      <c r="V898" s="160"/>
      <c r="W898" s="160"/>
      <c r="X898" s="160"/>
      <c r="Y898" s="160"/>
      <c r="Z898" s="150"/>
      <c r="AA898" s="150"/>
      <c r="AB898" s="150"/>
      <c r="AC898" s="150"/>
      <c r="AD898" s="150"/>
      <c r="AE898" s="150"/>
      <c r="AF898" s="150"/>
      <c r="AG898" s="150" t="s">
        <v>239</v>
      </c>
      <c r="AH898" s="150">
        <v>2</v>
      </c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</row>
    <row r="899" spans="1:60" outlineLevel="3" x14ac:dyDescent="0.2">
      <c r="A899" s="157"/>
      <c r="B899" s="158"/>
      <c r="C899" s="198" t="s">
        <v>729</v>
      </c>
      <c r="D899" s="191"/>
      <c r="E899" s="192">
        <v>24.27</v>
      </c>
      <c r="F899" s="160"/>
      <c r="G899" s="160"/>
      <c r="H899" s="160"/>
      <c r="I899" s="160"/>
      <c r="J899" s="160"/>
      <c r="K899" s="160"/>
      <c r="L899" s="160"/>
      <c r="M899" s="160"/>
      <c r="N899" s="159"/>
      <c r="O899" s="159"/>
      <c r="P899" s="159"/>
      <c r="Q899" s="159"/>
      <c r="R899" s="160"/>
      <c r="S899" s="160"/>
      <c r="T899" s="160"/>
      <c r="U899" s="160"/>
      <c r="V899" s="160"/>
      <c r="W899" s="160"/>
      <c r="X899" s="160"/>
      <c r="Y899" s="160"/>
      <c r="Z899" s="150"/>
      <c r="AA899" s="150"/>
      <c r="AB899" s="150"/>
      <c r="AC899" s="150"/>
      <c r="AD899" s="150"/>
      <c r="AE899" s="150"/>
      <c r="AF899" s="150"/>
      <c r="AG899" s="150" t="s">
        <v>239</v>
      </c>
      <c r="AH899" s="150">
        <v>2</v>
      </c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</row>
    <row r="900" spans="1:60" outlineLevel="3" x14ac:dyDescent="0.2">
      <c r="A900" s="157"/>
      <c r="B900" s="158"/>
      <c r="C900" s="198" t="s">
        <v>730</v>
      </c>
      <c r="D900" s="191"/>
      <c r="E900" s="192">
        <v>14.06</v>
      </c>
      <c r="F900" s="160"/>
      <c r="G900" s="160"/>
      <c r="H900" s="160"/>
      <c r="I900" s="160"/>
      <c r="J900" s="160"/>
      <c r="K900" s="160"/>
      <c r="L900" s="160"/>
      <c r="M900" s="160"/>
      <c r="N900" s="159"/>
      <c r="O900" s="159"/>
      <c r="P900" s="159"/>
      <c r="Q900" s="159"/>
      <c r="R900" s="160"/>
      <c r="S900" s="160"/>
      <c r="T900" s="160"/>
      <c r="U900" s="160"/>
      <c r="V900" s="160"/>
      <c r="W900" s="160"/>
      <c r="X900" s="160"/>
      <c r="Y900" s="160"/>
      <c r="Z900" s="150"/>
      <c r="AA900" s="150"/>
      <c r="AB900" s="150"/>
      <c r="AC900" s="150"/>
      <c r="AD900" s="150"/>
      <c r="AE900" s="150"/>
      <c r="AF900" s="150"/>
      <c r="AG900" s="150" t="s">
        <v>239</v>
      </c>
      <c r="AH900" s="150">
        <v>2</v>
      </c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</row>
    <row r="901" spans="1:60" outlineLevel="3" x14ac:dyDescent="0.2">
      <c r="A901" s="157"/>
      <c r="B901" s="158"/>
      <c r="C901" s="198" t="s">
        <v>731</v>
      </c>
      <c r="D901" s="191"/>
      <c r="E901" s="192">
        <v>12.85</v>
      </c>
      <c r="F901" s="160"/>
      <c r="G901" s="160"/>
      <c r="H901" s="160"/>
      <c r="I901" s="160"/>
      <c r="J901" s="160"/>
      <c r="K901" s="160"/>
      <c r="L901" s="160"/>
      <c r="M901" s="160"/>
      <c r="N901" s="159"/>
      <c r="O901" s="159"/>
      <c r="P901" s="159"/>
      <c r="Q901" s="159"/>
      <c r="R901" s="160"/>
      <c r="S901" s="160"/>
      <c r="T901" s="160"/>
      <c r="U901" s="160"/>
      <c r="V901" s="160"/>
      <c r="W901" s="160"/>
      <c r="X901" s="160"/>
      <c r="Y901" s="160"/>
      <c r="Z901" s="150"/>
      <c r="AA901" s="150"/>
      <c r="AB901" s="150"/>
      <c r="AC901" s="150"/>
      <c r="AD901" s="150"/>
      <c r="AE901" s="150"/>
      <c r="AF901" s="150"/>
      <c r="AG901" s="150" t="s">
        <v>239</v>
      </c>
      <c r="AH901" s="150">
        <v>2</v>
      </c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</row>
    <row r="902" spans="1:60" outlineLevel="3" x14ac:dyDescent="0.2">
      <c r="A902" s="157"/>
      <c r="B902" s="158"/>
      <c r="C902" s="198" t="s">
        <v>732</v>
      </c>
      <c r="D902" s="191"/>
      <c r="E902" s="192">
        <v>24.12</v>
      </c>
      <c r="F902" s="160"/>
      <c r="G902" s="160"/>
      <c r="H902" s="160"/>
      <c r="I902" s="160"/>
      <c r="J902" s="160"/>
      <c r="K902" s="160"/>
      <c r="L902" s="160"/>
      <c r="M902" s="160"/>
      <c r="N902" s="159"/>
      <c r="O902" s="159"/>
      <c r="P902" s="159"/>
      <c r="Q902" s="159"/>
      <c r="R902" s="160"/>
      <c r="S902" s="160"/>
      <c r="T902" s="160"/>
      <c r="U902" s="160"/>
      <c r="V902" s="160"/>
      <c r="W902" s="160"/>
      <c r="X902" s="160"/>
      <c r="Y902" s="160"/>
      <c r="Z902" s="150"/>
      <c r="AA902" s="150"/>
      <c r="AB902" s="150"/>
      <c r="AC902" s="150"/>
      <c r="AD902" s="150"/>
      <c r="AE902" s="150"/>
      <c r="AF902" s="150"/>
      <c r="AG902" s="150" t="s">
        <v>239</v>
      </c>
      <c r="AH902" s="150">
        <v>2</v>
      </c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</row>
    <row r="903" spans="1:60" outlineLevel="3" x14ac:dyDescent="0.2">
      <c r="A903" s="157"/>
      <c r="B903" s="158"/>
      <c r="C903" s="198" t="s">
        <v>735</v>
      </c>
      <c r="D903" s="191"/>
      <c r="E903" s="192">
        <v>2.8</v>
      </c>
      <c r="F903" s="160"/>
      <c r="G903" s="160"/>
      <c r="H903" s="160"/>
      <c r="I903" s="160"/>
      <c r="J903" s="160"/>
      <c r="K903" s="160"/>
      <c r="L903" s="160"/>
      <c r="M903" s="160"/>
      <c r="N903" s="159"/>
      <c r="O903" s="159"/>
      <c r="P903" s="159"/>
      <c r="Q903" s="159"/>
      <c r="R903" s="160"/>
      <c r="S903" s="160"/>
      <c r="T903" s="160"/>
      <c r="U903" s="160"/>
      <c r="V903" s="160"/>
      <c r="W903" s="160"/>
      <c r="X903" s="160"/>
      <c r="Y903" s="160"/>
      <c r="Z903" s="150"/>
      <c r="AA903" s="150"/>
      <c r="AB903" s="150"/>
      <c r="AC903" s="150"/>
      <c r="AD903" s="150"/>
      <c r="AE903" s="150"/>
      <c r="AF903" s="150"/>
      <c r="AG903" s="150" t="s">
        <v>239</v>
      </c>
      <c r="AH903" s="150">
        <v>2</v>
      </c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</row>
    <row r="904" spans="1:60" outlineLevel="3" x14ac:dyDescent="0.2">
      <c r="A904" s="157"/>
      <c r="B904" s="158"/>
      <c r="C904" s="197" t="s">
        <v>308</v>
      </c>
      <c r="D904" s="191"/>
      <c r="E904" s="192"/>
      <c r="F904" s="160"/>
      <c r="G904" s="160"/>
      <c r="H904" s="160"/>
      <c r="I904" s="160"/>
      <c r="J904" s="160"/>
      <c r="K904" s="160"/>
      <c r="L904" s="160"/>
      <c r="M904" s="160"/>
      <c r="N904" s="159"/>
      <c r="O904" s="159"/>
      <c r="P904" s="159"/>
      <c r="Q904" s="159"/>
      <c r="R904" s="160"/>
      <c r="S904" s="160"/>
      <c r="T904" s="160"/>
      <c r="U904" s="160"/>
      <c r="V904" s="160"/>
      <c r="W904" s="160"/>
      <c r="X904" s="160"/>
      <c r="Y904" s="160"/>
      <c r="Z904" s="150"/>
      <c r="AA904" s="150"/>
      <c r="AB904" s="150"/>
      <c r="AC904" s="150"/>
      <c r="AD904" s="150"/>
      <c r="AE904" s="150"/>
      <c r="AF904" s="150"/>
      <c r="AG904" s="150" t="s">
        <v>239</v>
      </c>
      <c r="AH904" s="150"/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</row>
    <row r="905" spans="1:60" outlineLevel="3" x14ac:dyDescent="0.2">
      <c r="A905" s="157"/>
      <c r="B905" s="158"/>
      <c r="C905" s="196" t="s">
        <v>1028</v>
      </c>
      <c r="D905" s="189"/>
      <c r="E905" s="190">
        <v>114.026</v>
      </c>
      <c r="F905" s="160"/>
      <c r="G905" s="160"/>
      <c r="H905" s="160"/>
      <c r="I905" s="160"/>
      <c r="J905" s="160"/>
      <c r="K905" s="160"/>
      <c r="L905" s="160"/>
      <c r="M905" s="160"/>
      <c r="N905" s="159"/>
      <c r="O905" s="159"/>
      <c r="P905" s="159"/>
      <c r="Q905" s="159"/>
      <c r="R905" s="160"/>
      <c r="S905" s="160"/>
      <c r="T905" s="160"/>
      <c r="U905" s="160"/>
      <c r="V905" s="160"/>
      <c r="W905" s="160"/>
      <c r="X905" s="160"/>
      <c r="Y905" s="160"/>
      <c r="Z905" s="150"/>
      <c r="AA905" s="150"/>
      <c r="AB905" s="150"/>
      <c r="AC905" s="150"/>
      <c r="AD905" s="150"/>
      <c r="AE905" s="150"/>
      <c r="AF905" s="150"/>
      <c r="AG905" s="150" t="s">
        <v>239</v>
      </c>
      <c r="AH905" s="150">
        <v>0</v>
      </c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</row>
    <row r="906" spans="1:60" outlineLevel="1" x14ac:dyDescent="0.2">
      <c r="A906" s="171">
        <v>187</v>
      </c>
      <c r="B906" s="172" t="s">
        <v>1029</v>
      </c>
      <c r="C906" s="185" t="s">
        <v>1030</v>
      </c>
      <c r="D906" s="173" t="s">
        <v>312</v>
      </c>
      <c r="E906" s="174">
        <v>179.75</v>
      </c>
      <c r="F906" s="175"/>
      <c r="G906" s="176">
        <f>ROUND(E906*F906,2)</f>
        <v>0</v>
      </c>
      <c r="H906" s="161">
        <v>211.81</v>
      </c>
      <c r="I906" s="160">
        <f>ROUND(E906*H906,2)</f>
        <v>38072.85</v>
      </c>
      <c r="J906" s="161">
        <v>759.19</v>
      </c>
      <c r="K906" s="160">
        <f>ROUND(E906*J906,2)</f>
        <v>136464.4</v>
      </c>
      <c r="L906" s="160">
        <v>21</v>
      </c>
      <c r="M906" s="160">
        <f>G906*(1+L906/100)</f>
        <v>0</v>
      </c>
      <c r="N906" s="159">
        <v>6.9300000000000004E-3</v>
      </c>
      <c r="O906" s="159">
        <f>ROUND(E906*N906,2)</f>
        <v>1.25</v>
      </c>
      <c r="P906" s="159">
        <v>0</v>
      </c>
      <c r="Q906" s="159">
        <f>ROUND(E906*P906,2)</f>
        <v>0</v>
      </c>
      <c r="R906" s="160"/>
      <c r="S906" s="160" t="s">
        <v>216</v>
      </c>
      <c r="T906" s="160" t="s">
        <v>216</v>
      </c>
      <c r="U906" s="160">
        <v>1.3466</v>
      </c>
      <c r="V906" s="160">
        <f>ROUND(E906*U906,2)</f>
        <v>242.05</v>
      </c>
      <c r="W906" s="160"/>
      <c r="X906" s="160" t="s">
        <v>236</v>
      </c>
      <c r="Y906" s="160" t="s">
        <v>218</v>
      </c>
      <c r="Z906" s="150"/>
      <c r="AA906" s="150"/>
      <c r="AB906" s="150"/>
      <c r="AC906" s="150"/>
      <c r="AD906" s="150"/>
      <c r="AE906" s="150"/>
      <c r="AF906" s="150"/>
      <c r="AG906" s="150" t="s">
        <v>237</v>
      </c>
      <c r="AH906" s="150"/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</row>
    <row r="907" spans="1:60" outlineLevel="2" x14ac:dyDescent="0.2">
      <c r="A907" s="157"/>
      <c r="B907" s="158"/>
      <c r="C907" s="196" t="s">
        <v>625</v>
      </c>
      <c r="D907" s="189"/>
      <c r="E907" s="190">
        <v>119.96</v>
      </c>
      <c r="F907" s="160"/>
      <c r="G907" s="160"/>
      <c r="H907" s="160"/>
      <c r="I907" s="160"/>
      <c r="J907" s="160"/>
      <c r="K907" s="160"/>
      <c r="L907" s="160"/>
      <c r="M907" s="160"/>
      <c r="N907" s="159"/>
      <c r="O907" s="159"/>
      <c r="P907" s="159"/>
      <c r="Q907" s="159"/>
      <c r="R907" s="160"/>
      <c r="S907" s="160"/>
      <c r="T907" s="160"/>
      <c r="U907" s="160"/>
      <c r="V907" s="160"/>
      <c r="W907" s="160"/>
      <c r="X907" s="160"/>
      <c r="Y907" s="160"/>
      <c r="Z907" s="150"/>
      <c r="AA907" s="150"/>
      <c r="AB907" s="150"/>
      <c r="AC907" s="150"/>
      <c r="AD907" s="150"/>
      <c r="AE907" s="150"/>
      <c r="AF907" s="150"/>
      <c r="AG907" s="150" t="s">
        <v>239</v>
      </c>
      <c r="AH907" s="150">
        <v>0</v>
      </c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</row>
    <row r="908" spans="1:60" outlineLevel="3" x14ac:dyDescent="0.2">
      <c r="A908" s="157"/>
      <c r="B908" s="158"/>
      <c r="C908" s="196" t="s">
        <v>565</v>
      </c>
      <c r="D908" s="189"/>
      <c r="E908" s="190">
        <v>20.52</v>
      </c>
      <c r="F908" s="160"/>
      <c r="G908" s="160"/>
      <c r="H908" s="160"/>
      <c r="I908" s="160"/>
      <c r="J908" s="160"/>
      <c r="K908" s="160"/>
      <c r="L908" s="160"/>
      <c r="M908" s="160"/>
      <c r="N908" s="159"/>
      <c r="O908" s="159"/>
      <c r="P908" s="159"/>
      <c r="Q908" s="159"/>
      <c r="R908" s="160"/>
      <c r="S908" s="160"/>
      <c r="T908" s="160"/>
      <c r="U908" s="160"/>
      <c r="V908" s="160"/>
      <c r="W908" s="160"/>
      <c r="X908" s="160"/>
      <c r="Y908" s="160"/>
      <c r="Z908" s="150"/>
      <c r="AA908" s="150"/>
      <c r="AB908" s="150"/>
      <c r="AC908" s="150"/>
      <c r="AD908" s="150"/>
      <c r="AE908" s="150"/>
      <c r="AF908" s="150"/>
      <c r="AG908" s="150" t="s">
        <v>239</v>
      </c>
      <c r="AH908" s="150">
        <v>0</v>
      </c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</row>
    <row r="909" spans="1:60" outlineLevel="3" x14ac:dyDescent="0.2">
      <c r="A909" s="157"/>
      <c r="B909" s="158"/>
      <c r="C909" s="196" t="s">
        <v>566</v>
      </c>
      <c r="D909" s="189"/>
      <c r="E909" s="190">
        <v>39.270000000000003</v>
      </c>
      <c r="F909" s="160"/>
      <c r="G909" s="160"/>
      <c r="H909" s="160"/>
      <c r="I909" s="160"/>
      <c r="J909" s="160"/>
      <c r="K909" s="160"/>
      <c r="L909" s="160"/>
      <c r="M909" s="160"/>
      <c r="N909" s="159"/>
      <c r="O909" s="159"/>
      <c r="P909" s="159"/>
      <c r="Q909" s="159"/>
      <c r="R909" s="160"/>
      <c r="S909" s="160"/>
      <c r="T909" s="160"/>
      <c r="U909" s="160"/>
      <c r="V909" s="160"/>
      <c r="W909" s="160"/>
      <c r="X909" s="160"/>
      <c r="Y909" s="160"/>
      <c r="Z909" s="150"/>
      <c r="AA909" s="150"/>
      <c r="AB909" s="150"/>
      <c r="AC909" s="150"/>
      <c r="AD909" s="150"/>
      <c r="AE909" s="150"/>
      <c r="AF909" s="150"/>
      <c r="AG909" s="150" t="s">
        <v>239</v>
      </c>
      <c r="AH909" s="150">
        <v>0</v>
      </c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</row>
    <row r="910" spans="1:60" outlineLevel="1" x14ac:dyDescent="0.2">
      <c r="A910" s="171">
        <v>188</v>
      </c>
      <c r="B910" s="172" t="s">
        <v>1031</v>
      </c>
      <c r="C910" s="185" t="s">
        <v>1032</v>
      </c>
      <c r="D910" s="173" t="s">
        <v>312</v>
      </c>
      <c r="E910" s="174">
        <v>197.72499999999999</v>
      </c>
      <c r="F910" s="175"/>
      <c r="G910" s="176">
        <f>ROUND(E910*F910,2)</f>
        <v>0</v>
      </c>
      <c r="H910" s="161">
        <v>847</v>
      </c>
      <c r="I910" s="160">
        <f>ROUND(E910*H910,2)</f>
        <v>167473.07999999999</v>
      </c>
      <c r="J910" s="161">
        <v>0</v>
      </c>
      <c r="K910" s="160">
        <f>ROUND(E910*J910,2)</f>
        <v>0</v>
      </c>
      <c r="L910" s="160">
        <v>21</v>
      </c>
      <c r="M910" s="160">
        <f>G910*(1+L910/100)</f>
        <v>0</v>
      </c>
      <c r="N910" s="159">
        <v>2.3800000000000002E-2</v>
      </c>
      <c r="O910" s="159">
        <f>ROUND(E910*N910,2)</f>
        <v>4.71</v>
      </c>
      <c r="P910" s="159">
        <v>0</v>
      </c>
      <c r="Q910" s="159">
        <f>ROUND(E910*P910,2)</f>
        <v>0</v>
      </c>
      <c r="R910" s="160"/>
      <c r="S910" s="160" t="s">
        <v>222</v>
      </c>
      <c r="T910" s="160" t="s">
        <v>216</v>
      </c>
      <c r="U910" s="160">
        <v>0</v>
      </c>
      <c r="V910" s="160">
        <f>ROUND(E910*U910,2)</f>
        <v>0</v>
      </c>
      <c r="W910" s="160"/>
      <c r="X910" s="160" t="s">
        <v>322</v>
      </c>
      <c r="Y910" s="160" t="s">
        <v>218</v>
      </c>
      <c r="Z910" s="150"/>
      <c r="AA910" s="150"/>
      <c r="AB910" s="150"/>
      <c r="AC910" s="150"/>
      <c r="AD910" s="150"/>
      <c r="AE910" s="150"/>
      <c r="AF910" s="150"/>
      <c r="AG910" s="150" t="s">
        <v>323</v>
      </c>
      <c r="AH910" s="150"/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</row>
    <row r="911" spans="1:60" outlineLevel="2" x14ac:dyDescent="0.2">
      <c r="A911" s="157"/>
      <c r="B911" s="158"/>
      <c r="C911" s="197" t="s">
        <v>287</v>
      </c>
      <c r="D911" s="191"/>
      <c r="E911" s="192"/>
      <c r="F911" s="160"/>
      <c r="G911" s="160"/>
      <c r="H911" s="160"/>
      <c r="I911" s="160"/>
      <c r="J911" s="160"/>
      <c r="K911" s="160"/>
      <c r="L911" s="160"/>
      <c r="M911" s="160"/>
      <c r="N911" s="159"/>
      <c r="O911" s="159"/>
      <c r="P911" s="159"/>
      <c r="Q911" s="159"/>
      <c r="R911" s="160"/>
      <c r="S911" s="160"/>
      <c r="T911" s="160"/>
      <c r="U911" s="160"/>
      <c r="V911" s="160"/>
      <c r="W911" s="160"/>
      <c r="X911" s="160"/>
      <c r="Y911" s="160"/>
      <c r="Z911" s="150"/>
      <c r="AA911" s="150"/>
      <c r="AB911" s="150"/>
      <c r="AC911" s="150"/>
      <c r="AD911" s="150"/>
      <c r="AE911" s="150"/>
      <c r="AF911" s="150"/>
      <c r="AG911" s="150" t="s">
        <v>239</v>
      </c>
      <c r="AH911" s="150"/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</row>
    <row r="912" spans="1:60" outlineLevel="3" x14ac:dyDescent="0.2">
      <c r="A912" s="157"/>
      <c r="B912" s="158"/>
      <c r="C912" s="198" t="s">
        <v>785</v>
      </c>
      <c r="D912" s="191"/>
      <c r="E912" s="192">
        <v>119.96</v>
      </c>
      <c r="F912" s="160"/>
      <c r="G912" s="160"/>
      <c r="H912" s="160"/>
      <c r="I912" s="160"/>
      <c r="J912" s="160"/>
      <c r="K912" s="160"/>
      <c r="L912" s="160"/>
      <c r="M912" s="160"/>
      <c r="N912" s="159"/>
      <c r="O912" s="159"/>
      <c r="P912" s="159"/>
      <c r="Q912" s="159"/>
      <c r="R912" s="160"/>
      <c r="S912" s="160"/>
      <c r="T912" s="160"/>
      <c r="U912" s="160"/>
      <c r="V912" s="160"/>
      <c r="W912" s="160"/>
      <c r="X912" s="160"/>
      <c r="Y912" s="160"/>
      <c r="Z912" s="150"/>
      <c r="AA912" s="150"/>
      <c r="AB912" s="150"/>
      <c r="AC912" s="150"/>
      <c r="AD912" s="150"/>
      <c r="AE912" s="150"/>
      <c r="AF912" s="150"/>
      <c r="AG912" s="150" t="s">
        <v>239</v>
      </c>
      <c r="AH912" s="150">
        <v>2</v>
      </c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</row>
    <row r="913" spans="1:60" outlineLevel="3" x14ac:dyDescent="0.2">
      <c r="A913" s="157"/>
      <c r="B913" s="158"/>
      <c r="C913" s="198" t="s">
        <v>636</v>
      </c>
      <c r="D913" s="191"/>
      <c r="E913" s="192">
        <v>20.52</v>
      </c>
      <c r="F913" s="160"/>
      <c r="G913" s="160"/>
      <c r="H913" s="160"/>
      <c r="I913" s="160"/>
      <c r="J913" s="160"/>
      <c r="K913" s="160"/>
      <c r="L913" s="160"/>
      <c r="M913" s="160"/>
      <c r="N913" s="159"/>
      <c r="O913" s="159"/>
      <c r="P913" s="159"/>
      <c r="Q913" s="159"/>
      <c r="R913" s="160"/>
      <c r="S913" s="160"/>
      <c r="T913" s="160"/>
      <c r="U913" s="160"/>
      <c r="V913" s="160"/>
      <c r="W913" s="160"/>
      <c r="X913" s="160"/>
      <c r="Y913" s="160"/>
      <c r="Z913" s="150"/>
      <c r="AA913" s="150"/>
      <c r="AB913" s="150"/>
      <c r="AC913" s="150"/>
      <c r="AD913" s="150"/>
      <c r="AE913" s="150"/>
      <c r="AF913" s="150"/>
      <c r="AG913" s="150" t="s">
        <v>239</v>
      </c>
      <c r="AH913" s="150">
        <v>2</v>
      </c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</row>
    <row r="914" spans="1:60" outlineLevel="3" x14ac:dyDescent="0.2">
      <c r="A914" s="157"/>
      <c r="B914" s="158"/>
      <c r="C914" s="198" t="s">
        <v>637</v>
      </c>
      <c r="D914" s="191"/>
      <c r="E914" s="192">
        <v>39.270000000000003</v>
      </c>
      <c r="F914" s="160"/>
      <c r="G914" s="160"/>
      <c r="H914" s="160"/>
      <c r="I914" s="160"/>
      <c r="J914" s="160"/>
      <c r="K914" s="160"/>
      <c r="L914" s="160"/>
      <c r="M914" s="160"/>
      <c r="N914" s="159"/>
      <c r="O914" s="159"/>
      <c r="P914" s="159"/>
      <c r="Q914" s="159"/>
      <c r="R914" s="160"/>
      <c r="S914" s="160"/>
      <c r="T914" s="160"/>
      <c r="U914" s="160"/>
      <c r="V914" s="160"/>
      <c r="W914" s="160"/>
      <c r="X914" s="160"/>
      <c r="Y914" s="160"/>
      <c r="Z914" s="150"/>
      <c r="AA914" s="150"/>
      <c r="AB914" s="150"/>
      <c r="AC914" s="150"/>
      <c r="AD914" s="150"/>
      <c r="AE914" s="150"/>
      <c r="AF914" s="150"/>
      <c r="AG914" s="150" t="s">
        <v>239</v>
      </c>
      <c r="AH914" s="150">
        <v>2</v>
      </c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</row>
    <row r="915" spans="1:60" outlineLevel="3" x14ac:dyDescent="0.2">
      <c r="A915" s="157"/>
      <c r="B915" s="158"/>
      <c r="C915" s="197" t="s">
        <v>308</v>
      </c>
      <c r="D915" s="191"/>
      <c r="E915" s="192"/>
      <c r="F915" s="160"/>
      <c r="G915" s="160"/>
      <c r="H915" s="160"/>
      <c r="I915" s="160"/>
      <c r="J915" s="160"/>
      <c r="K915" s="160"/>
      <c r="L915" s="160"/>
      <c r="M915" s="160"/>
      <c r="N915" s="159"/>
      <c r="O915" s="159"/>
      <c r="P915" s="159"/>
      <c r="Q915" s="159"/>
      <c r="R915" s="160"/>
      <c r="S915" s="160"/>
      <c r="T915" s="160"/>
      <c r="U915" s="160"/>
      <c r="V915" s="160"/>
      <c r="W915" s="160"/>
      <c r="X915" s="160"/>
      <c r="Y915" s="160"/>
      <c r="Z915" s="150"/>
      <c r="AA915" s="150"/>
      <c r="AB915" s="150"/>
      <c r="AC915" s="150"/>
      <c r="AD915" s="150"/>
      <c r="AE915" s="150"/>
      <c r="AF915" s="150"/>
      <c r="AG915" s="150" t="s">
        <v>239</v>
      </c>
      <c r="AH915" s="150"/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</row>
    <row r="916" spans="1:60" outlineLevel="3" x14ac:dyDescent="0.2">
      <c r="A916" s="157"/>
      <c r="B916" s="158"/>
      <c r="C916" s="196" t="s">
        <v>1033</v>
      </c>
      <c r="D916" s="189"/>
      <c r="E916" s="190">
        <v>197.72499999999999</v>
      </c>
      <c r="F916" s="160"/>
      <c r="G916" s="160"/>
      <c r="H916" s="160"/>
      <c r="I916" s="160"/>
      <c r="J916" s="160"/>
      <c r="K916" s="160"/>
      <c r="L916" s="160"/>
      <c r="M916" s="160"/>
      <c r="N916" s="159"/>
      <c r="O916" s="159"/>
      <c r="P916" s="159"/>
      <c r="Q916" s="159"/>
      <c r="R916" s="160"/>
      <c r="S916" s="160"/>
      <c r="T916" s="160"/>
      <c r="U916" s="160"/>
      <c r="V916" s="160"/>
      <c r="W916" s="160"/>
      <c r="X916" s="160"/>
      <c r="Y916" s="160"/>
      <c r="Z916" s="150"/>
      <c r="AA916" s="150"/>
      <c r="AB916" s="150"/>
      <c r="AC916" s="150"/>
      <c r="AD916" s="150"/>
      <c r="AE916" s="150"/>
      <c r="AF916" s="150"/>
      <c r="AG916" s="150" t="s">
        <v>239</v>
      </c>
      <c r="AH916" s="150">
        <v>0</v>
      </c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</row>
    <row r="917" spans="1:60" outlineLevel="1" x14ac:dyDescent="0.2">
      <c r="A917" s="177">
        <v>189</v>
      </c>
      <c r="B917" s="178" t="s">
        <v>1034</v>
      </c>
      <c r="C917" s="184" t="s">
        <v>1035</v>
      </c>
      <c r="D917" s="179" t="s">
        <v>286</v>
      </c>
      <c r="E917" s="180">
        <v>8.7602200000000003</v>
      </c>
      <c r="F917" s="181"/>
      <c r="G917" s="182">
        <f>ROUND(E917*F917,2)</f>
        <v>0</v>
      </c>
      <c r="H917" s="161">
        <v>0</v>
      </c>
      <c r="I917" s="160">
        <f>ROUND(E917*H917,2)</f>
        <v>0</v>
      </c>
      <c r="J917" s="161">
        <v>722</v>
      </c>
      <c r="K917" s="160">
        <f>ROUND(E917*J917,2)</f>
        <v>6324.88</v>
      </c>
      <c r="L917" s="160">
        <v>21</v>
      </c>
      <c r="M917" s="160">
        <f>G917*(1+L917/100)</f>
        <v>0</v>
      </c>
      <c r="N917" s="159">
        <v>0</v>
      </c>
      <c r="O917" s="159">
        <f>ROUND(E917*N917,2)</f>
        <v>0</v>
      </c>
      <c r="P917" s="159">
        <v>0</v>
      </c>
      <c r="Q917" s="159">
        <f>ROUND(E917*P917,2)</f>
        <v>0</v>
      </c>
      <c r="R917" s="160"/>
      <c r="S917" s="160" t="s">
        <v>216</v>
      </c>
      <c r="T917" s="160" t="s">
        <v>216</v>
      </c>
      <c r="U917" s="160">
        <v>1.2649999999999999</v>
      </c>
      <c r="V917" s="160">
        <f>ROUND(E917*U917,2)</f>
        <v>11.08</v>
      </c>
      <c r="W917" s="160"/>
      <c r="X917" s="160" t="s">
        <v>723</v>
      </c>
      <c r="Y917" s="160" t="s">
        <v>218</v>
      </c>
      <c r="Z917" s="150"/>
      <c r="AA917" s="150"/>
      <c r="AB917" s="150"/>
      <c r="AC917" s="150"/>
      <c r="AD917" s="150"/>
      <c r="AE917" s="150"/>
      <c r="AF917" s="150"/>
      <c r="AG917" s="150" t="s">
        <v>724</v>
      </c>
      <c r="AH917" s="150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</row>
    <row r="918" spans="1:60" x14ac:dyDescent="0.2">
      <c r="A918" s="164" t="s">
        <v>211</v>
      </c>
      <c r="B918" s="165" t="s">
        <v>172</v>
      </c>
      <c r="C918" s="183" t="s">
        <v>173</v>
      </c>
      <c r="D918" s="166"/>
      <c r="E918" s="167"/>
      <c r="F918" s="168"/>
      <c r="G918" s="169">
        <f>SUMIF(AG919:AG947,"&lt;&gt;NOR",G919:G947)</f>
        <v>0</v>
      </c>
      <c r="H918" s="163"/>
      <c r="I918" s="163">
        <f>SUM(I919:I947)</f>
        <v>69061.36</v>
      </c>
      <c r="J918" s="163"/>
      <c r="K918" s="163">
        <f>SUM(K919:K947)</f>
        <v>1091274.42</v>
      </c>
      <c r="L918" s="163"/>
      <c r="M918" s="163">
        <f>SUM(M919:M947)</f>
        <v>0</v>
      </c>
      <c r="N918" s="162"/>
      <c r="O918" s="162">
        <f>SUM(O919:O947)</f>
        <v>0.35</v>
      </c>
      <c r="P918" s="162"/>
      <c r="Q918" s="162">
        <f>SUM(Q919:Q947)</f>
        <v>0</v>
      </c>
      <c r="R918" s="163"/>
      <c r="S918" s="163"/>
      <c r="T918" s="163"/>
      <c r="U918" s="163"/>
      <c r="V918" s="163">
        <f>SUM(V919:V947)</f>
        <v>28.91</v>
      </c>
      <c r="W918" s="163"/>
      <c r="X918" s="163"/>
      <c r="Y918" s="163"/>
      <c r="AG918" t="s">
        <v>212</v>
      </c>
    </row>
    <row r="919" spans="1:60" ht="22.5" outlineLevel="1" x14ac:dyDescent="0.2">
      <c r="A919" s="171">
        <v>190</v>
      </c>
      <c r="B919" s="172" t="s">
        <v>1036</v>
      </c>
      <c r="C919" s="185" t="s">
        <v>1037</v>
      </c>
      <c r="D919" s="173" t="s">
        <v>312</v>
      </c>
      <c r="E919" s="174">
        <v>288.86</v>
      </c>
      <c r="F919" s="175"/>
      <c r="G919" s="176">
        <f>ROUND(E919*F919,2)</f>
        <v>0</v>
      </c>
      <c r="H919" s="161">
        <v>0</v>
      </c>
      <c r="I919" s="160">
        <f>ROUND(E919*H919,2)</f>
        <v>0</v>
      </c>
      <c r="J919" s="161">
        <v>3565</v>
      </c>
      <c r="K919" s="160">
        <f>ROUND(E919*J919,2)</f>
        <v>1029785.9</v>
      </c>
      <c r="L919" s="160">
        <v>21</v>
      </c>
      <c r="M919" s="160">
        <f>G919*(1+L919/100)</f>
        <v>0</v>
      </c>
      <c r="N919" s="159">
        <v>0</v>
      </c>
      <c r="O919" s="159">
        <f>ROUND(E919*N919,2)</f>
        <v>0</v>
      </c>
      <c r="P919" s="159">
        <v>0</v>
      </c>
      <c r="Q919" s="159">
        <f>ROUND(E919*P919,2)</f>
        <v>0</v>
      </c>
      <c r="R919" s="160"/>
      <c r="S919" s="160" t="s">
        <v>222</v>
      </c>
      <c r="T919" s="160" t="s">
        <v>217</v>
      </c>
      <c r="U919" s="160">
        <v>0</v>
      </c>
      <c r="V919" s="160">
        <f>ROUND(E919*U919,2)</f>
        <v>0</v>
      </c>
      <c r="W919" s="160"/>
      <c r="X919" s="160" t="s">
        <v>236</v>
      </c>
      <c r="Y919" s="160" t="s">
        <v>218</v>
      </c>
      <c r="Z919" s="150"/>
      <c r="AA919" s="150"/>
      <c r="AB919" s="150"/>
      <c r="AC919" s="150"/>
      <c r="AD919" s="150"/>
      <c r="AE919" s="150"/>
      <c r="AF919" s="150"/>
      <c r="AG919" s="150" t="s">
        <v>1038</v>
      </c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</row>
    <row r="920" spans="1:60" outlineLevel="2" x14ac:dyDescent="0.2">
      <c r="A920" s="157"/>
      <c r="B920" s="158"/>
      <c r="C920" s="278" t="s">
        <v>1039</v>
      </c>
      <c r="D920" s="279"/>
      <c r="E920" s="279"/>
      <c r="F920" s="279"/>
      <c r="G920" s="279"/>
      <c r="H920" s="160"/>
      <c r="I920" s="160"/>
      <c r="J920" s="160"/>
      <c r="K920" s="160"/>
      <c r="L920" s="160"/>
      <c r="M920" s="160"/>
      <c r="N920" s="159"/>
      <c r="O920" s="159"/>
      <c r="P920" s="159"/>
      <c r="Q920" s="159"/>
      <c r="R920" s="160"/>
      <c r="S920" s="160"/>
      <c r="T920" s="160"/>
      <c r="U920" s="160"/>
      <c r="V920" s="160"/>
      <c r="W920" s="160"/>
      <c r="X920" s="160"/>
      <c r="Y920" s="160"/>
      <c r="Z920" s="150"/>
      <c r="AA920" s="150"/>
      <c r="AB920" s="150"/>
      <c r="AC920" s="150"/>
      <c r="AD920" s="150"/>
      <c r="AE920" s="150"/>
      <c r="AF920" s="150"/>
      <c r="AG920" s="150" t="s">
        <v>1040</v>
      </c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</row>
    <row r="921" spans="1:60" outlineLevel="3" x14ac:dyDescent="0.2">
      <c r="A921" s="157"/>
      <c r="B921" s="158"/>
      <c r="C921" s="199" t="s">
        <v>1041</v>
      </c>
      <c r="D921" s="193"/>
      <c r="E921" s="194"/>
      <c r="F921" s="195"/>
      <c r="G921" s="195"/>
      <c r="H921" s="160"/>
      <c r="I921" s="160"/>
      <c r="J921" s="160"/>
      <c r="K921" s="160"/>
      <c r="L921" s="160"/>
      <c r="M921" s="160"/>
      <c r="N921" s="159"/>
      <c r="O921" s="159"/>
      <c r="P921" s="159"/>
      <c r="Q921" s="159"/>
      <c r="R921" s="160"/>
      <c r="S921" s="160"/>
      <c r="T921" s="160"/>
      <c r="U921" s="160"/>
      <c r="V921" s="160"/>
      <c r="W921" s="160"/>
      <c r="X921" s="160"/>
      <c r="Y921" s="160"/>
      <c r="Z921" s="150"/>
      <c r="AA921" s="150"/>
      <c r="AB921" s="150"/>
      <c r="AC921" s="150"/>
      <c r="AD921" s="150"/>
      <c r="AE921" s="150"/>
      <c r="AF921" s="150"/>
      <c r="AG921" s="150" t="s">
        <v>1040</v>
      </c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</row>
    <row r="922" spans="1:60" outlineLevel="3" x14ac:dyDescent="0.2">
      <c r="A922" s="157"/>
      <c r="B922" s="158"/>
      <c r="C922" s="280" t="s">
        <v>1042</v>
      </c>
      <c r="D922" s="281"/>
      <c r="E922" s="281"/>
      <c r="F922" s="281"/>
      <c r="G922" s="281"/>
      <c r="H922" s="160"/>
      <c r="I922" s="160"/>
      <c r="J922" s="160"/>
      <c r="K922" s="160"/>
      <c r="L922" s="160"/>
      <c r="M922" s="160"/>
      <c r="N922" s="159"/>
      <c r="O922" s="159"/>
      <c r="P922" s="159"/>
      <c r="Q922" s="159"/>
      <c r="R922" s="160"/>
      <c r="S922" s="160"/>
      <c r="T922" s="160"/>
      <c r="U922" s="160"/>
      <c r="V922" s="160"/>
      <c r="W922" s="160"/>
      <c r="X922" s="160"/>
      <c r="Y922" s="160"/>
      <c r="Z922" s="150"/>
      <c r="AA922" s="150"/>
      <c r="AB922" s="150"/>
      <c r="AC922" s="150"/>
      <c r="AD922" s="150"/>
      <c r="AE922" s="150"/>
      <c r="AF922" s="150"/>
      <c r="AG922" s="150" t="s">
        <v>1040</v>
      </c>
      <c r="AH922" s="150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</row>
    <row r="923" spans="1:60" outlineLevel="3" x14ac:dyDescent="0.2">
      <c r="A923" s="157"/>
      <c r="B923" s="158"/>
      <c r="C923" s="280" t="s">
        <v>1043</v>
      </c>
      <c r="D923" s="281"/>
      <c r="E923" s="281"/>
      <c r="F923" s="281"/>
      <c r="G923" s="281"/>
      <c r="H923" s="160"/>
      <c r="I923" s="160"/>
      <c r="J923" s="160"/>
      <c r="K923" s="160"/>
      <c r="L923" s="160"/>
      <c r="M923" s="160"/>
      <c r="N923" s="159"/>
      <c r="O923" s="159"/>
      <c r="P923" s="159"/>
      <c r="Q923" s="159"/>
      <c r="R923" s="160"/>
      <c r="S923" s="160"/>
      <c r="T923" s="160"/>
      <c r="U923" s="160"/>
      <c r="V923" s="160"/>
      <c r="W923" s="160"/>
      <c r="X923" s="160"/>
      <c r="Y923" s="160"/>
      <c r="Z923" s="150"/>
      <c r="AA923" s="150"/>
      <c r="AB923" s="150"/>
      <c r="AC923" s="150"/>
      <c r="AD923" s="150"/>
      <c r="AE923" s="150"/>
      <c r="AF923" s="150"/>
      <c r="AG923" s="150" t="s">
        <v>1040</v>
      </c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</row>
    <row r="924" spans="1:60" outlineLevel="3" x14ac:dyDescent="0.2">
      <c r="A924" s="157"/>
      <c r="B924" s="158"/>
      <c r="C924" s="280" t="s">
        <v>1044</v>
      </c>
      <c r="D924" s="281"/>
      <c r="E924" s="281"/>
      <c r="F924" s="281"/>
      <c r="G924" s="281"/>
      <c r="H924" s="160"/>
      <c r="I924" s="160"/>
      <c r="J924" s="160"/>
      <c r="K924" s="160"/>
      <c r="L924" s="160"/>
      <c r="M924" s="160"/>
      <c r="N924" s="159"/>
      <c r="O924" s="159"/>
      <c r="P924" s="159"/>
      <c r="Q924" s="159"/>
      <c r="R924" s="160"/>
      <c r="S924" s="160"/>
      <c r="T924" s="160"/>
      <c r="U924" s="160"/>
      <c r="V924" s="160"/>
      <c r="W924" s="160"/>
      <c r="X924" s="160"/>
      <c r="Y924" s="160"/>
      <c r="Z924" s="150"/>
      <c r="AA924" s="150"/>
      <c r="AB924" s="150"/>
      <c r="AC924" s="150"/>
      <c r="AD924" s="150"/>
      <c r="AE924" s="150"/>
      <c r="AF924" s="150"/>
      <c r="AG924" s="150" t="s">
        <v>1040</v>
      </c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</row>
    <row r="925" spans="1:60" outlineLevel="3" x14ac:dyDescent="0.2">
      <c r="A925" s="157"/>
      <c r="B925" s="158"/>
      <c r="C925" s="280" t="s">
        <v>1045</v>
      </c>
      <c r="D925" s="281"/>
      <c r="E925" s="281"/>
      <c r="F925" s="281"/>
      <c r="G925" s="281"/>
      <c r="H925" s="160"/>
      <c r="I925" s="160"/>
      <c r="J925" s="160"/>
      <c r="K925" s="160"/>
      <c r="L925" s="160"/>
      <c r="M925" s="160"/>
      <c r="N925" s="159"/>
      <c r="O925" s="159"/>
      <c r="P925" s="159"/>
      <c r="Q925" s="159"/>
      <c r="R925" s="160"/>
      <c r="S925" s="160"/>
      <c r="T925" s="160"/>
      <c r="U925" s="160"/>
      <c r="V925" s="160"/>
      <c r="W925" s="160"/>
      <c r="X925" s="160"/>
      <c r="Y925" s="160"/>
      <c r="Z925" s="150"/>
      <c r="AA925" s="150"/>
      <c r="AB925" s="150"/>
      <c r="AC925" s="150"/>
      <c r="AD925" s="150"/>
      <c r="AE925" s="150"/>
      <c r="AF925" s="150"/>
      <c r="AG925" s="150" t="s">
        <v>1040</v>
      </c>
      <c r="AH925" s="150"/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</row>
    <row r="926" spans="1:60" outlineLevel="3" x14ac:dyDescent="0.2">
      <c r="A926" s="157"/>
      <c r="B926" s="158"/>
      <c r="C926" s="280" t="s">
        <v>1046</v>
      </c>
      <c r="D926" s="281"/>
      <c r="E926" s="281"/>
      <c r="F926" s="281"/>
      <c r="G926" s="281"/>
      <c r="H926" s="160"/>
      <c r="I926" s="160"/>
      <c r="J926" s="160"/>
      <c r="K926" s="160"/>
      <c r="L926" s="160"/>
      <c r="M926" s="160"/>
      <c r="N926" s="159"/>
      <c r="O926" s="159"/>
      <c r="P926" s="159"/>
      <c r="Q926" s="159"/>
      <c r="R926" s="160"/>
      <c r="S926" s="160"/>
      <c r="T926" s="160"/>
      <c r="U926" s="160"/>
      <c r="V926" s="160"/>
      <c r="W926" s="160"/>
      <c r="X926" s="160"/>
      <c r="Y926" s="160"/>
      <c r="Z926" s="150"/>
      <c r="AA926" s="150"/>
      <c r="AB926" s="150"/>
      <c r="AC926" s="150"/>
      <c r="AD926" s="150"/>
      <c r="AE926" s="150"/>
      <c r="AF926" s="150"/>
      <c r="AG926" s="150" t="s">
        <v>1040</v>
      </c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</row>
    <row r="927" spans="1:60" outlineLevel="2" x14ac:dyDescent="0.2">
      <c r="A927" s="157"/>
      <c r="B927" s="158"/>
      <c r="C927" s="196" t="s">
        <v>1047</v>
      </c>
      <c r="D927" s="189"/>
      <c r="E927" s="190">
        <v>288.86</v>
      </c>
      <c r="F927" s="160"/>
      <c r="G927" s="160"/>
      <c r="H927" s="160"/>
      <c r="I927" s="160"/>
      <c r="J927" s="160"/>
      <c r="K927" s="160"/>
      <c r="L927" s="160"/>
      <c r="M927" s="160"/>
      <c r="N927" s="159"/>
      <c r="O927" s="159"/>
      <c r="P927" s="159"/>
      <c r="Q927" s="159"/>
      <c r="R927" s="160"/>
      <c r="S927" s="160"/>
      <c r="T927" s="160"/>
      <c r="U927" s="160"/>
      <c r="V927" s="160"/>
      <c r="W927" s="160"/>
      <c r="X927" s="160"/>
      <c r="Y927" s="160"/>
      <c r="Z927" s="150"/>
      <c r="AA927" s="150"/>
      <c r="AB927" s="150"/>
      <c r="AC927" s="150"/>
      <c r="AD927" s="150"/>
      <c r="AE927" s="150"/>
      <c r="AF927" s="150"/>
      <c r="AG927" s="150" t="s">
        <v>239</v>
      </c>
      <c r="AH927" s="150">
        <v>0</v>
      </c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</row>
    <row r="928" spans="1:60" outlineLevel="1" x14ac:dyDescent="0.2">
      <c r="A928" s="171">
        <v>191</v>
      </c>
      <c r="B928" s="172" t="s">
        <v>1048</v>
      </c>
      <c r="C928" s="185" t="s">
        <v>1049</v>
      </c>
      <c r="D928" s="173" t="s">
        <v>938</v>
      </c>
      <c r="E928" s="174">
        <v>301.7</v>
      </c>
      <c r="F928" s="175"/>
      <c r="G928" s="176">
        <f>ROUND(E928*F928,2)</f>
        <v>0</v>
      </c>
      <c r="H928" s="161">
        <v>0</v>
      </c>
      <c r="I928" s="160">
        <f>ROUND(E928*H928,2)</f>
        <v>0</v>
      </c>
      <c r="J928" s="161">
        <v>150</v>
      </c>
      <c r="K928" s="160">
        <f>ROUND(E928*J928,2)</f>
        <v>45255</v>
      </c>
      <c r="L928" s="160">
        <v>21</v>
      </c>
      <c r="M928" s="160">
        <f>G928*(1+L928/100)</f>
        <v>0</v>
      </c>
      <c r="N928" s="159">
        <v>0</v>
      </c>
      <c r="O928" s="159">
        <f>ROUND(E928*N928,2)</f>
        <v>0</v>
      </c>
      <c r="P928" s="159">
        <v>0</v>
      </c>
      <c r="Q928" s="159">
        <f>ROUND(E928*P928,2)</f>
        <v>0</v>
      </c>
      <c r="R928" s="160"/>
      <c r="S928" s="160" t="s">
        <v>222</v>
      </c>
      <c r="T928" s="160" t="s">
        <v>217</v>
      </c>
      <c r="U928" s="160">
        <v>0</v>
      </c>
      <c r="V928" s="160">
        <f>ROUND(E928*U928,2)</f>
        <v>0</v>
      </c>
      <c r="W928" s="160"/>
      <c r="X928" s="160" t="s">
        <v>236</v>
      </c>
      <c r="Y928" s="160" t="s">
        <v>218</v>
      </c>
      <c r="Z928" s="150"/>
      <c r="AA928" s="150"/>
      <c r="AB928" s="150"/>
      <c r="AC928" s="150"/>
      <c r="AD928" s="150"/>
      <c r="AE928" s="150"/>
      <c r="AF928" s="150"/>
      <c r="AG928" s="150" t="s">
        <v>237</v>
      </c>
      <c r="AH928" s="150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</row>
    <row r="929" spans="1:60" outlineLevel="2" x14ac:dyDescent="0.2">
      <c r="A929" s="157"/>
      <c r="B929" s="158"/>
      <c r="C929" s="196" t="s">
        <v>1050</v>
      </c>
      <c r="D929" s="189"/>
      <c r="E929" s="190">
        <v>63.75</v>
      </c>
      <c r="F929" s="160"/>
      <c r="G929" s="160"/>
      <c r="H929" s="160"/>
      <c r="I929" s="160"/>
      <c r="J929" s="160"/>
      <c r="K929" s="160"/>
      <c r="L929" s="160"/>
      <c r="M929" s="160"/>
      <c r="N929" s="159"/>
      <c r="O929" s="159"/>
      <c r="P929" s="159"/>
      <c r="Q929" s="159"/>
      <c r="R929" s="160"/>
      <c r="S929" s="160"/>
      <c r="T929" s="160"/>
      <c r="U929" s="160"/>
      <c r="V929" s="160"/>
      <c r="W929" s="160"/>
      <c r="X929" s="160"/>
      <c r="Y929" s="160"/>
      <c r="Z929" s="150"/>
      <c r="AA929" s="150"/>
      <c r="AB929" s="150"/>
      <c r="AC929" s="150"/>
      <c r="AD929" s="150"/>
      <c r="AE929" s="150"/>
      <c r="AF929" s="150"/>
      <c r="AG929" s="150" t="s">
        <v>239</v>
      </c>
      <c r="AH929" s="150">
        <v>0</v>
      </c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</row>
    <row r="930" spans="1:60" outlineLevel="3" x14ac:dyDescent="0.2">
      <c r="A930" s="157"/>
      <c r="B930" s="158"/>
      <c r="C930" s="196" t="s">
        <v>1051</v>
      </c>
      <c r="D930" s="189"/>
      <c r="E930" s="190">
        <v>97.25</v>
      </c>
      <c r="F930" s="160"/>
      <c r="G930" s="160"/>
      <c r="H930" s="160"/>
      <c r="I930" s="160"/>
      <c r="J930" s="160"/>
      <c r="K930" s="160"/>
      <c r="L930" s="160"/>
      <c r="M930" s="160"/>
      <c r="N930" s="159"/>
      <c r="O930" s="159"/>
      <c r="P930" s="159"/>
      <c r="Q930" s="159"/>
      <c r="R930" s="160"/>
      <c r="S930" s="160"/>
      <c r="T930" s="160"/>
      <c r="U930" s="160"/>
      <c r="V930" s="160"/>
      <c r="W930" s="160"/>
      <c r="X930" s="160"/>
      <c r="Y930" s="160"/>
      <c r="Z930" s="150"/>
      <c r="AA930" s="150"/>
      <c r="AB930" s="150"/>
      <c r="AC930" s="150"/>
      <c r="AD930" s="150"/>
      <c r="AE930" s="150"/>
      <c r="AF930" s="150"/>
      <c r="AG930" s="150" t="s">
        <v>239</v>
      </c>
      <c r="AH930" s="150">
        <v>0</v>
      </c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</row>
    <row r="931" spans="1:60" ht="22.5" outlineLevel="3" x14ac:dyDescent="0.2">
      <c r="A931" s="157"/>
      <c r="B931" s="158"/>
      <c r="C931" s="196" t="s">
        <v>1052</v>
      </c>
      <c r="D931" s="189"/>
      <c r="E931" s="190">
        <v>140.69999999999999</v>
      </c>
      <c r="F931" s="160"/>
      <c r="G931" s="160"/>
      <c r="H931" s="160"/>
      <c r="I931" s="160"/>
      <c r="J931" s="160"/>
      <c r="K931" s="160"/>
      <c r="L931" s="160"/>
      <c r="M931" s="160"/>
      <c r="N931" s="159"/>
      <c r="O931" s="159"/>
      <c r="P931" s="159"/>
      <c r="Q931" s="159"/>
      <c r="R931" s="160"/>
      <c r="S931" s="160"/>
      <c r="T931" s="160"/>
      <c r="U931" s="160"/>
      <c r="V931" s="160"/>
      <c r="W931" s="160"/>
      <c r="X931" s="160"/>
      <c r="Y931" s="160"/>
      <c r="Z931" s="150"/>
      <c r="AA931" s="150"/>
      <c r="AB931" s="150"/>
      <c r="AC931" s="150"/>
      <c r="AD931" s="150"/>
      <c r="AE931" s="150"/>
      <c r="AF931" s="150"/>
      <c r="AG931" s="150" t="s">
        <v>239</v>
      </c>
      <c r="AH931" s="150">
        <v>0</v>
      </c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</row>
    <row r="932" spans="1:60" ht="22.5" outlineLevel="1" x14ac:dyDescent="0.2">
      <c r="A932" s="171">
        <v>192</v>
      </c>
      <c r="B932" s="172" t="s">
        <v>1053</v>
      </c>
      <c r="C932" s="185" t="s">
        <v>1054</v>
      </c>
      <c r="D932" s="173" t="s">
        <v>312</v>
      </c>
      <c r="E932" s="174">
        <v>37.61</v>
      </c>
      <c r="F932" s="175"/>
      <c r="G932" s="176">
        <f>ROUND(E932*F932,2)</f>
        <v>0</v>
      </c>
      <c r="H932" s="161">
        <v>0</v>
      </c>
      <c r="I932" s="160">
        <f>ROUND(E932*H932,2)</f>
        <v>0</v>
      </c>
      <c r="J932" s="161">
        <v>8</v>
      </c>
      <c r="K932" s="160">
        <f>ROUND(E932*J932,2)</f>
        <v>300.88</v>
      </c>
      <c r="L932" s="160">
        <v>21</v>
      </c>
      <c r="M932" s="160">
        <f>G932*(1+L932/100)</f>
        <v>0</v>
      </c>
      <c r="N932" s="159">
        <v>0</v>
      </c>
      <c r="O932" s="159">
        <f>ROUND(E932*N932,2)</f>
        <v>0</v>
      </c>
      <c r="P932" s="159">
        <v>0</v>
      </c>
      <c r="Q932" s="159">
        <f>ROUND(E932*P932,2)</f>
        <v>0</v>
      </c>
      <c r="R932" s="160"/>
      <c r="S932" s="160" t="s">
        <v>216</v>
      </c>
      <c r="T932" s="160" t="s">
        <v>216</v>
      </c>
      <c r="U932" s="160">
        <v>1.6E-2</v>
      </c>
      <c r="V932" s="160">
        <f>ROUND(E932*U932,2)</f>
        <v>0.6</v>
      </c>
      <c r="W932" s="160"/>
      <c r="X932" s="160" t="s">
        <v>236</v>
      </c>
      <c r="Y932" s="160" t="s">
        <v>218</v>
      </c>
      <c r="Z932" s="150"/>
      <c r="AA932" s="150"/>
      <c r="AB932" s="150"/>
      <c r="AC932" s="150"/>
      <c r="AD932" s="150"/>
      <c r="AE932" s="150"/>
      <c r="AF932" s="150"/>
      <c r="AG932" s="150" t="s">
        <v>237</v>
      </c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</row>
    <row r="933" spans="1:60" outlineLevel="2" x14ac:dyDescent="0.2">
      <c r="A933" s="157"/>
      <c r="B933" s="158"/>
      <c r="C933" s="196" t="s">
        <v>578</v>
      </c>
      <c r="D933" s="189"/>
      <c r="E933" s="190">
        <v>37.61</v>
      </c>
      <c r="F933" s="160"/>
      <c r="G933" s="160"/>
      <c r="H933" s="160"/>
      <c r="I933" s="160"/>
      <c r="J933" s="160"/>
      <c r="K933" s="160"/>
      <c r="L933" s="160"/>
      <c r="M933" s="160"/>
      <c r="N933" s="159"/>
      <c r="O933" s="159"/>
      <c r="P933" s="159"/>
      <c r="Q933" s="159"/>
      <c r="R933" s="160"/>
      <c r="S933" s="160"/>
      <c r="T933" s="160"/>
      <c r="U933" s="160"/>
      <c r="V933" s="160"/>
      <c r="W933" s="160"/>
      <c r="X933" s="160"/>
      <c r="Y933" s="160"/>
      <c r="Z933" s="150"/>
      <c r="AA933" s="150"/>
      <c r="AB933" s="150"/>
      <c r="AC933" s="150"/>
      <c r="AD933" s="150"/>
      <c r="AE933" s="150"/>
      <c r="AF933" s="150"/>
      <c r="AG933" s="150" t="s">
        <v>239</v>
      </c>
      <c r="AH933" s="150">
        <v>0</v>
      </c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</row>
    <row r="934" spans="1:60" outlineLevel="1" x14ac:dyDescent="0.2">
      <c r="A934" s="171">
        <v>193</v>
      </c>
      <c r="B934" s="172" t="s">
        <v>1055</v>
      </c>
      <c r="C934" s="185" t="s">
        <v>1056</v>
      </c>
      <c r="D934" s="173" t="s">
        <v>312</v>
      </c>
      <c r="E934" s="174">
        <v>37.61</v>
      </c>
      <c r="F934" s="175"/>
      <c r="G934" s="176">
        <f>ROUND(E934*F934,2)</f>
        <v>0</v>
      </c>
      <c r="H934" s="161">
        <v>0</v>
      </c>
      <c r="I934" s="160">
        <f>ROUND(E934*H934,2)</f>
        <v>0</v>
      </c>
      <c r="J934" s="161">
        <v>33.799999999999997</v>
      </c>
      <c r="K934" s="160">
        <f>ROUND(E934*J934,2)</f>
        <v>1271.22</v>
      </c>
      <c r="L934" s="160">
        <v>21</v>
      </c>
      <c r="M934" s="160">
        <f>G934*(1+L934/100)</f>
        <v>0</v>
      </c>
      <c r="N934" s="159">
        <v>0</v>
      </c>
      <c r="O934" s="159">
        <f>ROUND(E934*N934,2)</f>
        <v>0</v>
      </c>
      <c r="P934" s="159">
        <v>0</v>
      </c>
      <c r="Q934" s="159">
        <f>ROUND(E934*P934,2)</f>
        <v>0</v>
      </c>
      <c r="R934" s="160"/>
      <c r="S934" s="160" t="s">
        <v>216</v>
      </c>
      <c r="T934" s="160" t="s">
        <v>216</v>
      </c>
      <c r="U934" s="160">
        <v>0.06</v>
      </c>
      <c r="V934" s="160">
        <f>ROUND(E934*U934,2)</f>
        <v>2.2599999999999998</v>
      </c>
      <c r="W934" s="160"/>
      <c r="X934" s="160" t="s">
        <v>236</v>
      </c>
      <c r="Y934" s="160" t="s">
        <v>218</v>
      </c>
      <c r="Z934" s="150"/>
      <c r="AA934" s="150"/>
      <c r="AB934" s="150"/>
      <c r="AC934" s="150"/>
      <c r="AD934" s="150"/>
      <c r="AE934" s="150"/>
      <c r="AF934" s="150"/>
      <c r="AG934" s="150" t="s">
        <v>237</v>
      </c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</row>
    <row r="935" spans="1:60" outlineLevel="2" x14ac:dyDescent="0.2">
      <c r="A935" s="157"/>
      <c r="B935" s="158"/>
      <c r="C935" s="196" t="s">
        <v>578</v>
      </c>
      <c r="D935" s="189"/>
      <c r="E935" s="190">
        <v>37.61</v>
      </c>
      <c r="F935" s="160"/>
      <c r="G935" s="160"/>
      <c r="H935" s="160"/>
      <c r="I935" s="160"/>
      <c r="J935" s="160"/>
      <c r="K935" s="160"/>
      <c r="L935" s="160"/>
      <c r="M935" s="160"/>
      <c r="N935" s="159"/>
      <c r="O935" s="159"/>
      <c r="P935" s="159"/>
      <c r="Q935" s="159"/>
      <c r="R935" s="160"/>
      <c r="S935" s="160"/>
      <c r="T935" s="160"/>
      <c r="U935" s="160"/>
      <c r="V935" s="160"/>
      <c r="W935" s="160"/>
      <c r="X935" s="160"/>
      <c r="Y935" s="160"/>
      <c r="Z935" s="150"/>
      <c r="AA935" s="150"/>
      <c r="AB935" s="150"/>
      <c r="AC935" s="150"/>
      <c r="AD935" s="150"/>
      <c r="AE935" s="150"/>
      <c r="AF935" s="150"/>
      <c r="AG935" s="150" t="s">
        <v>239</v>
      </c>
      <c r="AH935" s="150">
        <v>0</v>
      </c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</row>
    <row r="936" spans="1:60" outlineLevel="1" x14ac:dyDescent="0.2">
      <c r="A936" s="171">
        <v>194</v>
      </c>
      <c r="B936" s="172" t="s">
        <v>1057</v>
      </c>
      <c r="C936" s="185" t="s">
        <v>1058</v>
      </c>
      <c r="D936" s="173" t="s">
        <v>312</v>
      </c>
      <c r="E936" s="174">
        <v>37.61</v>
      </c>
      <c r="F936" s="175"/>
      <c r="G936" s="176">
        <f>ROUND(E936*F936,2)</f>
        <v>0</v>
      </c>
      <c r="H936" s="161">
        <v>18.8</v>
      </c>
      <c r="I936" s="160">
        <f>ROUND(E936*H936,2)</f>
        <v>707.07</v>
      </c>
      <c r="J936" s="161">
        <v>33.799999999999997</v>
      </c>
      <c r="K936" s="160">
        <f>ROUND(E936*J936,2)</f>
        <v>1271.22</v>
      </c>
      <c r="L936" s="160">
        <v>21</v>
      </c>
      <c r="M936" s="160">
        <f>G936*(1+L936/100)</f>
        <v>0</v>
      </c>
      <c r="N936" s="159">
        <v>1.0000000000000001E-5</v>
      </c>
      <c r="O936" s="159">
        <f>ROUND(E936*N936,2)</f>
        <v>0</v>
      </c>
      <c r="P936" s="159">
        <v>0</v>
      </c>
      <c r="Q936" s="159">
        <f>ROUND(E936*P936,2)</f>
        <v>0</v>
      </c>
      <c r="R936" s="160"/>
      <c r="S936" s="160" t="s">
        <v>216</v>
      </c>
      <c r="T936" s="160" t="s">
        <v>216</v>
      </c>
      <c r="U936" s="160">
        <v>0.06</v>
      </c>
      <c r="V936" s="160">
        <f>ROUND(E936*U936,2)</f>
        <v>2.2599999999999998</v>
      </c>
      <c r="W936" s="160"/>
      <c r="X936" s="160" t="s">
        <v>236</v>
      </c>
      <c r="Y936" s="160" t="s">
        <v>218</v>
      </c>
      <c r="Z936" s="150"/>
      <c r="AA936" s="150"/>
      <c r="AB936" s="150"/>
      <c r="AC936" s="150"/>
      <c r="AD936" s="150"/>
      <c r="AE936" s="150"/>
      <c r="AF936" s="150"/>
      <c r="AG936" s="150" t="s">
        <v>237</v>
      </c>
      <c r="AH936" s="150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</row>
    <row r="937" spans="1:60" outlineLevel="2" x14ac:dyDescent="0.2">
      <c r="A937" s="157"/>
      <c r="B937" s="158"/>
      <c r="C937" s="196" t="s">
        <v>578</v>
      </c>
      <c r="D937" s="189"/>
      <c r="E937" s="190">
        <v>37.61</v>
      </c>
      <c r="F937" s="160"/>
      <c r="G937" s="160"/>
      <c r="H937" s="160"/>
      <c r="I937" s="160"/>
      <c r="J937" s="160"/>
      <c r="K937" s="160"/>
      <c r="L937" s="160"/>
      <c r="M937" s="160"/>
      <c r="N937" s="159"/>
      <c r="O937" s="159"/>
      <c r="P937" s="159"/>
      <c r="Q937" s="159"/>
      <c r="R937" s="160"/>
      <c r="S937" s="160"/>
      <c r="T937" s="160"/>
      <c r="U937" s="160"/>
      <c r="V937" s="160"/>
      <c r="W937" s="160"/>
      <c r="X937" s="160"/>
      <c r="Y937" s="160"/>
      <c r="Z937" s="150"/>
      <c r="AA937" s="150"/>
      <c r="AB937" s="150"/>
      <c r="AC937" s="150"/>
      <c r="AD937" s="150"/>
      <c r="AE937" s="150"/>
      <c r="AF937" s="150"/>
      <c r="AG937" s="150" t="s">
        <v>239</v>
      </c>
      <c r="AH937" s="150">
        <v>0</v>
      </c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</row>
    <row r="938" spans="1:60" outlineLevel="1" x14ac:dyDescent="0.2">
      <c r="A938" s="171">
        <v>195</v>
      </c>
      <c r="B938" s="172" t="s">
        <v>1059</v>
      </c>
      <c r="C938" s="185" t="s">
        <v>1060</v>
      </c>
      <c r="D938" s="173" t="s">
        <v>312</v>
      </c>
      <c r="E938" s="174">
        <v>37.61</v>
      </c>
      <c r="F938" s="175"/>
      <c r="G938" s="176">
        <f>ROUND(E938*F938,2)</f>
        <v>0</v>
      </c>
      <c r="H938" s="161">
        <v>13.92</v>
      </c>
      <c r="I938" s="160">
        <f>ROUND(E938*H938,2)</f>
        <v>523.53</v>
      </c>
      <c r="J938" s="161">
        <v>33.880000000000003</v>
      </c>
      <c r="K938" s="160">
        <f>ROUND(E938*J938,2)</f>
        <v>1274.23</v>
      </c>
      <c r="L938" s="160">
        <v>21</v>
      </c>
      <c r="M938" s="160">
        <f>G938*(1+L938/100)</f>
        <v>0</v>
      </c>
      <c r="N938" s="159">
        <v>0</v>
      </c>
      <c r="O938" s="159">
        <f>ROUND(E938*N938,2)</f>
        <v>0</v>
      </c>
      <c r="P938" s="159">
        <v>0</v>
      </c>
      <c r="Q938" s="159">
        <f>ROUND(E938*P938,2)</f>
        <v>0</v>
      </c>
      <c r="R938" s="160"/>
      <c r="S938" s="160" t="s">
        <v>216</v>
      </c>
      <c r="T938" s="160" t="s">
        <v>216</v>
      </c>
      <c r="U938" s="160">
        <v>0.06</v>
      </c>
      <c r="V938" s="160">
        <f>ROUND(E938*U938,2)</f>
        <v>2.2599999999999998</v>
      </c>
      <c r="W938" s="160"/>
      <c r="X938" s="160" t="s">
        <v>236</v>
      </c>
      <c r="Y938" s="160" t="s">
        <v>218</v>
      </c>
      <c r="Z938" s="150"/>
      <c r="AA938" s="150"/>
      <c r="AB938" s="150"/>
      <c r="AC938" s="150"/>
      <c r="AD938" s="150"/>
      <c r="AE938" s="150"/>
      <c r="AF938" s="150"/>
      <c r="AG938" s="150" t="s">
        <v>237</v>
      </c>
      <c r="AH938" s="150"/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</row>
    <row r="939" spans="1:60" outlineLevel="2" x14ac:dyDescent="0.2">
      <c r="A939" s="157"/>
      <c r="B939" s="158"/>
      <c r="C939" s="196" t="s">
        <v>578</v>
      </c>
      <c r="D939" s="189"/>
      <c r="E939" s="190">
        <v>37.61</v>
      </c>
      <c r="F939" s="160"/>
      <c r="G939" s="160"/>
      <c r="H939" s="160"/>
      <c r="I939" s="160"/>
      <c r="J939" s="160"/>
      <c r="K939" s="160"/>
      <c r="L939" s="160"/>
      <c r="M939" s="160"/>
      <c r="N939" s="159"/>
      <c r="O939" s="159"/>
      <c r="P939" s="159"/>
      <c r="Q939" s="159"/>
      <c r="R939" s="160"/>
      <c r="S939" s="160"/>
      <c r="T939" s="160"/>
      <c r="U939" s="160"/>
      <c r="V939" s="160"/>
      <c r="W939" s="160"/>
      <c r="X939" s="160"/>
      <c r="Y939" s="160"/>
      <c r="Z939" s="150"/>
      <c r="AA939" s="150"/>
      <c r="AB939" s="150"/>
      <c r="AC939" s="150"/>
      <c r="AD939" s="150"/>
      <c r="AE939" s="150"/>
      <c r="AF939" s="150"/>
      <c r="AG939" s="150" t="s">
        <v>239</v>
      </c>
      <c r="AH939" s="150">
        <v>0</v>
      </c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</row>
    <row r="940" spans="1:60" outlineLevel="1" x14ac:dyDescent="0.2">
      <c r="A940" s="171">
        <v>196</v>
      </c>
      <c r="B940" s="172" t="s">
        <v>1061</v>
      </c>
      <c r="C940" s="185" t="s">
        <v>1062</v>
      </c>
      <c r="D940" s="173" t="s">
        <v>312</v>
      </c>
      <c r="E940" s="174">
        <v>37.61</v>
      </c>
      <c r="F940" s="175"/>
      <c r="G940" s="176">
        <f>ROUND(E940*F940,2)</f>
        <v>0</v>
      </c>
      <c r="H940" s="161">
        <v>0</v>
      </c>
      <c r="I940" s="160">
        <f>ROUND(E940*H940,2)</f>
        <v>0</v>
      </c>
      <c r="J940" s="161">
        <v>310</v>
      </c>
      <c r="K940" s="160">
        <f>ROUND(E940*J940,2)</f>
        <v>11659.1</v>
      </c>
      <c r="L940" s="160">
        <v>21</v>
      </c>
      <c r="M940" s="160">
        <f>G940*(1+L940/100)</f>
        <v>0</v>
      </c>
      <c r="N940" s="159">
        <v>0</v>
      </c>
      <c r="O940" s="159">
        <f>ROUND(E940*N940,2)</f>
        <v>0</v>
      </c>
      <c r="P940" s="159">
        <v>0</v>
      </c>
      <c r="Q940" s="159">
        <f>ROUND(E940*P940,2)</f>
        <v>0</v>
      </c>
      <c r="R940" s="160"/>
      <c r="S940" s="160" t="s">
        <v>216</v>
      </c>
      <c r="T940" s="160" t="s">
        <v>216</v>
      </c>
      <c r="U940" s="160">
        <v>0.55000000000000004</v>
      </c>
      <c r="V940" s="160">
        <f>ROUND(E940*U940,2)</f>
        <v>20.69</v>
      </c>
      <c r="W940" s="160"/>
      <c r="X940" s="160" t="s">
        <v>236</v>
      </c>
      <c r="Y940" s="160" t="s">
        <v>218</v>
      </c>
      <c r="Z940" s="150"/>
      <c r="AA940" s="150"/>
      <c r="AB940" s="150"/>
      <c r="AC940" s="150"/>
      <c r="AD940" s="150"/>
      <c r="AE940" s="150"/>
      <c r="AF940" s="150"/>
      <c r="AG940" s="150" t="s">
        <v>237</v>
      </c>
      <c r="AH940" s="150"/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</row>
    <row r="941" spans="1:60" outlineLevel="2" x14ac:dyDescent="0.2">
      <c r="A941" s="157"/>
      <c r="B941" s="158"/>
      <c r="C941" s="196" t="s">
        <v>578</v>
      </c>
      <c r="D941" s="189"/>
      <c r="E941" s="190">
        <v>37.61</v>
      </c>
      <c r="F941" s="160"/>
      <c r="G941" s="160"/>
      <c r="H941" s="160"/>
      <c r="I941" s="160"/>
      <c r="J941" s="160"/>
      <c r="K941" s="160"/>
      <c r="L941" s="160"/>
      <c r="M941" s="160"/>
      <c r="N941" s="159"/>
      <c r="O941" s="159"/>
      <c r="P941" s="159"/>
      <c r="Q941" s="159"/>
      <c r="R941" s="160"/>
      <c r="S941" s="160"/>
      <c r="T941" s="160"/>
      <c r="U941" s="160"/>
      <c r="V941" s="160"/>
      <c r="W941" s="160"/>
      <c r="X941" s="160"/>
      <c r="Y941" s="160"/>
      <c r="Z941" s="150"/>
      <c r="AA941" s="150"/>
      <c r="AB941" s="150"/>
      <c r="AC941" s="150"/>
      <c r="AD941" s="150"/>
      <c r="AE941" s="150"/>
      <c r="AF941" s="150"/>
      <c r="AG941" s="150" t="s">
        <v>239</v>
      </c>
      <c r="AH941" s="150">
        <v>0</v>
      </c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</row>
    <row r="942" spans="1:60" outlineLevel="1" x14ac:dyDescent="0.2">
      <c r="A942" s="171">
        <v>197</v>
      </c>
      <c r="B942" s="172" t="s">
        <v>1063</v>
      </c>
      <c r="C942" s="185" t="s">
        <v>1064</v>
      </c>
      <c r="D942" s="173" t="s">
        <v>312</v>
      </c>
      <c r="E942" s="174">
        <v>38.738300000000002</v>
      </c>
      <c r="F942" s="175"/>
      <c r="G942" s="176">
        <f>ROUND(E942*F942,2)</f>
        <v>0</v>
      </c>
      <c r="H942" s="161">
        <v>1751</v>
      </c>
      <c r="I942" s="160">
        <f>ROUND(E942*H942,2)</f>
        <v>67830.759999999995</v>
      </c>
      <c r="J942" s="161">
        <v>0</v>
      </c>
      <c r="K942" s="160">
        <f>ROUND(E942*J942,2)</f>
        <v>0</v>
      </c>
      <c r="L942" s="160">
        <v>21</v>
      </c>
      <c r="M942" s="160">
        <f>G942*(1+L942/100)</f>
        <v>0</v>
      </c>
      <c r="N942" s="159">
        <v>8.9999999999999993E-3</v>
      </c>
      <c r="O942" s="159">
        <f>ROUND(E942*N942,2)</f>
        <v>0.35</v>
      </c>
      <c r="P942" s="159">
        <v>0</v>
      </c>
      <c r="Q942" s="159">
        <f>ROUND(E942*P942,2)</f>
        <v>0</v>
      </c>
      <c r="R942" s="160" t="s">
        <v>321</v>
      </c>
      <c r="S942" s="160" t="s">
        <v>216</v>
      </c>
      <c r="T942" s="160" t="s">
        <v>216</v>
      </c>
      <c r="U942" s="160">
        <v>0</v>
      </c>
      <c r="V942" s="160">
        <f>ROUND(E942*U942,2)</f>
        <v>0</v>
      </c>
      <c r="W942" s="160"/>
      <c r="X942" s="160" t="s">
        <v>322</v>
      </c>
      <c r="Y942" s="160" t="s">
        <v>218</v>
      </c>
      <c r="Z942" s="150"/>
      <c r="AA942" s="150"/>
      <c r="AB942" s="150"/>
      <c r="AC942" s="150"/>
      <c r="AD942" s="150"/>
      <c r="AE942" s="150"/>
      <c r="AF942" s="150"/>
      <c r="AG942" s="150" t="s">
        <v>323</v>
      </c>
      <c r="AH942" s="150"/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</row>
    <row r="943" spans="1:60" outlineLevel="2" x14ac:dyDescent="0.2">
      <c r="A943" s="157"/>
      <c r="B943" s="158"/>
      <c r="C943" s="197" t="s">
        <v>287</v>
      </c>
      <c r="D943" s="191"/>
      <c r="E943" s="192"/>
      <c r="F943" s="160"/>
      <c r="G943" s="160"/>
      <c r="H943" s="160"/>
      <c r="I943" s="160"/>
      <c r="J943" s="160"/>
      <c r="K943" s="160"/>
      <c r="L943" s="160"/>
      <c r="M943" s="160"/>
      <c r="N943" s="159"/>
      <c r="O943" s="159"/>
      <c r="P943" s="159"/>
      <c r="Q943" s="159"/>
      <c r="R943" s="160"/>
      <c r="S943" s="160"/>
      <c r="T943" s="160"/>
      <c r="U943" s="160"/>
      <c r="V943" s="160"/>
      <c r="W943" s="160"/>
      <c r="X943" s="160"/>
      <c r="Y943" s="160"/>
      <c r="Z943" s="150"/>
      <c r="AA943" s="150"/>
      <c r="AB943" s="150"/>
      <c r="AC943" s="150"/>
      <c r="AD943" s="150"/>
      <c r="AE943" s="150"/>
      <c r="AF943" s="150"/>
      <c r="AG943" s="150" t="s">
        <v>239</v>
      </c>
      <c r="AH943" s="150"/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</row>
    <row r="944" spans="1:60" outlineLevel="3" x14ac:dyDescent="0.2">
      <c r="A944" s="157"/>
      <c r="B944" s="158"/>
      <c r="C944" s="198" t="s">
        <v>733</v>
      </c>
      <c r="D944" s="191"/>
      <c r="E944" s="192">
        <v>37.61</v>
      </c>
      <c r="F944" s="160"/>
      <c r="G944" s="160"/>
      <c r="H944" s="160"/>
      <c r="I944" s="160"/>
      <c r="J944" s="160"/>
      <c r="K944" s="160"/>
      <c r="L944" s="160"/>
      <c r="M944" s="160"/>
      <c r="N944" s="159"/>
      <c r="O944" s="159"/>
      <c r="P944" s="159"/>
      <c r="Q944" s="159"/>
      <c r="R944" s="160"/>
      <c r="S944" s="160"/>
      <c r="T944" s="160"/>
      <c r="U944" s="160"/>
      <c r="V944" s="160"/>
      <c r="W944" s="160"/>
      <c r="X944" s="160"/>
      <c r="Y944" s="160"/>
      <c r="Z944" s="150"/>
      <c r="AA944" s="150"/>
      <c r="AB944" s="150"/>
      <c r="AC944" s="150"/>
      <c r="AD944" s="150"/>
      <c r="AE944" s="150"/>
      <c r="AF944" s="150"/>
      <c r="AG944" s="150" t="s">
        <v>239</v>
      </c>
      <c r="AH944" s="150">
        <v>2</v>
      </c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</row>
    <row r="945" spans="1:60" outlineLevel="3" x14ac:dyDescent="0.2">
      <c r="A945" s="157"/>
      <c r="B945" s="158"/>
      <c r="C945" s="197" t="s">
        <v>308</v>
      </c>
      <c r="D945" s="191"/>
      <c r="E945" s="192"/>
      <c r="F945" s="160"/>
      <c r="G945" s="160"/>
      <c r="H945" s="160"/>
      <c r="I945" s="160"/>
      <c r="J945" s="160"/>
      <c r="K945" s="160"/>
      <c r="L945" s="160"/>
      <c r="M945" s="160"/>
      <c r="N945" s="159"/>
      <c r="O945" s="159"/>
      <c r="P945" s="159"/>
      <c r="Q945" s="159"/>
      <c r="R945" s="160"/>
      <c r="S945" s="160"/>
      <c r="T945" s="160"/>
      <c r="U945" s="160"/>
      <c r="V945" s="160"/>
      <c r="W945" s="160"/>
      <c r="X945" s="160"/>
      <c r="Y945" s="160"/>
      <c r="Z945" s="150"/>
      <c r="AA945" s="150"/>
      <c r="AB945" s="150"/>
      <c r="AC945" s="150"/>
      <c r="AD945" s="150"/>
      <c r="AE945" s="150"/>
      <c r="AF945" s="150"/>
      <c r="AG945" s="150" t="s">
        <v>239</v>
      </c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</row>
    <row r="946" spans="1:60" outlineLevel="3" x14ac:dyDescent="0.2">
      <c r="A946" s="157"/>
      <c r="B946" s="158"/>
      <c r="C946" s="196" t="s">
        <v>1065</v>
      </c>
      <c r="D946" s="189"/>
      <c r="E946" s="190">
        <v>38.738300000000002</v>
      </c>
      <c r="F946" s="160"/>
      <c r="G946" s="160"/>
      <c r="H946" s="160"/>
      <c r="I946" s="160"/>
      <c r="J946" s="160"/>
      <c r="K946" s="160"/>
      <c r="L946" s="160"/>
      <c r="M946" s="160"/>
      <c r="N946" s="159"/>
      <c r="O946" s="159"/>
      <c r="P946" s="159"/>
      <c r="Q946" s="159"/>
      <c r="R946" s="160"/>
      <c r="S946" s="160"/>
      <c r="T946" s="160"/>
      <c r="U946" s="160"/>
      <c r="V946" s="160"/>
      <c r="W946" s="160"/>
      <c r="X946" s="160"/>
      <c r="Y946" s="160"/>
      <c r="Z946" s="150"/>
      <c r="AA946" s="150"/>
      <c r="AB946" s="150"/>
      <c r="AC946" s="150"/>
      <c r="AD946" s="150"/>
      <c r="AE946" s="150"/>
      <c r="AF946" s="150"/>
      <c r="AG946" s="150" t="s">
        <v>239</v>
      </c>
      <c r="AH946" s="150">
        <v>0</v>
      </c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</row>
    <row r="947" spans="1:60" outlineLevel="1" x14ac:dyDescent="0.2">
      <c r="A947" s="177">
        <v>198</v>
      </c>
      <c r="B947" s="178" t="s">
        <v>1066</v>
      </c>
      <c r="C947" s="184" t="s">
        <v>1067</v>
      </c>
      <c r="D947" s="179" t="s">
        <v>286</v>
      </c>
      <c r="E947" s="180">
        <v>0.34902</v>
      </c>
      <c r="F947" s="181"/>
      <c r="G947" s="182">
        <f>ROUND(E947*F947,2)</f>
        <v>0</v>
      </c>
      <c r="H947" s="161">
        <v>0</v>
      </c>
      <c r="I947" s="160">
        <f>ROUND(E947*H947,2)</f>
        <v>0</v>
      </c>
      <c r="J947" s="161">
        <v>1309</v>
      </c>
      <c r="K947" s="160">
        <f>ROUND(E947*J947,2)</f>
        <v>456.87</v>
      </c>
      <c r="L947" s="160">
        <v>21</v>
      </c>
      <c r="M947" s="160">
        <f>G947*(1+L947/100)</f>
        <v>0</v>
      </c>
      <c r="N947" s="159">
        <v>0</v>
      </c>
      <c r="O947" s="159">
        <f>ROUND(E947*N947,2)</f>
        <v>0</v>
      </c>
      <c r="P947" s="159">
        <v>0</v>
      </c>
      <c r="Q947" s="159">
        <f>ROUND(E947*P947,2)</f>
        <v>0</v>
      </c>
      <c r="R947" s="160"/>
      <c r="S947" s="160" t="s">
        <v>216</v>
      </c>
      <c r="T947" s="160" t="s">
        <v>216</v>
      </c>
      <c r="U947" s="160">
        <v>2.42</v>
      </c>
      <c r="V947" s="160">
        <f>ROUND(E947*U947,2)</f>
        <v>0.84</v>
      </c>
      <c r="W947" s="160"/>
      <c r="X947" s="160" t="s">
        <v>723</v>
      </c>
      <c r="Y947" s="160" t="s">
        <v>218</v>
      </c>
      <c r="Z947" s="150"/>
      <c r="AA947" s="150"/>
      <c r="AB947" s="150"/>
      <c r="AC947" s="150"/>
      <c r="AD947" s="150"/>
      <c r="AE947" s="150"/>
      <c r="AF947" s="150"/>
      <c r="AG947" s="150" t="s">
        <v>724</v>
      </c>
      <c r="AH947" s="150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</row>
    <row r="948" spans="1:60" x14ac:dyDescent="0.2">
      <c r="A948" s="164" t="s">
        <v>211</v>
      </c>
      <c r="B948" s="165" t="s">
        <v>174</v>
      </c>
      <c r="C948" s="183" t="s">
        <v>175</v>
      </c>
      <c r="D948" s="166"/>
      <c r="E948" s="167"/>
      <c r="F948" s="168"/>
      <c r="G948" s="169">
        <f>SUMIF(AG949:AG982,"&lt;&gt;NOR",G949:G982)</f>
        <v>0</v>
      </c>
      <c r="H948" s="163"/>
      <c r="I948" s="163">
        <f>SUM(I949:I982)</f>
        <v>103402.14000000001</v>
      </c>
      <c r="J948" s="163"/>
      <c r="K948" s="163">
        <f>SUM(K949:K982)</f>
        <v>70699.349999999991</v>
      </c>
      <c r="L948" s="163"/>
      <c r="M948" s="163">
        <f>SUM(M949:M982)</f>
        <v>0</v>
      </c>
      <c r="N948" s="162"/>
      <c r="O948" s="162">
        <f>SUM(O949:O982)</f>
        <v>2.19</v>
      </c>
      <c r="P948" s="162"/>
      <c r="Q948" s="162">
        <f>SUM(Q949:Q982)</f>
        <v>0</v>
      </c>
      <c r="R948" s="163"/>
      <c r="S948" s="163"/>
      <c r="T948" s="163"/>
      <c r="U948" s="163"/>
      <c r="V948" s="163">
        <f>SUM(V949:V982)</f>
        <v>125.06</v>
      </c>
      <c r="W948" s="163"/>
      <c r="X948" s="163"/>
      <c r="Y948" s="163"/>
      <c r="AG948" t="s">
        <v>212</v>
      </c>
    </row>
    <row r="949" spans="1:60" outlineLevel="1" x14ac:dyDescent="0.2">
      <c r="A949" s="171">
        <v>199</v>
      </c>
      <c r="B949" s="172" t="s">
        <v>1068</v>
      </c>
      <c r="C949" s="185" t="s">
        <v>1069</v>
      </c>
      <c r="D949" s="173" t="s">
        <v>312</v>
      </c>
      <c r="E949" s="174">
        <v>103.2</v>
      </c>
      <c r="F949" s="175"/>
      <c r="G949" s="176">
        <f>ROUND(E949*F949,2)</f>
        <v>0</v>
      </c>
      <c r="H949" s="161">
        <v>25.73</v>
      </c>
      <c r="I949" s="160">
        <f>ROUND(E949*H949,2)</f>
        <v>2655.34</v>
      </c>
      <c r="J949" s="161">
        <v>28.17</v>
      </c>
      <c r="K949" s="160">
        <f>ROUND(E949*J949,2)</f>
        <v>2907.14</v>
      </c>
      <c r="L949" s="160">
        <v>21</v>
      </c>
      <c r="M949" s="160">
        <f>G949*(1+L949/100)</f>
        <v>0</v>
      </c>
      <c r="N949" s="159">
        <v>2.1000000000000001E-4</v>
      </c>
      <c r="O949" s="159">
        <f>ROUND(E949*N949,2)</f>
        <v>0.02</v>
      </c>
      <c r="P949" s="159">
        <v>0</v>
      </c>
      <c r="Q949" s="159">
        <f>ROUND(E949*P949,2)</f>
        <v>0</v>
      </c>
      <c r="R949" s="160"/>
      <c r="S949" s="160" t="s">
        <v>216</v>
      </c>
      <c r="T949" s="160" t="s">
        <v>216</v>
      </c>
      <c r="U949" s="160">
        <v>0.05</v>
      </c>
      <c r="V949" s="160">
        <f>ROUND(E949*U949,2)</f>
        <v>5.16</v>
      </c>
      <c r="W949" s="160"/>
      <c r="X949" s="160" t="s">
        <v>236</v>
      </c>
      <c r="Y949" s="160" t="s">
        <v>218</v>
      </c>
      <c r="Z949" s="150"/>
      <c r="AA949" s="150"/>
      <c r="AB949" s="150"/>
      <c r="AC949" s="150"/>
      <c r="AD949" s="150"/>
      <c r="AE949" s="150"/>
      <c r="AF949" s="150"/>
      <c r="AG949" s="150" t="s">
        <v>237</v>
      </c>
      <c r="AH949" s="150"/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</row>
    <row r="950" spans="1:60" outlineLevel="2" x14ac:dyDescent="0.2">
      <c r="A950" s="157"/>
      <c r="B950" s="158"/>
      <c r="C950" s="196" t="s">
        <v>1070</v>
      </c>
      <c r="D950" s="189"/>
      <c r="E950" s="190">
        <v>19.559999999999999</v>
      </c>
      <c r="F950" s="160"/>
      <c r="G950" s="160"/>
      <c r="H950" s="160"/>
      <c r="I950" s="160"/>
      <c r="J950" s="160"/>
      <c r="K950" s="160"/>
      <c r="L950" s="160"/>
      <c r="M950" s="160"/>
      <c r="N950" s="159"/>
      <c r="O950" s="159"/>
      <c r="P950" s="159"/>
      <c r="Q950" s="159"/>
      <c r="R950" s="160"/>
      <c r="S950" s="160"/>
      <c r="T950" s="160"/>
      <c r="U950" s="160"/>
      <c r="V950" s="160"/>
      <c r="W950" s="160"/>
      <c r="X950" s="160"/>
      <c r="Y950" s="160"/>
      <c r="Z950" s="150"/>
      <c r="AA950" s="150"/>
      <c r="AB950" s="150"/>
      <c r="AC950" s="150"/>
      <c r="AD950" s="150"/>
      <c r="AE950" s="150"/>
      <c r="AF950" s="150"/>
      <c r="AG950" s="150" t="s">
        <v>239</v>
      </c>
      <c r="AH950" s="150">
        <v>0</v>
      </c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</row>
    <row r="951" spans="1:60" outlineLevel="3" x14ac:dyDescent="0.2">
      <c r="A951" s="157"/>
      <c r="B951" s="158"/>
      <c r="C951" s="196" t="s">
        <v>1071</v>
      </c>
      <c r="D951" s="189"/>
      <c r="E951" s="190">
        <v>18.100000000000001</v>
      </c>
      <c r="F951" s="160"/>
      <c r="G951" s="160"/>
      <c r="H951" s="160"/>
      <c r="I951" s="160"/>
      <c r="J951" s="160"/>
      <c r="K951" s="160"/>
      <c r="L951" s="160"/>
      <c r="M951" s="160"/>
      <c r="N951" s="159"/>
      <c r="O951" s="159"/>
      <c r="P951" s="159"/>
      <c r="Q951" s="159"/>
      <c r="R951" s="160"/>
      <c r="S951" s="160"/>
      <c r="T951" s="160"/>
      <c r="U951" s="160"/>
      <c r="V951" s="160"/>
      <c r="W951" s="160"/>
      <c r="X951" s="160"/>
      <c r="Y951" s="160"/>
      <c r="Z951" s="150"/>
      <c r="AA951" s="150"/>
      <c r="AB951" s="150"/>
      <c r="AC951" s="150"/>
      <c r="AD951" s="150"/>
      <c r="AE951" s="150"/>
      <c r="AF951" s="150"/>
      <c r="AG951" s="150" t="s">
        <v>239</v>
      </c>
      <c r="AH951" s="150">
        <v>0</v>
      </c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</row>
    <row r="952" spans="1:60" outlineLevel="3" x14ac:dyDescent="0.2">
      <c r="A952" s="157"/>
      <c r="B952" s="158"/>
      <c r="C952" s="196" t="s">
        <v>1072</v>
      </c>
      <c r="D952" s="189"/>
      <c r="E952" s="190">
        <v>9.1999999999999993</v>
      </c>
      <c r="F952" s="160"/>
      <c r="G952" s="160"/>
      <c r="H952" s="160"/>
      <c r="I952" s="160"/>
      <c r="J952" s="160"/>
      <c r="K952" s="160"/>
      <c r="L952" s="160"/>
      <c r="M952" s="160"/>
      <c r="N952" s="159"/>
      <c r="O952" s="159"/>
      <c r="P952" s="159"/>
      <c r="Q952" s="159"/>
      <c r="R952" s="160"/>
      <c r="S952" s="160"/>
      <c r="T952" s="160"/>
      <c r="U952" s="160"/>
      <c r="V952" s="160"/>
      <c r="W952" s="160"/>
      <c r="X952" s="160"/>
      <c r="Y952" s="160"/>
      <c r="Z952" s="150"/>
      <c r="AA952" s="150"/>
      <c r="AB952" s="150"/>
      <c r="AC952" s="150"/>
      <c r="AD952" s="150"/>
      <c r="AE952" s="150"/>
      <c r="AF952" s="150"/>
      <c r="AG952" s="150" t="s">
        <v>239</v>
      </c>
      <c r="AH952" s="150">
        <v>0</v>
      </c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</row>
    <row r="953" spans="1:60" outlineLevel="3" x14ac:dyDescent="0.2">
      <c r="A953" s="157"/>
      <c r="B953" s="158"/>
      <c r="C953" s="196" t="s">
        <v>1073</v>
      </c>
      <c r="D953" s="189"/>
      <c r="E953" s="190">
        <v>18.04</v>
      </c>
      <c r="F953" s="160"/>
      <c r="G953" s="160"/>
      <c r="H953" s="160"/>
      <c r="I953" s="160"/>
      <c r="J953" s="160"/>
      <c r="K953" s="160"/>
      <c r="L953" s="160"/>
      <c r="M953" s="160"/>
      <c r="N953" s="159"/>
      <c r="O953" s="159"/>
      <c r="P953" s="159"/>
      <c r="Q953" s="159"/>
      <c r="R953" s="160"/>
      <c r="S953" s="160"/>
      <c r="T953" s="160"/>
      <c r="U953" s="160"/>
      <c r="V953" s="160"/>
      <c r="W953" s="160"/>
      <c r="X953" s="160"/>
      <c r="Y953" s="160"/>
      <c r="Z953" s="150"/>
      <c r="AA953" s="150"/>
      <c r="AB953" s="150"/>
      <c r="AC953" s="150"/>
      <c r="AD953" s="150"/>
      <c r="AE953" s="150"/>
      <c r="AF953" s="150"/>
      <c r="AG953" s="150" t="s">
        <v>239</v>
      </c>
      <c r="AH953" s="150">
        <v>0</v>
      </c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</row>
    <row r="954" spans="1:60" outlineLevel="3" x14ac:dyDescent="0.2">
      <c r="A954" s="157"/>
      <c r="B954" s="158"/>
      <c r="C954" s="196" t="s">
        <v>1074</v>
      </c>
      <c r="D954" s="189"/>
      <c r="E954" s="190">
        <v>17.5</v>
      </c>
      <c r="F954" s="160"/>
      <c r="G954" s="160"/>
      <c r="H954" s="160"/>
      <c r="I954" s="160"/>
      <c r="J954" s="160"/>
      <c r="K954" s="160"/>
      <c r="L954" s="160"/>
      <c r="M954" s="160"/>
      <c r="N954" s="159"/>
      <c r="O954" s="159"/>
      <c r="P954" s="159"/>
      <c r="Q954" s="159"/>
      <c r="R954" s="160"/>
      <c r="S954" s="160"/>
      <c r="T954" s="160"/>
      <c r="U954" s="160"/>
      <c r="V954" s="160"/>
      <c r="W954" s="160"/>
      <c r="X954" s="160"/>
      <c r="Y954" s="160"/>
      <c r="Z954" s="150"/>
      <c r="AA954" s="150"/>
      <c r="AB954" s="150"/>
      <c r="AC954" s="150"/>
      <c r="AD954" s="150"/>
      <c r="AE954" s="150"/>
      <c r="AF954" s="150"/>
      <c r="AG954" s="150" t="s">
        <v>239</v>
      </c>
      <c r="AH954" s="150">
        <v>0</v>
      </c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</row>
    <row r="955" spans="1:60" outlineLevel="3" x14ac:dyDescent="0.2">
      <c r="A955" s="157"/>
      <c r="B955" s="158"/>
      <c r="C955" s="196" t="s">
        <v>1072</v>
      </c>
      <c r="D955" s="189"/>
      <c r="E955" s="190">
        <v>9.1999999999999993</v>
      </c>
      <c r="F955" s="160"/>
      <c r="G955" s="160"/>
      <c r="H955" s="160"/>
      <c r="I955" s="160"/>
      <c r="J955" s="160"/>
      <c r="K955" s="160"/>
      <c r="L955" s="160"/>
      <c r="M955" s="160"/>
      <c r="N955" s="159"/>
      <c r="O955" s="159"/>
      <c r="P955" s="159"/>
      <c r="Q955" s="159"/>
      <c r="R955" s="160"/>
      <c r="S955" s="160"/>
      <c r="T955" s="160"/>
      <c r="U955" s="160"/>
      <c r="V955" s="160"/>
      <c r="W955" s="160"/>
      <c r="X955" s="160"/>
      <c r="Y955" s="160"/>
      <c r="Z955" s="150"/>
      <c r="AA955" s="150"/>
      <c r="AB955" s="150"/>
      <c r="AC955" s="150"/>
      <c r="AD955" s="150"/>
      <c r="AE955" s="150"/>
      <c r="AF955" s="150"/>
      <c r="AG955" s="150" t="s">
        <v>239</v>
      </c>
      <c r="AH955" s="150">
        <v>0</v>
      </c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</row>
    <row r="956" spans="1:60" outlineLevel="3" x14ac:dyDescent="0.2">
      <c r="A956" s="157"/>
      <c r="B956" s="158"/>
      <c r="C956" s="196" t="s">
        <v>1075</v>
      </c>
      <c r="D956" s="189"/>
      <c r="E956" s="190">
        <v>11.6</v>
      </c>
      <c r="F956" s="160"/>
      <c r="G956" s="160"/>
      <c r="H956" s="160"/>
      <c r="I956" s="160"/>
      <c r="J956" s="160"/>
      <c r="K956" s="160"/>
      <c r="L956" s="160"/>
      <c r="M956" s="160"/>
      <c r="N956" s="159"/>
      <c r="O956" s="159"/>
      <c r="P956" s="159"/>
      <c r="Q956" s="159"/>
      <c r="R956" s="160"/>
      <c r="S956" s="160"/>
      <c r="T956" s="160"/>
      <c r="U956" s="160"/>
      <c r="V956" s="160"/>
      <c r="W956" s="160"/>
      <c r="X956" s="160"/>
      <c r="Y956" s="160"/>
      <c r="Z956" s="150"/>
      <c r="AA956" s="150"/>
      <c r="AB956" s="150"/>
      <c r="AC956" s="150"/>
      <c r="AD956" s="150"/>
      <c r="AE956" s="150"/>
      <c r="AF956" s="150"/>
      <c r="AG956" s="150" t="s">
        <v>239</v>
      </c>
      <c r="AH956" s="150">
        <v>0</v>
      </c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</row>
    <row r="957" spans="1:60" outlineLevel="1" x14ac:dyDescent="0.2">
      <c r="A957" s="171">
        <v>200</v>
      </c>
      <c r="B957" s="172" t="s">
        <v>1022</v>
      </c>
      <c r="C957" s="185" t="s">
        <v>1023</v>
      </c>
      <c r="D957" s="173" t="s">
        <v>312</v>
      </c>
      <c r="E957" s="174">
        <v>75.2</v>
      </c>
      <c r="F957" s="175"/>
      <c r="G957" s="176">
        <f>ROUND(E957*F957,2)</f>
        <v>0</v>
      </c>
      <c r="H957" s="161">
        <v>209.28</v>
      </c>
      <c r="I957" s="160">
        <f>ROUND(E957*H957,2)</f>
        <v>15737.86</v>
      </c>
      <c r="J957" s="161">
        <v>135.22</v>
      </c>
      <c r="K957" s="160">
        <f>ROUND(E957*J957,2)</f>
        <v>10168.540000000001</v>
      </c>
      <c r="L957" s="160">
        <v>21</v>
      </c>
      <c r="M957" s="160">
        <f>G957*(1+L957/100)</f>
        <v>0</v>
      </c>
      <c r="N957" s="159">
        <v>1.2600000000000001E-3</v>
      </c>
      <c r="O957" s="159">
        <f>ROUND(E957*N957,2)</f>
        <v>0.09</v>
      </c>
      <c r="P957" s="159">
        <v>0</v>
      </c>
      <c r="Q957" s="159">
        <f>ROUND(E957*P957,2)</f>
        <v>0</v>
      </c>
      <c r="R957" s="160"/>
      <c r="S957" s="160" t="s">
        <v>216</v>
      </c>
      <c r="T957" s="160" t="s">
        <v>216</v>
      </c>
      <c r="U957" s="160">
        <v>0.24</v>
      </c>
      <c r="V957" s="160">
        <f>ROUND(E957*U957,2)</f>
        <v>18.05</v>
      </c>
      <c r="W957" s="160"/>
      <c r="X957" s="160" t="s">
        <v>236</v>
      </c>
      <c r="Y957" s="160" t="s">
        <v>218</v>
      </c>
      <c r="Z957" s="150"/>
      <c r="AA957" s="150"/>
      <c r="AB957" s="150"/>
      <c r="AC957" s="150"/>
      <c r="AD957" s="150"/>
      <c r="AE957" s="150"/>
      <c r="AF957" s="150"/>
      <c r="AG957" s="150" t="s">
        <v>237</v>
      </c>
      <c r="AH957" s="150"/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</row>
    <row r="958" spans="1:60" outlineLevel="2" x14ac:dyDescent="0.2">
      <c r="A958" s="157"/>
      <c r="B958" s="158"/>
      <c r="C958" s="197" t="s">
        <v>287</v>
      </c>
      <c r="D958" s="191"/>
      <c r="E958" s="192"/>
      <c r="F958" s="160"/>
      <c r="G958" s="160"/>
      <c r="H958" s="160"/>
      <c r="I958" s="160"/>
      <c r="J958" s="160"/>
      <c r="K958" s="160"/>
      <c r="L958" s="160"/>
      <c r="M958" s="160"/>
      <c r="N958" s="159"/>
      <c r="O958" s="159"/>
      <c r="P958" s="159"/>
      <c r="Q958" s="159"/>
      <c r="R958" s="160"/>
      <c r="S958" s="160"/>
      <c r="T958" s="160"/>
      <c r="U958" s="160"/>
      <c r="V958" s="160"/>
      <c r="W958" s="160"/>
      <c r="X958" s="160"/>
      <c r="Y958" s="160"/>
      <c r="Z958" s="150"/>
      <c r="AA958" s="150"/>
      <c r="AB958" s="150"/>
      <c r="AC958" s="150"/>
      <c r="AD958" s="150"/>
      <c r="AE958" s="150"/>
      <c r="AF958" s="150"/>
      <c r="AG958" s="150" t="s">
        <v>239</v>
      </c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</row>
    <row r="959" spans="1:60" outlineLevel="3" x14ac:dyDescent="0.2">
      <c r="A959" s="157"/>
      <c r="B959" s="158"/>
      <c r="C959" s="198" t="s">
        <v>1076</v>
      </c>
      <c r="D959" s="191"/>
      <c r="E959" s="192">
        <v>19.559999999999999</v>
      </c>
      <c r="F959" s="160"/>
      <c r="G959" s="160"/>
      <c r="H959" s="160"/>
      <c r="I959" s="160"/>
      <c r="J959" s="160"/>
      <c r="K959" s="160"/>
      <c r="L959" s="160"/>
      <c r="M959" s="160"/>
      <c r="N959" s="159"/>
      <c r="O959" s="159"/>
      <c r="P959" s="159"/>
      <c r="Q959" s="159"/>
      <c r="R959" s="160"/>
      <c r="S959" s="160"/>
      <c r="T959" s="160"/>
      <c r="U959" s="160"/>
      <c r="V959" s="160"/>
      <c r="W959" s="160"/>
      <c r="X959" s="160"/>
      <c r="Y959" s="160"/>
      <c r="Z959" s="150"/>
      <c r="AA959" s="150"/>
      <c r="AB959" s="150"/>
      <c r="AC959" s="150"/>
      <c r="AD959" s="150"/>
      <c r="AE959" s="150"/>
      <c r="AF959" s="150"/>
      <c r="AG959" s="150" t="s">
        <v>239</v>
      </c>
      <c r="AH959" s="150">
        <v>2</v>
      </c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</row>
    <row r="960" spans="1:60" outlineLevel="3" x14ac:dyDescent="0.2">
      <c r="A960" s="157"/>
      <c r="B960" s="158"/>
      <c r="C960" s="198" t="s">
        <v>1077</v>
      </c>
      <c r="D960" s="191"/>
      <c r="E960" s="192">
        <v>18.04</v>
      </c>
      <c r="F960" s="160"/>
      <c r="G960" s="160"/>
      <c r="H960" s="160"/>
      <c r="I960" s="160"/>
      <c r="J960" s="160"/>
      <c r="K960" s="160"/>
      <c r="L960" s="160"/>
      <c r="M960" s="160"/>
      <c r="N960" s="159"/>
      <c r="O960" s="159"/>
      <c r="P960" s="159"/>
      <c r="Q960" s="159"/>
      <c r="R960" s="160"/>
      <c r="S960" s="160"/>
      <c r="T960" s="160"/>
      <c r="U960" s="160"/>
      <c r="V960" s="160"/>
      <c r="W960" s="160"/>
      <c r="X960" s="160"/>
      <c r="Y960" s="160"/>
      <c r="Z960" s="150"/>
      <c r="AA960" s="150"/>
      <c r="AB960" s="150"/>
      <c r="AC960" s="150"/>
      <c r="AD960" s="150"/>
      <c r="AE960" s="150"/>
      <c r="AF960" s="150"/>
      <c r="AG960" s="150" t="s">
        <v>239</v>
      </c>
      <c r="AH960" s="150">
        <v>2</v>
      </c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</row>
    <row r="961" spans="1:60" outlineLevel="3" x14ac:dyDescent="0.2">
      <c r="A961" s="157"/>
      <c r="B961" s="158"/>
      <c r="C961" s="197" t="s">
        <v>308</v>
      </c>
      <c r="D961" s="191"/>
      <c r="E961" s="192"/>
      <c r="F961" s="160"/>
      <c r="G961" s="160"/>
      <c r="H961" s="160"/>
      <c r="I961" s="160"/>
      <c r="J961" s="160"/>
      <c r="K961" s="160"/>
      <c r="L961" s="160"/>
      <c r="M961" s="160"/>
      <c r="N961" s="159"/>
      <c r="O961" s="159"/>
      <c r="P961" s="159"/>
      <c r="Q961" s="159"/>
      <c r="R961" s="160"/>
      <c r="S961" s="160"/>
      <c r="T961" s="160"/>
      <c r="U961" s="160"/>
      <c r="V961" s="160"/>
      <c r="W961" s="160"/>
      <c r="X961" s="160"/>
      <c r="Y961" s="160"/>
      <c r="Z961" s="150"/>
      <c r="AA961" s="150"/>
      <c r="AB961" s="150"/>
      <c r="AC961" s="150"/>
      <c r="AD961" s="150"/>
      <c r="AE961" s="150"/>
      <c r="AF961" s="150"/>
      <c r="AG961" s="150" t="s">
        <v>239</v>
      </c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</row>
    <row r="962" spans="1:60" outlineLevel="3" x14ac:dyDescent="0.2">
      <c r="A962" s="157"/>
      <c r="B962" s="158"/>
      <c r="C962" s="196" t="s">
        <v>1078</v>
      </c>
      <c r="D962" s="189"/>
      <c r="E962" s="190">
        <v>75.2</v>
      </c>
      <c r="F962" s="160"/>
      <c r="G962" s="160"/>
      <c r="H962" s="160"/>
      <c r="I962" s="160"/>
      <c r="J962" s="160"/>
      <c r="K962" s="160"/>
      <c r="L962" s="160"/>
      <c r="M962" s="160"/>
      <c r="N962" s="159"/>
      <c r="O962" s="159"/>
      <c r="P962" s="159"/>
      <c r="Q962" s="159"/>
      <c r="R962" s="160"/>
      <c r="S962" s="160"/>
      <c r="T962" s="160"/>
      <c r="U962" s="160"/>
      <c r="V962" s="160"/>
      <c r="W962" s="160"/>
      <c r="X962" s="160"/>
      <c r="Y962" s="160"/>
      <c r="Z962" s="150"/>
      <c r="AA962" s="150"/>
      <c r="AB962" s="150"/>
      <c r="AC962" s="150"/>
      <c r="AD962" s="150"/>
      <c r="AE962" s="150"/>
      <c r="AF962" s="150"/>
      <c r="AG962" s="150" t="s">
        <v>239</v>
      </c>
      <c r="AH962" s="150">
        <v>0</v>
      </c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</row>
    <row r="963" spans="1:60" outlineLevel="1" x14ac:dyDescent="0.2">
      <c r="A963" s="171">
        <v>201</v>
      </c>
      <c r="B963" s="172" t="s">
        <v>1079</v>
      </c>
      <c r="C963" s="185" t="s">
        <v>1080</v>
      </c>
      <c r="D963" s="173" t="s">
        <v>312</v>
      </c>
      <c r="E963" s="174">
        <v>103.2</v>
      </c>
      <c r="F963" s="175"/>
      <c r="G963" s="176">
        <f>ROUND(E963*F963,2)</f>
        <v>0</v>
      </c>
      <c r="H963" s="161">
        <v>189.03</v>
      </c>
      <c r="I963" s="160">
        <f>ROUND(E963*H963,2)</f>
        <v>19507.900000000001</v>
      </c>
      <c r="J963" s="161">
        <v>542.97</v>
      </c>
      <c r="K963" s="160">
        <f>ROUND(E963*J963,2)</f>
        <v>56034.5</v>
      </c>
      <c r="L963" s="160">
        <v>21</v>
      </c>
      <c r="M963" s="160">
        <f>G963*(1+L963/100)</f>
        <v>0</v>
      </c>
      <c r="N963" s="159">
        <v>5.2399999999999999E-3</v>
      </c>
      <c r="O963" s="159">
        <f>ROUND(E963*N963,2)</f>
        <v>0.54</v>
      </c>
      <c r="P963" s="159">
        <v>0</v>
      </c>
      <c r="Q963" s="159">
        <f>ROUND(E963*P963,2)</f>
        <v>0</v>
      </c>
      <c r="R963" s="160"/>
      <c r="S963" s="160" t="s">
        <v>216</v>
      </c>
      <c r="T963" s="160" t="s">
        <v>216</v>
      </c>
      <c r="U963" s="160">
        <v>0.96</v>
      </c>
      <c r="V963" s="160">
        <f>ROUND(E963*U963,2)</f>
        <v>99.07</v>
      </c>
      <c r="W963" s="160"/>
      <c r="X963" s="160" t="s">
        <v>236</v>
      </c>
      <c r="Y963" s="160" t="s">
        <v>218</v>
      </c>
      <c r="Z963" s="150"/>
      <c r="AA963" s="150"/>
      <c r="AB963" s="150"/>
      <c r="AC963" s="150"/>
      <c r="AD963" s="150"/>
      <c r="AE963" s="150"/>
      <c r="AF963" s="150"/>
      <c r="AG963" s="150" t="s">
        <v>237</v>
      </c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</row>
    <row r="964" spans="1:60" outlineLevel="2" x14ac:dyDescent="0.2">
      <c r="A964" s="157"/>
      <c r="B964" s="158"/>
      <c r="C964" s="196" t="s">
        <v>1070</v>
      </c>
      <c r="D964" s="189"/>
      <c r="E964" s="190">
        <v>19.559999999999999</v>
      </c>
      <c r="F964" s="160"/>
      <c r="G964" s="160"/>
      <c r="H964" s="160"/>
      <c r="I964" s="160"/>
      <c r="J964" s="160"/>
      <c r="K964" s="160"/>
      <c r="L964" s="160"/>
      <c r="M964" s="160"/>
      <c r="N964" s="159"/>
      <c r="O964" s="159"/>
      <c r="P964" s="159"/>
      <c r="Q964" s="159"/>
      <c r="R964" s="160"/>
      <c r="S964" s="160"/>
      <c r="T964" s="160"/>
      <c r="U964" s="160"/>
      <c r="V964" s="160"/>
      <c r="W964" s="160"/>
      <c r="X964" s="160"/>
      <c r="Y964" s="160"/>
      <c r="Z964" s="150"/>
      <c r="AA964" s="150"/>
      <c r="AB964" s="150"/>
      <c r="AC964" s="150"/>
      <c r="AD964" s="150"/>
      <c r="AE964" s="150"/>
      <c r="AF964" s="150"/>
      <c r="AG964" s="150" t="s">
        <v>239</v>
      </c>
      <c r="AH964" s="150">
        <v>0</v>
      </c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</row>
    <row r="965" spans="1:60" outlineLevel="3" x14ac:dyDescent="0.2">
      <c r="A965" s="157"/>
      <c r="B965" s="158"/>
      <c r="C965" s="196" t="s">
        <v>1071</v>
      </c>
      <c r="D965" s="189"/>
      <c r="E965" s="190">
        <v>18.100000000000001</v>
      </c>
      <c r="F965" s="160"/>
      <c r="G965" s="160"/>
      <c r="H965" s="160"/>
      <c r="I965" s="160"/>
      <c r="J965" s="160"/>
      <c r="K965" s="160"/>
      <c r="L965" s="160"/>
      <c r="M965" s="160"/>
      <c r="N965" s="159"/>
      <c r="O965" s="159"/>
      <c r="P965" s="159"/>
      <c r="Q965" s="159"/>
      <c r="R965" s="160"/>
      <c r="S965" s="160"/>
      <c r="T965" s="160"/>
      <c r="U965" s="160"/>
      <c r="V965" s="160"/>
      <c r="W965" s="160"/>
      <c r="X965" s="160"/>
      <c r="Y965" s="160"/>
      <c r="Z965" s="150"/>
      <c r="AA965" s="150"/>
      <c r="AB965" s="150"/>
      <c r="AC965" s="150"/>
      <c r="AD965" s="150"/>
      <c r="AE965" s="150"/>
      <c r="AF965" s="150"/>
      <c r="AG965" s="150" t="s">
        <v>239</v>
      </c>
      <c r="AH965" s="150">
        <v>0</v>
      </c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</row>
    <row r="966" spans="1:60" outlineLevel="3" x14ac:dyDescent="0.2">
      <c r="A966" s="157"/>
      <c r="B966" s="158"/>
      <c r="C966" s="196" t="s">
        <v>1072</v>
      </c>
      <c r="D966" s="189"/>
      <c r="E966" s="190">
        <v>9.1999999999999993</v>
      </c>
      <c r="F966" s="160"/>
      <c r="G966" s="160"/>
      <c r="H966" s="160"/>
      <c r="I966" s="160"/>
      <c r="J966" s="160"/>
      <c r="K966" s="160"/>
      <c r="L966" s="160"/>
      <c r="M966" s="160"/>
      <c r="N966" s="159"/>
      <c r="O966" s="159"/>
      <c r="P966" s="159"/>
      <c r="Q966" s="159"/>
      <c r="R966" s="160"/>
      <c r="S966" s="160"/>
      <c r="T966" s="160"/>
      <c r="U966" s="160"/>
      <c r="V966" s="160"/>
      <c r="W966" s="160"/>
      <c r="X966" s="160"/>
      <c r="Y966" s="160"/>
      <c r="Z966" s="150"/>
      <c r="AA966" s="150"/>
      <c r="AB966" s="150"/>
      <c r="AC966" s="150"/>
      <c r="AD966" s="150"/>
      <c r="AE966" s="150"/>
      <c r="AF966" s="150"/>
      <c r="AG966" s="150" t="s">
        <v>239</v>
      </c>
      <c r="AH966" s="150">
        <v>0</v>
      </c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</row>
    <row r="967" spans="1:60" outlineLevel="3" x14ac:dyDescent="0.2">
      <c r="A967" s="157"/>
      <c r="B967" s="158"/>
      <c r="C967" s="196" t="s">
        <v>1073</v>
      </c>
      <c r="D967" s="189"/>
      <c r="E967" s="190">
        <v>18.04</v>
      </c>
      <c r="F967" s="160"/>
      <c r="G967" s="160"/>
      <c r="H967" s="160"/>
      <c r="I967" s="160"/>
      <c r="J967" s="160"/>
      <c r="K967" s="160"/>
      <c r="L967" s="160"/>
      <c r="M967" s="160"/>
      <c r="N967" s="159"/>
      <c r="O967" s="159"/>
      <c r="P967" s="159"/>
      <c r="Q967" s="159"/>
      <c r="R967" s="160"/>
      <c r="S967" s="160"/>
      <c r="T967" s="160"/>
      <c r="U967" s="160"/>
      <c r="V967" s="160"/>
      <c r="W967" s="160"/>
      <c r="X967" s="160"/>
      <c r="Y967" s="160"/>
      <c r="Z967" s="150"/>
      <c r="AA967" s="150"/>
      <c r="AB967" s="150"/>
      <c r="AC967" s="150"/>
      <c r="AD967" s="150"/>
      <c r="AE967" s="150"/>
      <c r="AF967" s="150"/>
      <c r="AG967" s="150" t="s">
        <v>239</v>
      </c>
      <c r="AH967" s="150">
        <v>0</v>
      </c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</row>
    <row r="968" spans="1:60" outlineLevel="3" x14ac:dyDescent="0.2">
      <c r="A968" s="157"/>
      <c r="B968" s="158"/>
      <c r="C968" s="196" t="s">
        <v>1074</v>
      </c>
      <c r="D968" s="189"/>
      <c r="E968" s="190">
        <v>17.5</v>
      </c>
      <c r="F968" s="160"/>
      <c r="G968" s="160"/>
      <c r="H968" s="160"/>
      <c r="I968" s="160"/>
      <c r="J968" s="160"/>
      <c r="K968" s="160"/>
      <c r="L968" s="160"/>
      <c r="M968" s="160"/>
      <c r="N968" s="159"/>
      <c r="O968" s="159"/>
      <c r="P968" s="159"/>
      <c r="Q968" s="159"/>
      <c r="R968" s="160"/>
      <c r="S968" s="160"/>
      <c r="T968" s="160"/>
      <c r="U968" s="160"/>
      <c r="V968" s="160"/>
      <c r="W968" s="160"/>
      <c r="X968" s="160"/>
      <c r="Y968" s="160"/>
      <c r="Z968" s="150"/>
      <c r="AA968" s="150"/>
      <c r="AB968" s="150"/>
      <c r="AC968" s="150"/>
      <c r="AD968" s="150"/>
      <c r="AE968" s="150"/>
      <c r="AF968" s="150"/>
      <c r="AG968" s="150" t="s">
        <v>239</v>
      </c>
      <c r="AH968" s="150">
        <v>0</v>
      </c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</row>
    <row r="969" spans="1:60" outlineLevel="3" x14ac:dyDescent="0.2">
      <c r="A969" s="157"/>
      <c r="B969" s="158"/>
      <c r="C969" s="196" t="s">
        <v>1072</v>
      </c>
      <c r="D969" s="189"/>
      <c r="E969" s="190">
        <v>9.1999999999999993</v>
      </c>
      <c r="F969" s="160"/>
      <c r="G969" s="160"/>
      <c r="H969" s="160"/>
      <c r="I969" s="160"/>
      <c r="J969" s="160"/>
      <c r="K969" s="160"/>
      <c r="L969" s="160"/>
      <c r="M969" s="160"/>
      <c r="N969" s="159"/>
      <c r="O969" s="159"/>
      <c r="P969" s="159"/>
      <c r="Q969" s="159"/>
      <c r="R969" s="160"/>
      <c r="S969" s="160"/>
      <c r="T969" s="160"/>
      <c r="U969" s="160"/>
      <c r="V969" s="160"/>
      <c r="W969" s="160"/>
      <c r="X969" s="160"/>
      <c r="Y969" s="160"/>
      <c r="Z969" s="150"/>
      <c r="AA969" s="150"/>
      <c r="AB969" s="150"/>
      <c r="AC969" s="150"/>
      <c r="AD969" s="150"/>
      <c r="AE969" s="150"/>
      <c r="AF969" s="150"/>
      <c r="AG969" s="150" t="s">
        <v>239</v>
      </c>
      <c r="AH969" s="150">
        <v>0</v>
      </c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</row>
    <row r="970" spans="1:60" outlineLevel="3" x14ac:dyDescent="0.2">
      <c r="A970" s="157"/>
      <c r="B970" s="158"/>
      <c r="C970" s="196" t="s">
        <v>1075</v>
      </c>
      <c r="D970" s="189"/>
      <c r="E970" s="190">
        <v>11.6</v>
      </c>
      <c r="F970" s="160"/>
      <c r="G970" s="160"/>
      <c r="H970" s="160"/>
      <c r="I970" s="160"/>
      <c r="J970" s="160"/>
      <c r="K970" s="160"/>
      <c r="L970" s="160"/>
      <c r="M970" s="160"/>
      <c r="N970" s="159"/>
      <c r="O970" s="159"/>
      <c r="P970" s="159"/>
      <c r="Q970" s="159"/>
      <c r="R970" s="160"/>
      <c r="S970" s="160"/>
      <c r="T970" s="160"/>
      <c r="U970" s="160"/>
      <c r="V970" s="160"/>
      <c r="W970" s="160"/>
      <c r="X970" s="160"/>
      <c r="Y970" s="160"/>
      <c r="Z970" s="150"/>
      <c r="AA970" s="150"/>
      <c r="AB970" s="150"/>
      <c r="AC970" s="150"/>
      <c r="AD970" s="150"/>
      <c r="AE970" s="150"/>
      <c r="AF970" s="150"/>
      <c r="AG970" s="150" t="s">
        <v>239</v>
      </c>
      <c r="AH970" s="150">
        <v>0</v>
      </c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</row>
    <row r="971" spans="1:60" outlineLevel="1" x14ac:dyDescent="0.2">
      <c r="A971" s="171">
        <v>202</v>
      </c>
      <c r="B971" s="172" t="s">
        <v>1081</v>
      </c>
      <c r="C971" s="185" t="s">
        <v>1082</v>
      </c>
      <c r="D971" s="173" t="s">
        <v>312</v>
      </c>
      <c r="E971" s="174">
        <v>113.52</v>
      </c>
      <c r="F971" s="175"/>
      <c r="G971" s="176">
        <f>ROUND(E971*F971,2)</f>
        <v>0</v>
      </c>
      <c r="H971" s="161">
        <v>577</v>
      </c>
      <c r="I971" s="160">
        <f>ROUND(E971*H971,2)</f>
        <v>65501.04</v>
      </c>
      <c r="J971" s="161">
        <v>0</v>
      </c>
      <c r="K971" s="160">
        <f>ROUND(E971*J971,2)</f>
        <v>0</v>
      </c>
      <c r="L971" s="160">
        <v>21</v>
      </c>
      <c r="M971" s="160">
        <f>G971*(1+L971/100)</f>
        <v>0</v>
      </c>
      <c r="N971" s="159">
        <v>1.3599999999999999E-2</v>
      </c>
      <c r="O971" s="159">
        <f>ROUND(E971*N971,2)</f>
        <v>1.54</v>
      </c>
      <c r="P971" s="159">
        <v>0</v>
      </c>
      <c r="Q971" s="159">
        <f>ROUND(E971*P971,2)</f>
        <v>0</v>
      </c>
      <c r="R971" s="160"/>
      <c r="S971" s="160" t="s">
        <v>222</v>
      </c>
      <c r="T971" s="160" t="s">
        <v>216</v>
      </c>
      <c r="U971" s="160">
        <v>0</v>
      </c>
      <c r="V971" s="160">
        <f>ROUND(E971*U971,2)</f>
        <v>0</v>
      </c>
      <c r="W971" s="160"/>
      <c r="X971" s="160" t="s">
        <v>322</v>
      </c>
      <c r="Y971" s="160" t="s">
        <v>218</v>
      </c>
      <c r="Z971" s="150"/>
      <c r="AA971" s="150"/>
      <c r="AB971" s="150"/>
      <c r="AC971" s="150"/>
      <c r="AD971" s="150"/>
      <c r="AE971" s="150"/>
      <c r="AF971" s="150"/>
      <c r="AG971" s="150" t="s">
        <v>323</v>
      </c>
      <c r="AH971" s="150"/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</row>
    <row r="972" spans="1:60" outlineLevel="2" x14ac:dyDescent="0.2">
      <c r="A972" s="157"/>
      <c r="B972" s="158"/>
      <c r="C972" s="197" t="s">
        <v>287</v>
      </c>
      <c r="D972" s="191"/>
      <c r="E972" s="192"/>
      <c r="F972" s="160"/>
      <c r="G972" s="160"/>
      <c r="H972" s="160"/>
      <c r="I972" s="160"/>
      <c r="J972" s="160"/>
      <c r="K972" s="160"/>
      <c r="L972" s="160"/>
      <c r="M972" s="160"/>
      <c r="N972" s="159"/>
      <c r="O972" s="159"/>
      <c r="P972" s="159"/>
      <c r="Q972" s="159"/>
      <c r="R972" s="160"/>
      <c r="S972" s="160"/>
      <c r="T972" s="160"/>
      <c r="U972" s="160"/>
      <c r="V972" s="160"/>
      <c r="W972" s="160"/>
      <c r="X972" s="160"/>
      <c r="Y972" s="160"/>
      <c r="Z972" s="150"/>
      <c r="AA972" s="150"/>
      <c r="AB972" s="150"/>
      <c r="AC972" s="150"/>
      <c r="AD972" s="150"/>
      <c r="AE972" s="150"/>
      <c r="AF972" s="150"/>
      <c r="AG972" s="150" t="s">
        <v>239</v>
      </c>
      <c r="AH972" s="150"/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</row>
    <row r="973" spans="1:60" outlineLevel="3" x14ac:dyDescent="0.2">
      <c r="A973" s="157"/>
      <c r="B973" s="158"/>
      <c r="C973" s="198" t="s">
        <v>1076</v>
      </c>
      <c r="D973" s="191"/>
      <c r="E973" s="192">
        <v>19.559999999999999</v>
      </c>
      <c r="F973" s="160"/>
      <c r="G973" s="160"/>
      <c r="H973" s="160"/>
      <c r="I973" s="160"/>
      <c r="J973" s="160"/>
      <c r="K973" s="160"/>
      <c r="L973" s="160"/>
      <c r="M973" s="160"/>
      <c r="N973" s="159"/>
      <c r="O973" s="159"/>
      <c r="P973" s="159"/>
      <c r="Q973" s="159"/>
      <c r="R973" s="160"/>
      <c r="S973" s="160"/>
      <c r="T973" s="160"/>
      <c r="U973" s="160"/>
      <c r="V973" s="160"/>
      <c r="W973" s="160"/>
      <c r="X973" s="160"/>
      <c r="Y973" s="160"/>
      <c r="Z973" s="150"/>
      <c r="AA973" s="150"/>
      <c r="AB973" s="150"/>
      <c r="AC973" s="150"/>
      <c r="AD973" s="150"/>
      <c r="AE973" s="150"/>
      <c r="AF973" s="150"/>
      <c r="AG973" s="150" t="s">
        <v>239</v>
      </c>
      <c r="AH973" s="150">
        <v>2</v>
      </c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</row>
    <row r="974" spans="1:60" outlineLevel="3" x14ac:dyDescent="0.2">
      <c r="A974" s="157"/>
      <c r="B974" s="158"/>
      <c r="C974" s="198" t="s">
        <v>1083</v>
      </c>
      <c r="D974" s="191"/>
      <c r="E974" s="192">
        <v>18.100000000000001</v>
      </c>
      <c r="F974" s="160"/>
      <c r="G974" s="160"/>
      <c r="H974" s="160"/>
      <c r="I974" s="160"/>
      <c r="J974" s="160"/>
      <c r="K974" s="160"/>
      <c r="L974" s="160"/>
      <c r="M974" s="160"/>
      <c r="N974" s="159"/>
      <c r="O974" s="159"/>
      <c r="P974" s="159"/>
      <c r="Q974" s="159"/>
      <c r="R974" s="160"/>
      <c r="S974" s="160"/>
      <c r="T974" s="160"/>
      <c r="U974" s="160"/>
      <c r="V974" s="160"/>
      <c r="W974" s="160"/>
      <c r="X974" s="160"/>
      <c r="Y974" s="160"/>
      <c r="Z974" s="150"/>
      <c r="AA974" s="150"/>
      <c r="AB974" s="150"/>
      <c r="AC974" s="150"/>
      <c r="AD974" s="150"/>
      <c r="AE974" s="150"/>
      <c r="AF974" s="150"/>
      <c r="AG974" s="150" t="s">
        <v>239</v>
      </c>
      <c r="AH974" s="150">
        <v>2</v>
      </c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</row>
    <row r="975" spans="1:60" outlineLevel="3" x14ac:dyDescent="0.2">
      <c r="A975" s="157"/>
      <c r="B975" s="158"/>
      <c r="C975" s="198" t="s">
        <v>1084</v>
      </c>
      <c r="D975" s="191"/>
      <c r="E975" s="192">
        <v>9.1999999999999993</v>
      </c>
      <c r="F975" s="160"/>
      <c r="G975" s="160"/>
      <c r="H975" s="160"/>
      <c r="I975" s="160"/>
      <c r="J975" s="160"/>
      <c r="K975" s="160"/>
      <c r="L975" s="160"/>
      <c r="M975" s="160"/>
      <c r="N975" s="159"/>
      <c r="O975" s="159"/>
      <c r="P975" s="159"/>
      <c r="Q975" s="159"/>
      <c r="R975" s="160"/>
      <c r="S975" s="160"/>
      <c r="T975" s="160"/>
      <c r="U975" s="160"/>
      <c r="V975" s="160"/>
      <c r="W975" s="160"/>
      <c r="X975" s="160"/>
      <c r="Y975" s="160"/>
      <c r="Z975" s="150"/>
      <c r="AA975" s="150"/>
      <c r="AB975" s="150"/>
      <c r="AC975" s="150"/>
      <c r="AD975" s="150"/>
      <c r="AE975" s="150"/>
      <c r="AF975" s="150"/>
      <c r="AG975" s="150" t="s">
        <v>239</v>
      </c>
      <c r="AH975" s="150">
        <v>2</v>
      </c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</row>
    <row r="976" spans="1:60" outlineLevel="3" x14ac:dyDescent="0.2">
      <c r="A976" s="157"/>
      <c r="B976" s="158"/>
      <c r="C976" s="198" t="s">
        <v>1077</v>
      </c>
      <c r="D976" s="191"/>
      <c r="E976" s="192">
        <v>18.04</v>
      </c>
      <c r="F976" s="160"/>
      <c r="G976" s="160"/>
      <c r="H976" s="160"/>
      <c r="I976" s="160"/>
      <c r="J976" s="160"/>
      <c r="K976" s="160"/>
      <c r="L976" s="160"/>
      <c r="M976" s="160"/>
      <c r="N976" s="159"/>
      <c r="O976" s="159"/>
      <c r="P976" s="159"/>
      <c r="Q976" s="159"/>
      <c r="R976" s="160"/>
      <c r="S976" s="160"/>
      <c r="T976" s="160"/>
      <c r="U976" s="160"/>
      <c r="V976" s="160"/>
      <c r="W976" s="160"/>
      <c r="X976" s="160"/>
      <c r="Y976" s="160"/>
      <c r="Z976" s="150"/>
      <c r="AA976" s="150"/>
      <c r="AB976" s="150"/>
      <c r="AC976" s="150"/>
      <c r="AD976" s="150"/>
      <c r="AE976" s="150"/>
      <c r="AF976" s="150"/>
      <c r="AG976" s="150" t="s">
        <v>239</v>
      </c>
      <c r="AH976" s="150">
        <v>2</v>
      </c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</row>
    <row r="977" spans="1:60" outlineLevel="3" x14ac:dyDescent="0.2">
      <c r="A977" s="157"/>
      <c r="B977" s="158"/>
      <c r="C977" s="198" t="s">
        <v>1085</v>
      </c>
      <c r="D977" s="191"/>
      <c r="E977" s="192">
        <v>17.5</v>
      </c>
      <c r="F977" s="160"/>
      <c r="G977" s="160"/>
      <c r="H977" s="160"/>
      <c r="I977" s="160"/>
      <c r="J977" s="160"/>
      <c r="K977" s="160"/>
      <c r="L977" s="160"/>
      <c r="M977" s="160"/>
      <c r="N977" s="159"/>
      <c r="O977" s="159"/>
      <c r="P977" s="159"/>
      <c r="Q977" s="159"/>
      <c r="R977" s="160"/>
      <c r="S977" s="160"/>
      <c r="T977" s="160"/>
      <c r="U977" s="160"/>
      <c r="V977" s="160"/>
      <c r="W977" s="160"/>
      <c r="X977" s="160"/>
      <c r="Y977" s="160"/>
      <c r="Z977" s="150"/>
      <c r="AA977" s="150"/>
      <c r="AB977" s="150"/>
      <c r="AC977" s="150"/>
      <c r="AD977" s="150"/>
      <c r="AE977" s="150"/>
      <c r="AF977" s="150"/>
      <c r="AG977" s="150" t="s">
        <v>239</v>
      </c>
      <c r="AH977" s="150">
        <v>2</v>
      </c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</row>
    <row r="978" spans="1:60" outlineLevel="3" x14ac:dyDescent="0.2">
      <c r="A978" s="157"/>
      <c r="B978" s="158"/>
      <c r="C978" s="198" t="s">
        <v>1084</v>
      </c>
      <c r="D978" s="191"/>
      <c r="E978" s="192">
        <v>9.1999999999999993</v>
      </c>
      <c r="F978" s="160"/>
      <c r="G978" s="160"/>
      <c r="H978" s="160"/>
      <c r="I978" s="160"/>
      <c r="J978" s="160"/>
      <c r="K978" s="160"/>
      <c r="L978" s="160"/>
      <c r="M978" s="160"/>
      <c r="N978" s="159"/>
      <c r="O978" s="159"/>
      <c r="P978" s="159"/>
      <c r="Q978" s="159"/>
      <c r="R978" s="160"/>
      <c r="S978" s="160"/>
      <c r="T978" s="160"/>
      <c r="U978" s="160"/>
      <c r="V978" s="160"/>
      <c r="W978" s="160"/>
      <c r="X978" s="160"/>
      <c r="Y978" s="160"/>
      <c r="Z978" s="150"/>
      <c r="AA978" s="150"/>
      <c r="AB978" s="150"/>
      <c r="AC978" s="150"/>
      <c r="AD978" s="150"/>
      <c r="AE978" s="150"/>
      <c r="AF978" s="150"/>
      <c r="AG978" s="150" t="s">
        <v>239</v>
      </c>
      <c r="AH978" s="150">
        <v>2</v>
      </c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</row>
    <row r="979" spans="1:60" outlineLevel="3" x14ac:dyDescent="0.2">
      <c r="A979" s="157"/>
      <c r="B979" s="158"/>
      <c r="C979" s="198" t="s">
        <v>1086</v>
      </c>
      <c r="D979" s="191"/>
      <c r="E979" s="192">
        <v>11.6</v>
      </c>
      <c r="F979" s="160"/>
      <c r="G979" s="160"/>
      <c r="H979" s="160"/>
      <c r="I979" s="160"/>
      <c r="J979" s="160"/>
      <c r="K979" s="160"/>
      <c r="L979" s="160"/>
      <c r="M979" s="160"/>
      <c r="N979" s="159"/>
      <c r="O979" s="159"/>
      <c r="P979" s="159"/>
      <c r="Q979" s="159"/>
      <c r="R979" s="160"/>
      <c r="S979" s="160"/>
      <c r="T979" s="160"/>
      <c r="U979" s="160"/>
      <c r="V979" s="160"/>
      <c r="W979" s="160"/>
      <c r="X979" s="160"/>
      <c r="Y979" s="160"/>
      <c r="Z979" s="150"/>
      <c r="AA979" s="150"/>
      <c r="AB979" s="150"/>
      <c r="AC979" s="150"/>
      <c r="AD979" s="150"/>
      <c r="AE979" s="150"/>
      <c r="AF979" s="150"/>
      <c r="AG979" s="150" t="s">
        <v>239</v>
      </c>
      <c r="AH979" s="150">
        <v>2</v>
      </c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</row>
    <row r="980" spans="1:60" outlineLevel="3" x14ac:dyDescent="0.2">
      <c r="A980" s="157"/>
      <c r="B980" s="158"/>
      <c r="C980" s="197" t="s">
        <v>308</v>
      </c>
      <c r="D980" s="191"/>
      <c r="E980" s="192"/>
      <c r="F980" s="160"/>
      <c r="G980" s="160"/>
      <c r="H980" s="160"/>
      <c r="I980" s="160"/>
      <c r="J980" s="160"/>
      <c r="K980" s="160"/>
      <c r="L980" s="160"/>
      <c r="M980" s="160"/>
      <c r="N980" s="159"/>
      <c r="O980" s="159"/>
      <c r="P980" s="159"/>
      <c r="Q980" s="159"/>
      <c r="R980" s="160"/>
      <c r="S980" s="160"/>
      <c r="T980" s="160"/>
      <c r="U980" s="160"/>
      <c r="V980" s="160"/>
      <c r="W980" s="160"/>
      <c r="X980" s="160"/>
      <c r="Y980" s="160"/>
      <c r="Z980" s="150"/>
      <c r="AA980" s="150"/>
      <c r="AB980" s="150"/>
      <c r="AC980" s="150"/>
      <c r="AD980" s="150"/>
      <c r="AE980" s="150"/>
      <c r="AF980" s="150"/>
      <c r="AG980" s="150" t="s">
        <v>239</v>
      </c>
      <c r="AH980" s="150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</row>
    <row r="981" spans="1:60" outlineLevel="3" x14ac:dyDescent="0.2">
      <c r="A981" s="157"/>
      <c r="B981" s="158"/>
      <c r="C981" s="196" t="s">
        <v>1087</v>
      </c>
      <c r="D981" s="189"/>
      <c r="E981" s="190">
        <v>113.52</v>
      </c>
      <c r="F981" s="160"/>
      <c r="G981" s="160"/>
      <c r="H981" s="160"/>
      <c r="I981" s="160"/>
      <c r="J981" s="160"/>
      <c r="K981" s="160"/>
      <c r="L981" s="160"/>
      <c r="M981" s="160"/>
      <c r="N981" s="159"/>
      <c r="O981" s="159"/>
      <c r="P981" s="159"/>
      <c r="Q981" s="159"/>
      <c r="R981" s="160"/>
      <c r="S981" s="160"/>
      <c r="T981" s="160"/>
      <c r="U981" s="160"/>
      <c r="V981" s="160"/>
      <c r="W981" s="160"/>
      <c r="X981" s="160"/>
      <c r="Y981" s="160"/>
      <c r="Z981" s="150"/>
      <c r="AA981" s="150"/>
      <c r="AB981" s="150"/>
      <c r="AC981" s="150"/>
      <c r="AD981" s="150"/>
      <c r="AE981" s="150"/>
      <c r="AF981" s="150"/>
      <c r="AG981" s="150" t="s">
        <v>239</v>
      </c>
      <c r="AH981" s="150">
        <v>0</v>
      </c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</row>
    <row r="982" spans="1:60" outlineLevel="1" x14ac:dyDescent="0.2">
      <c r="A982" s="177">
        <v>203</v>
      </c>
      <c r="B982" s="178" t="s">
        <v>1088</v>
      </c>
      <c r="C982" s="184" t="s">
        <v>1089</v>
      </c>
      <c r="D982" s="179" t="s">
        <v>286</v>
      </c>
      <c r="E982" s="180">
        <v>2.20106</v>
      </c>
      <c r="F982" s="181"/>
      <c r="G982" s="182">
        <f>ROUND(E982*F982,2)</f>
        <v>0</v>
      </c>
      <c r="H982" s="161">
        <v>0</v>
      </c>
      <c r="I982" s="160">
        <f>ROUND(E982*H982,2)</f>
        <v>0</v>
      </c>
      <c r="J982" s="161">
        <v>722</v>
      </c>
      <c r="K982" s="160">
        <f>ROUND(E982*J982,2)</f>
        <v>1589.17</v>
      </c>
      <c r="L982" s="160">
        <v>21</v>
      </c>
      <c r="M982" s="160">
        <f>G982*(1+L982/100)</f>
        <v>0</v>
      </c>
      <c r="N982" s="159">
        <v>0</v>
      </c>
      <c r="O982" s="159">
        <f>ROUND(E982*N982,2)</f>
        <v>0</v>
      </c>
      <c r="P982" s="159">
        <v>0</v>
      </c>
      <c r="Q982" s="159">
        <f>ROUND(E982*P982,2)</f>
        <v>0</v>
      </c>
      <c r="R982" s="160"/>
      <c r="S982" s="160" t="s">
        <v>216</v>
      </c>
      <c r="T982" s="160" t="s">
        <v>216</v>
      </c>
      <c r="U982" s="160">
        <v>1.2649999999999999</v>
      </c>
      <c r="V982" s="160">
        <f>ROUND(E982*U982,2)</f>
        <v>2.78</v>
      </c>
      <c r="W982" s="160"/>
      <c r="X982" s="160" t="s">
        <v>723</v>
      </c>
      <c r="Y982" s="160" t="s">
        <v>218</v>
      </c>
      <c r="Z982" s="150"/>
      <c r="AA982" s="150"/>
      <c r="AB982" s="150"/>
      <c r="AC982" s="150"/>
      <c r="AD982" s="150"/>
      <c r="AE982" s="150"/>
      <c r="AF982" s="150"/>
      <c r="AG982" s="150" t="s">
        <v>724</v>
      </c>
      <c r="AH982" s="150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</row>
    <row r="983" spans="1:60" x14ac:dyDescent="0.2">
      <c r="A983" s="164" t="s">
        <v>211</v>
      </c>
      <c r="B983" s="165" t="s">
        <v>176</v>
      </c>
      <c r="C983" s="183" t="s">
        <v>177</v>
      </c>
      <c r="D983" s="166"/>
      <c r="E983" s="167"/>
      <c r="F983" s="168"/>
      <c r="G983" s="169">
        <f>SUMIF(AG984:AG985,"&lt;&gt;NOR",G984:G985)</f>
        <v>0</v>
      </c>
      <c r="H983" s="163"/>
      <c r="I983" s="163">
        <f>SUM(I984:I985)</f>
        <v>0</v>
      </c>
      <c r="J983" s="163"/>
      <c r="K983" s="163">
        <f>SUM(K984:K985)</f>
        <v>569537.5</v>
      </c>
      <c r="L983" s="163"/>
      <c r="M983" s="163">
        <f>SUM(M984:M985)</f>
        <v>0</v>
      </c>
      <c r="N983" s="162"/>
      <c r="O983" s="162">
        <f>SUM(O984:O985)</f>
        <v>0.14000000000000001</v>
      </c>
      <c r="P983" s="162"/>
      <c r="Q983" s="162">
        <f>SUM(Q984:Q985)</f>
        <v>0</v>
      </c>
      <c r="R983" s="163"/>
      <c r="S983" s="163"/>
      <c r="T983" s="163"/>
      <c r="U983" s="163"/>
      <c r="V983" s="163">
        <f>SUM(V984:V985)</f>
        <v>58.58</v>
      </c>
      <c r="W983" s="163"/>
      <c r="X983" s="163"/>
      <c r="Y983" s="163"/>
      <c r="AG983" t="s">
        <v>212</v>
      </c>
    </row>
    <row r="984" spans="1:60" outlineLevel="1" x14ac:dyDescent="0.2">
      <c r="A984" s="171">
        <v>204</v>
      </c>
      <c r="B984" s="172" t="s">
        <v>1090</v>
      </c>
      <c r="C984" s="185" t="s">
        <v>1091</v>
      </c>
      <c r="D984" s="173" t="s">
        <v>312</v>
      </c>
      <c r="E984" s="174">
        <v>650.9</v>
      </c>
      <c r="F984" s="175"/>
      <c r="G984" s="176">
        <f>ROUND(E984*F984,2)</f>
        <v>0</v>
      </c>
      <c r="H984" s="161">
        <v>0</v>
      </c>
      <c r="I984" s="160">
        <f>ROUND(E984*H984,2)</f>
        <v>0</v>
      </c>
      <c r="J984" s="161">
        <v>875</v>
      </c>
      <c r="K984" s="160">
        <f>ROUND(E984*J984,2)</f>
        <v>569537.5</v>
      </c>
      <c r="L984" s="160">
        <v>21</v>
      </c>
      <c r="M984" s="160">
        <f>G984*(1+L984/100)</f>
        <v>0</v>
      </c>
      <c r="N984" s="159">
        <v>2.2000000000000001E-4</v>
      </c>
      <c r="O984" s="159">
        <f>ROUND(E984*N984,2)</f>
        <v>0.14000000000000001</v>
      </c>
      <c r="P984" s="159">
        <v>0</v>
      </c>
      <c r="Q984" s="159">
        <f>ROUND(E984*P984,2)</f>
        <v>0</v>
      </c>
      <c r="R984" s="160"/>
      <c r="S984" s="160" t="s">
        <v>222</v>
      </c>
      <c r="T984" s="160" t="s">
        <v>217</v>
      </c>
      <c r="U984" s="160">
        <v>0.09</v>
      </c>
      <c r="V984" s="160">
        <f>ROUND(E984*U984,2)</f>
        <v>58.58</v>
      </c>
      <c r="W984" s="160"/>
      <c r="X984" s="160" t="s">
        <v>236</v>
      </c>
      <c r="Y984" s="160" t="s">
        <v>218</v>
      </c>
      <c r="Z984" s="150"/>
      <c r="AA984" s="150"/>
      <c r="AB984" s="150"/>
      <c r="AC984" s="150"/>
      <c r="AD984" s="150"/>
      <c r="AE984" s="150"/>
      <c r="AF984" s="150"/>
      <c r="AG984" s="150" t="s">
        <v>237</v>
      </c>
      <c r="AH984" s="150"/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</row>
    <row r="985" spans="1:60" outlineLevel="2" x14ac:dyDescent="0.2">
      <c r="A985" s="157"/>
      <c r="B985" s="158"/>
      <c r="C985" s="196" t="s">
        <v>1092</v>
      </c>
      <c r="D985" s="189"/>
      <c r="E985" s="190">
        <v>650.9</v>
      </c>
      <c r="F985" s="160"/>
      <c r="G985" s="160"/>
      <c r="H985" s="160"/>
      <c r="I985" s="160"/>
      <c r="J985" s="160"/>
      <c r="K985" s="160"/>
      <c r="L985" s="160"/>
      <c r="M985" s="160"/>
      <c r="N985" s="159"/>
      <c r="O985" s="159"/>
      <c r="P985" s="159"/>
      <c r="Q985" s="159"/>
      <c r="R985" s="160"/>
      <c r="S985" s="160"/>
      <c r="T985" s="160"/>
      <c r="U985" s="160"/>
      <c r="V985" s="160"/>
      <c r="W985" s="160"/>
      <c r="X985" s="160"/>
      <c r="Y985" s="160"/>
      <c r="Z985" s="150"/>
      <c r="AA985" s="150"/>
      <c r="AB985" s="150"/>
      <c r="AC985" s="150"/>
      <c r="AD985" s="150"/>
      <c r="AE985" s="150"/>
      <c r="AF985" s="150"/>
      <c r="AG985" s="150" t="s">
        <v>239</v>
      </c>
      <c r="AH985" s="150">
        <v>0</v>
      </c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</row>
    <row r="986" spans="1:60" x14ac:dyDescent="0.2">
      <c r="A986" s="164" t="s">
        <v>211</v>
      </c>
      <c r="B986" s="165" t="s">
        <v>178</v>
      </c>
      <c r="C986" s="183" t="s">
        <v>179</v>
      </c>
      <c r="D986" s="166"/>
      <c r="E986" s="167"/>
      <c r="F986" s="168"/>
      <c r="G986" s="169">
        <f>SUMIF(AG987:AG1096,"&lt;&gt;NOR",G987:G1096)</f>
        <v>0</v>
      </c>
      <c r="H986" s="163"/>
      <c r="I986" s="163">
        <f>SUM(I987:I1096)</f>
        <v>16486.77</v>
      </c>
      <c r="J986" s="163"/>
      <c r="K986" s="163">
        <f>SUM(K987:K1096)</f>
        <v>109387.65</v>
      </c>
      <c r="L986" s="163"/>
      <c r="M986" s="163">
        <f>SUM(M987:M1096)</f>
        <v>0</v>
      </c>
      <c r="N986" s="162"/>
      <c r="O986" s="162">
        <f>SUM(O987:O1096)</f>
        <v>0.28000000000000003</v>
      </c>
      <c r="P986" s="162"/>
      <c r="Q986" s="162">
        <f>SUM(Q987:Q1096)</f>
        <v>0</v>
      </c>
      <c r="R986" s="163"/>
      <c r="S986" s="163"/>
      <c r="T986" s="163"/>
      <c r="U986" s="163"/>
      <c r="V986" s="163">
        <f>SUM(V987:V1096)</f>
        <v>192.51</v>
      </c>
      <c r="W986" s="163"/>
      <c r="X986" s="163"/>
      <c r="Y986" s="163"/>
      <c r="AG986" t="s">
        <v>212</v>
      </c>
    </row>
    <row r="987" spans="1:60" outlineLevel="1" x14ac:dyDescent="0.2">
      <c r="A987" s="171">
        <v>205</v>
      </c>
      <c r="B987" s="172" t="s">
        <v>1093</v>
      </c>
      <c r="C987" s="185" t="s">
        <v>1094</v>
      </c>
      <c r="D987" s="173" t="s">
        <v>312</v>
      </c>
      <c r="E987" s="174">
        <v>1324.2387200000001</v>
      </c>
      <c r="F987" s="175"/>
      <c r="G987" s="176">
        <f>ROUND(E987*F987,2)</f>
        <v>0</v>
      </c>
      <c r="H987" s="161">
        <v>0</v>
      </c>
      <c r="I987" s="160">
        <f>ROUND(E987*H987,2)</f>
        <v>0</v>
      </c>
      <c r="J987" s="161">
        <v>3.85</v>
      </c>
      <c r="K987" s="160">
        <f>ROUND(E987*J987,2)</f>
        <v>5098.32</v>
      </c>
      <c r="L987" s="160">
        <v>21</v>
      </c>
      <c r="M987" s="160">
        <f>G987*(1+L987/100)</f>
        <v>0</v>
      </c>
      <c r="N987" s="159">
        <v>0</v>
      </c>
      <c r="O987" s="159">
        <f>ROUND(E987*N987,2)</f>
        <v>0</v>
      </c>
      <c r="P987" s="159">
        <v>0</v>
      </c>
      <c r="Q987" s="159">
        <f>ROUND(E987*P987,2)</f>
        <v>0</v>
      </c>
      <c r="R987" s="160"/>
      <c r="S987" s="160" t="s">
        <v>216</v>
      </c>
      <c r="T987" s="160" t="s">
        <v>216</v>
      </c>
      <c r="U987" s="160">
        <v>0.01</v>
      </c>
      <c r="V987" s="160">
        <f>ROUND(E987*U987,2)</f>
        <v>13.24</v>
      </c>
      <c r="W987" s="160"/>
      <c r="X987" s="160" t="s">
        <v>236</v>
      </c>
      <c r="Y987" s="160" t="s">
        <v>218</v>
      </c>
      <c r="Z987" s="150"/>
      <c r="AA987" s="150"/>
      <c r="AB987" s="150"/>
      <c r="AC987" s="150"/>
      <c r="AD987" s="150"/>
      <c r="AE987" s="150"/>
      <c r="AF987" s="150"/>
      <c r="AG987" s="150" t="s">
        <v>237</v>
      </c>
      <c r="AH987" s="150"/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</row>
    <row r="988" spans="1:60" outlineLevel="2" x14ac:dyDescent="0.2">
      <c r="A988" s="157"/>
      <c r="B988" s="158"/>
      <c r="C988" s="196" t="s">
        <v>1095</v>
      </c>
      <c r="D988" s="189"/>
      <c r="E988" s="190"/>
      <c r="F988" s="160"/>
      <c r="G988" s="160"/>
      <c r="H988" s="160"/>
      <c r="I988" s="160"/>
      <c r="J988" s="160"/>
      <c r="K988" s="160"/>
      <c r="L988" s="160"/>
      <c r="M988" s="160"/>
      <c r="N988" s="159"/>
      <c r="O988" s="159"/>
      <c r="P988" s="159"/>
      <c r="Q988" s="159"/>
      <c r="R988" s="160"/>
      <c r="S988" s="160"/>
      <c r="T988" s="160"/>
      <c r="U988" s="160"/>
      <c r="V988" s="160"/>
      <c r="W988" s="160"/>
      <c r="X988" s="160"/>
      <c r="Y988" s="160"/>
      <c r="Z988" s="150"/>
      <c r="AA988" s="150"/>
      <c r="AB988" s="150"/>
      <c r="AC988" s="150"/>
      <c r="AD988" s="150"/>
      <c r="AE988" s="150"/>
      <c r="AF988" s="150"/>
      <c r="AG988" s="150" t="s">
        <v>239</v>
      </c>
      <c r="AH988" s="150">
        <v>0</v>
      </c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</row>
    <row r="989" spans="1:60" ht="33.75" outlineLevel="3" x14ac:dyDescent="0.2">
      <c r="A989" s="157"/>
      <c r="B989" s="158"/>
      <c r="C989" s="196" t="s">
        <v>1096</v>
      </c>
      <c r="D989" s="189"/>
      <c r="E989" s="190">
        <v>17.257249999999999</v>
      </c>
      <c r="F989" s="160"/>
      <c r="G989" s="160"/>
      <c r="H989" s="160"/>
      <c r="I989" s="160"/>
      <c r="J989" s="160"/>
      <c r="K989" s="160"/>
      <c r="L989" s="160"/>
      <c r="M989" s="160"/>
      <c r="N989" s="159"/>
      <c r="O989" s="159"/>
      <c r="P989" s="159"/>
      <c r="Q989" s="159"/>
      <c r="R989" s="160"/>
      <c r="S989" s="160"/>
      <c r="T989" s="160"/>
      <c r="U989" s="160"/>
      <c r="V989" s="160"/>
      <c r="W989" s="160"/>
      <c r="X989" s="160"/>
      <c r="Y989" s="160"/>
      <c r="Z989" s="150"/>
      <c r="AA989" s="150"/>
      <c r="AB989" s="150"/>
      <c r="AC989" s="150"/>
      <c r="AD989" s="150"/>
      <c r="AE989" s="150"/>
      <c r="AF989" s="150"/>
      <c r="AG989" s="150" t="s">
        <v>239</v>
      </c>
      <c r="AH989" s="150">
        <v>0</v>
      </c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</row>
    <row r="990" spans="1:60" ht="22.5" outlineLevel="3" x14ac:dyDescent="0.2">
      <c r="A990" s="157"/>
      <c r="B990" s="158"/>
      <c r="C990" s="196" t="s">
        <v>1097</v>
      </c>
      <c r="D990" s="189"/>
      <c r="E990" s="190">
        <v>102.17100000000001</v>
      </c>
      <c r="F990" s="160"/>
      <c r="G990" s="160"/>
      <c r="H990" s="160"/>
      <c r="I990" s="160"/>
      <c r="J990" s="160"/>
      <c r="K990" s="160"/>
      <c r="L990" s="160"/>
      <c r="M990" s="160"/>
      <c r="N990" s="159"/>
      <c r="O990" s="159"/>
      <c r="P990" s="159"/>
      <c r="Q990" s="159"/>
      <c r="R990" s="160"/>
      <c r="S990" s="160"/>
      <c r="T990" s="160"/>
      <c r="U990" s="160"/>
      <c r="V990" s="160"/>
      <c r="W990" s="160"/>
      <c r="X990" s="160"/>
      <c r="Y990" s="160"/>
      <c r="Z990" s="150"/>
      <c r="AA990" s="150"/>
      <c r="AB990" s="150"/>
      <c r="AC990" s="150"/>
      <c r="AD990" s="150"/>
      <c r="AE990" s="150"/>
      <c r="AF990" s="150"/>
      <c r="AG990" s="150" t="s">
        <v>239</v>
      </c>
      <c r="AH990" s="150">
        <v>0</v>
      </c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</row>
    <row r="991" spans="1:60" ht="22.5" outlineLevel="3" x14ac:dyDescent="0.2">
      <c r="A991" s="157"/>
      <c r="B991" s="158"/>
      <c r="C991" s="196" t="s">
        <v>1098</v>
      </c>
      <c r="D991" s="189"/>
      <c r="E991" s="190">
        <v>69.353999999999999</v>
      </c>
      <c r="F991" s="160"/>
      <c r="G991" s="160"/>
      <c r="H991" s="160"/>
      <c r="I991" s="160"/>
      <c r="J991" s="160"/>
      <c r="K991" s="160"/>
      <c r="L991" s="160"/>
      <c r="M991" s="160"/>
      <c r="N991" s="159"/>
      <c r="O991" s="159"/>
      <c r="P991" s="159"/>
      <c r="Q991" s="159"/>
      <c r="R991" s="160"/>
      <c r="S991" s="160"/>
      <c r="T991" s="160"/>
      <c r="U991" s="160"/>
      <c r="V991" s="160"/>
      <c r="W991" s="160"/>
      <c r="X991" s="160"/>
      <c r="Y991" s="160"/>
      <c r="Z991" s="150"/>
      <c r="AA991" s="150"/>
      <c r="AB991" s="150"/>
      <c r="AC991" s="150"/>
      <c r="AD991" s="150"/>
      <c r="AE991" s="150"/>
      <c r="AF991" s="150"/>
      <c r="AG991" s="150" t="s">
        <v>239</v>
      </c>
      <c r="AH991" s="150">
        <v>0</v>
      </c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</row>
    <row r="992" spans="1:60" ht="22.5" outlineLevel="3" x14ac:dyDescent="0.2">
      <c r="A992" s="157"/>
      <c r="B992" s="158"/>
      <c r="C992" s="196" t="s">
        <v>1099</v>
      </c>
      <c r="D992" s="189"/>
      <c r="E992" s="190">
        <v>58.657499999999999</v>
      </c>
      <c r="F992" s="160"/>
      <c r="G992" s="160"/>
      <c r="H992" s="160"/>
      <c r="I992" s="160"/>
      <c r="J992" s="160"/>
      <c r="K992" s="160"/>
      <c r="L992" s="160"/>
      <c r="M992" s="160"/>
      <c r="N992" s="159"/>
      <c r="O992" s="159"/>
      <c r="P992" s="159"/>
      <c r="Q992" s="159"/>
      <c r="R992" s="160"/>
      <c r="S992" s="160"/>
      <c r="T992" s="160"/>
      <c r="U992" s="160"/>
      <c r="V992" s="160"/>
      <c r="W992" s="160"/>
      <c r="X992" s="160"/>
      <c r="Y992" s="160"/>
      <c r="Z992" s="150"/>
      <c r="AA992" s="150"/>
      <c r="AB992" s="150"/>
      <c r="AC992" s="150"/>
      <c r="AD992" s="150"/>
      <c r="AE992" s="150"/>
      <c r="AF992" s="150"/>
      <c r="AG992" s="150" t="s">
        <v>239</v>
      </c>
      <c r="AH992" s="150">
        <v>0</v>
      </c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</row>
    <row r="993" spans="1:60" outlineLevel="3" x14ac:dyDescent="0.2">
      <c r="A993" s="157"/>
      <c r="B993" s="158"/>
      <c r="C993" s="196" t="s">
        <v>1100</v>
      </c>
      <c r="D993" s="189"/>
      <c r="E993" s="190">
        <v>23.64</v>
      </c>
      <c r="F993" s="160"/>
      <c r="G993" s="160"/>
      <c r="H993" s="160"/>
      <c r="I993" s="160"/>
      <c r="J993" s="160"/>
      <c r="K993" s="160"/>
      <c r="L993" s="160"/>
      <c r="M993" s="160"/>
      <c r="N993" s="159"/>
      <c r="O993" s="159"/>
      <c r="P993" s="159"/>
      <c r="Q993" s="159"/>
      <c r="R993" s="160"/>
      <c r="S993" s="160"/>
      <c r="T993" s="160"/>
      <c r="U993" s="160"/>
      <c r="V993" s="160"/>
      <c r="W993" s="160"/>
      <c r="X993" s="160"/>
      <c r="Y993" s="160"/>
      <c r="Z993" s="150"/>
      <c r="AA993" s="150"/>
      <c r="AB993" s="150"/>
      <c r="AC993" s="150"/>
      <c r="AD993" s="150"/>
      <c r="AE993" s="150"/>
      <c r="AF993" s="150"/>
      <c r="AG993" s="150" t="s">
        <v>239</v>
      </c>
      <c r="AH993" s="150">
        <v>0</v>
      </c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</row>
    <row r="994" spans="1:60" ht="22.5" outlineLevel="3" x14ac:dyDescent="0.2">
      <c r="A994" s="157"/>
      <c r="B994" s="158"/>
      <c r="C994" s="196" t="s">
        <v>1101</v>
      </c>
      <c r="D994" s="189"/>
      <c r="E994" s="190">
        <v>70.248000000000005</v>
      </c>
      <c r="F994" s="160"/>
      <c r="G994" s="160"/>
      <c r="H994" s="160"/>
      <c r="I994" s="160"/>
      <c r="J994" s="160"/>
      <c r="K994" s="160"/>
      <c r="L994" s="160"/>
      <c r="M994" s="160"/>
      <c r="N994" s="159"/>
      <c r="O994" s="159"/>
      <c r="P994" s="159"/>
      <c r="Q994" s="159"/>
      <c r="R994" s="160"/>
      <c r="S994" s="160"/>
      <c r="T994" s="160"/>
      <c r="U994" s="160"/>
      <c r="V994" s="160"/>
      <c r="W994" s="160"/>
      <c r="X994" s="160"/>
      <c r="Y994" s="160"/>
      <c r="Z994" s="150"/>
      <c r="AA994" s="150"/>
      <c r="AB994" s="150"/>
      <c r="AC994" s="150"/>
      <c r="AD994" s="150"/>
      <c r="AE994" s="150"/>
      <c r="AF994" s="150"/>
      <c r="AG994" s="150" t="s">
        <v>239</v>
      </c>
      <c r="AH994" s="150">
        <v>0</v>
      </c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</row>
    <row r="995" spans="1:60" ht="33.75" outlineLevel="3" x14ac:dyDescent="0.2">
      <c r="A995" s="157"/>
      <c r="B995" s="158"/>
      <c r="C995" s="196" t="s">
        <v>1102</v>
      </c>
      <c r="D995" s="189"/>
      <c r="E995" s="190">
        <v>31.3842</v>
      </c>
      <c r="F995" s="160"/>
      <c r="G995" s="160"/>
      <c r="H995" s="160"/>
      <c r="I995" s="160"/>
      <c r="J995" s="160"/>
      <c r="K995" s="160"/>
      <c r="L995" s="160"/>
      <c r="M995" s="160"/>
      <c r="N995" s="159"/>
      <c r="O995" s="159"/>
      <c r="P995" s="159"/>
      <c r="Q995" s="159"/>
      <c r="R995" s="160"/>
      <c r="S995" s="160"/>
      <c r="T995" s="160"/>
      <c r="U995" s="160"/>
      <c r="V995" s="160"/>
      <c r="W995" s="160"/>
      <c r="X995" s="160"/>
      <c r="Y995" s="160"/>
      <c r="Z995" s="150"/>
      <c r="AA995" s="150"/>
      <c r="AB995" s="150"/>
      <c r="AC995" s="150"/>
      <c r="AD995" s="150"/>
      <c r="AE995" s="150"/>
      <c r="AF995" s="150"/>
      <c r="AG995" s="150" t="s">
        <v>239</v>
      </c>
      <c r="AH995" s="150">
        <v>0</v>
      </c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</row>
    <row r="996" spans="1:60" ht="33.75" outlineLevel="3" x14ac:dyDescent="0.2">
      <c r="A996" s="157"/>
      <c r="B996" s="158"/>
      <c r="C996" s="196" t="s">
        <v>1103</v>
      </c>
      <c r="D996" s="189"/>
      <c r="E996" s="190">
        <v>30.152999999999999</v>
      </c>
      <c r="F996" s="160"/>
      <c r="G996" s="160"/>
      <c r="H996" s="160"/>
      <c r="I996" s="160"/>
      <c r="J996" s="160"/>
      <c r="K996" s="160"/>
      <c r="L996" s="160"/>
      <c r="M996" s="160"/>
      <c r="N996" s="159"/>
      <c r="O996" s="159"/>
      <c r="P996" s="159"/>
      <c r="Q996" s="159"/>
      <c r="R996" s="160"/>
      <c r="S996" s="160"/>
      <c r="T996" s="160"/>
      <c r="U996" s="160"/>
      <c r="V996" s="160"/>
      <c r="W996" s="160"/>
      <c r="X996" s="160"/>
      <c r="Y996" s="160"/>
      <c r="Z996" s="150"/>
      <c r="AA996" s="150"/>
      <c r="AB996" s="150"/>
      <c r="AC996" s="150"/>
      <c r="AD996" s="150"/>
      <c r="AE996" s="150"/>
      <c r="AF996" s="150"/>
      <c r="AG996" s="150" t="s">
        <v>239</v>
      </c>
      <c r="AH996" s="150">
        <v>0</v>
      </c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</row>
    <row r="997" spans="1:60" outlineLevel="3" x14ac:dyDescent="0.2">
      <c r="A997" s="157"/>
      <c r="B997" s="158"/>
      <c r="C997" s="196" t="s">
        <v>1104</v>
      </c>
      <c r="D997" s="189"/>
      <c r="E997" s="190">
        <v>69.48</v>
      </c>
      <c r="F997" s="160"/>
      <c r="G997" s="160"/>
      <c r="H997" s="160"/>
      <c r="I997" s="160"/>
      <c r="J997" s="160"/>
      <c r="K997" s="160"/>
      <c r="L997" s="160"/>
      <c r="M997" s="160"/>
      <c r="N997" s="159"/>
      <c r="O997" s="159"/>
      <c r="P997" s="159"/>
      <c r="Q997" s="159"/>
      <c r="R997" s="160"/>
      <c r="S997" s="160"/>
      <c r="T997" s="160"/>
      <c r="U997" s="160"/>
      <c r="V997" s="160"/>
      <c r="W997" s="160"/>
      <c r="X997" s="160"/>
      <c r="Y997" s="160"/>
      <c r="Z997" s="150"/>
      <c r="AA997" s="150"/>
      <c r="AB997" s="150"/>
      <c r="AC997" s="150"/>
      <c r="AD997" s="150"/>
      <c r="AE997" s="150"/>
      <c r="AF997" s="150"/>
      <c r="AG997" s="150" t="s">
        <v>239</v>
      </c>
      <c r="AH997" s="150">
        <v>0</v>
      </c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</row>
    <row r="998" spans="1:60" ht="22.5" outlineLevel="3" x14ac:dyDescent="0.2">
      <c r="A998" s="157"/>
      <c r="B998" s="158"/>
      <c r="C998" s="196" t="s">
        <v>1105</v>
      </c>
      <c r="D998" s="189"/>
      <c r="E998" s="190">
        <v>71.069999999999993</v>
      </c>
      <c r="F998" s="160"/>
      <c r="G998" s="160"/>
      <c r="H998" s="160"/>
      <c r="I998" s="160"/>
      <c r="J998" s="160"/>
      <c r="K998" s="160"/>
      <c r="L998" s="160"/>
      <c r="M998" s="160"/>
      <c r="N998" s="159"/>
      <c r="O998" s="159"/>
      <c r="P998" s="159"/>
      <c r="Q998" s="159"/>
      <c r="R998" s="160"/>
      <c r="S998" s="160"/>
      <c r="T998" s="160"/>
      <c r="U998" s="160"/>
      <c r="V998" s="160"/>
      <c r="W998" s="160"/>
      <c r="X998" s="160"/>
      <c r="Y998" s="160"/>
      <c r="Z998" s="150"/>
      <c r="AA998" s="150"/>
      <c r="AB998" s="150"/>
      <c r="AC998" s="150"/>
      <c r="AD998" s="150"/>
      <c r="AE998" s="150"/>
      <c r="AF998" s="150"/>
      <c r="AG998" s="150" t="s">
        <v>239</v>
      </c>
      <c r="AH998" s="150">
        <v>0</v>
      </c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</row>
    <row r="999" spans="1:60" outlineLevel="3" x14ac:dyDescent="0.2">
      <c r="A999" s="157"/>
      <c r="B999" s="158"/>
      <c r="C999" s="196" t="s">
        <v>459</v>
      </c>
      <c r="D999" s="189"/>
      <c r="E999" s="190">
        <v>27.47025</v>
      </c>
      <c r="F999" s="160"/>
      <c r="G999" s="160"/>
      <c r="H999" s="160"/>
      <c r="I999" s="160"/>
      <c r="J999" s="160"/>
      <c r="K999" s="160"/>
      <c r="L999" s="160"/>
      <c r="M999" s="160"/>
      <c r="N999" s="159"/>
      <c r="O999" s="159"/>
      <c r="P999" s="159"/>
      <c r="Q999" s="159"/>
      <c r="R999" s="160"/>
      <c r="S999" s="160"/>
      <c r="T999" s="160"/>
      <c r="U999" s="160"/>
      <c r="V999" s="160"/>
      <c r="W999" s="160"/>
      <c r="X999" s="160"/>
      <c r="Y999" s="160"/>
      <c r="Z999" s="150"/>
      <c r="AA999" s="150"/>
      <c r="AB999" s="150"/>
      <c r="AC999" s="150"/>
      <c r="AD999" s="150"/>
      <c r="AE999" s="150"/>
      <c r="AF999" s="150"/>
      <c r="AG999" s="150" t="s">
        <v>239</v>
      </c>
      <c r="AH999" s="150">
        <v>0</v>
      </c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</row>
    <row r="1000" spans="1:60" outlineLevel="3" x14ac:dyDescent="0.2">
      <c r="A1000" s="157"/>
      <c r="B1000" s="158"/>
      <c r="C1000" s="196" t="s">
        <v>460</v>
      </c>
      <c r="D1000" s="189"/>
      <c r="E1000" s="190">
        <v>51.911999999999999</v>
      </c>
      <c r="F1000" s="160"/>
      <c r="G1000" s="160"/>
      <c r="H1000" s="160"/>
      <c r="I1000" s="160"/>
      <c r="J1000" s="160"/>
      <c r="K1000" s="160"/>
      <c r="L1000" s="160"/>
      <c r="M1000" s="160"/>
      <c r="N1000" s="159"/>
      <c r="O1000" s="159"/>
      <c r="P1000" s="159"/>
      <c r="Q1000" s="159"/>
      <c r="R1000" s="160"/>
      <c r="S1000" s="160"/>
      <c r="T1000" s="160"/>
      <c r="U1000" s="160"/>
      <c r="V1000" s="160"/>
      <c r="W1000" s="160"/>
      <c r="X1000" s="160"/>
      <c r="Y1000" s="160"/>
      <c r="Z1000" s="150"/>
      <c r="AA1000" s="150"/>
      <c r="AB1000" s="150"/>
      <c r="AC1000" s="150"/>
      <c r="AD1000" s="150"/>
      <c r="AE1000" s="150"/>
      <c r="AF1000" s="150"/>
      <c r="AG1000" s="150" t="s">
        <v>239</v>
      </c>
      <c r="AH1000" s="150">
        <v>0</v>
      </c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</row>
    <row r="1001" spans="1:60" outlineLevel="3" x14ac:dyDescent="0.2">
      <c r="A1001" s="157"/>
      <c r="B1001" s="158"/>
      <c r="C1001" s="196" t="s">
        <v>461</v>
      </c>
      <c r="D1001" s="189"/>
      <c r="E1001" s="190">
        <v>25.198879999999999</v>
      </c>
      <c r="F1001" s="160"/>
      <c r="G1001" s="160"/>
      <c r="H1001" s="160"/>
      <c r="I1001" s="160"/>
      <c r="J1001" s="160"/>
      <c r="K1001" s="160"/>
      <c r="L1001" s="160"/>
      <c r="M1001" s="160"/>
      <c r="N1001" s="159"/>
      <c r="O1001" s="159"/>
      <c r="P1001" s="159"/>
      <c r="Q1001" s="159"/>
      <c r="R1001" s="160"/>
      <c r="S1001" s="160"/>
      <c r="T1001" s="160"/>
      <c r="U1001" s="160"/>
      <c r="V1001" s="160"/>
      <c r="W1001" s="160"/>
      <c r="X1001" s="160"/>
      <c r="Y1001" s="160"/>
      <c r="Z1001" s="150"/>
      <c r="AA1001" s="150"/>
      <c r="AB1001" s="150"/>
      <c r="AC1001" s="150"/>
      <c r="AD1001" s="150"/>
      <c r="AE1001" s="150"/>
      <c r="AF1001" s="150"/>
      <c r="AG1001" s="150" t="s">
        <v>239</v>
      </c>
      <c r="AH1001" s="150">
        <v>0</v>
      </c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</row>
    <row r="1002" spans="1:60" outlineLevel="3" x14ac:dyDescent="0.2">
      <c r="A1002" s="157"/>
      <c r="B1002" s="158"/>
      <c r="C1002" s="196" t="s">
        <v>1106</v>
      </c>
      <c r="D1002" s="189"/>
      <c r="E1002" s="190">
        <v>18.215240000000001</v>
      </c>
      <c r="F1002" s="160"/>
      <c r="G1002" s="160"/>
      <c r="H1002" s="160"/>
      <c r="I1002" s="160"/>
      <c r="J1002" s="160"/>
      <c r="K1002" s="160"/>
      <c r="L1002" s="160"/>
      <c r="M1002" s="160"/>
      <c r="N1002" s="159"/>
      <c r="O1002" s="159"/>
      <c r="P1002" s="159"/>
      <c r="Q1002" s="159"/>
      <c r="R1002" s="160"/>
      <c r="S1002" s="160"/>
      <c r="T1002" s="160"/>
      <c r="U1002" s="160"/>
      <c r="V1002" s="160"/>
      <c r="W1002" s="160"/>
      <c r="X1002" s="160"/>
      <c r="Y1002" s="160"/>
      <c r="Z1002" s="150"/>
      <c r="AA1002" s="150"/>
      <c r="AB1002" s="150"/>
      <c r="AC1002" s="150"/>
      <c r="AD1002" s="150"/>
      <c r="AE1002" s="150"/>
      <c r="AF1002" s="150"/>
      <c r="AG1002" s="150" t="s">
        <v>239</v>
      </c>
      <c r="AH1002" s="150">
        <v>0</v>
      </c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</row>
    <row r="1003" spans="1:60" outlineLevel="3" x14ac:dyDescent="0.2">
      <c r="A1003" s="157"/>
      <c r="B1003" s="158"/>
      <c r="C1003" s="196" t="s">
        <v>463</v>
      </c>
      <c r="D1003" s="189"/>
      <c r="E1003" s="190">
        <v>20.200099999999999</v>
      </c>
      <c r="F1003" s="160"/>
      <c r="G1003" s="160"/>
      <c r="H1003" s="160"/>
      <c r="I1003" s="160"/>
      <c r="J1003" s="160"/>
      <c r="K1003" s="160"/>
      <c r="L1003" s="160"/>
      <c r="M1003" s="160"/>
      <c r="N1003" s="159"/>
      <c r="O1003" s="159"/>
      <c r="P1003" s="159"/>
      <c r="Q1003" s="159"/>
      <c r="R1003" s="160"/>
      <c r="S1003" s="160"/>
      <c r="T1003" s="160"/>
      <c r="U1003" s="160"/>
      <c r="V1003" s="160"/>
      <c r="W1003" s="160"/>
      <c r="X1003" s="160"/>
      <c r="Y1003" s="160"/>
      <c r="Z1003" s="150"/>
      <c r="AA1003" s="150"/>
      <c r="AB1003" s="150"/>
      <c r="AC1003" s="150"/>
      <c r="AD1003" s="150"/>
      <c r="AE1003" s="150"/>
      <c r="AF1003" s="150"/>
      <c r="AG1003" s="150" t="s">
        <v>239</v>
      </c>
      <c r="AH1003" s="150">
        <v>0</v>
      </c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</row>
    <row r="1004" spans="1:60" outlineLevel="3" x14ac:dyDescent="0.2">
      <c r="A1004" s="157"/>
      <c r="B1004" s="158"/>
      <c r="C1004" s="196" t="s">
        <v>464</v>
      </c>
      <c r="D1004" s="189"/>
      <c r="E1004" s="190">
        <v>20.06381</v>
      </c>
      <c r="F1004" s="160"/>
      <c r="G1004" s="160"/>
      <c r="H1004" s="160"/>
      <c r="I1004" s="160"/>
      <c r="J1004" s="160"/>
      <c r="K1004" s="160"/>
      <c r="L1004" s="160"/>
      <c r="M1004" s="160"/>
      <c r="N1004" s="159"/>
      <c r="O1004" s="159"/>
      <c r="P1004" s="159"/>
      <c r="Q1004" s="159"/>
      <c r="R1004" s="160"/>
      <c r="S1004" s="160"/>
      <c r="T1004" s="160"/>
      <c r="U1004" s="160"/>
      <c r="V1004" s="160"/>
      <c r="W1004" s="160"/>
      <c r="X1004" s="160"/>
      <c r="Y1004" s="160"/>
      <c r="Z1004" s="150"/>
      <c r="AA1004" s="150"/>
      <c r="AB1004" s="150"/>
      <c r="AC1004" s="150"/>
      <c r="AD1004" s="150"/>
      <c r="AE1004" s="150"/>
      <c r="AF1004" s="150"/>
      <c r="AG1004" s="150" t="s">
        <v>239</v>
      </c>
      <c r="AH1004" s="150">
        <v>0</v>
      </c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</row>
    <row r="1005" spans="1:60" outlineLevel="3" x14ac:dyDescent="0.2">
      <c r="A1005" s="157"/>
      <c r="B1005" s="158"/>
      <c r="C1005" s="196" t="s">
        <v>465</v>
      </c>
      <c r="D1005" s="189"/>
      <c r="E1005" s="190">
        <v>33.783749999999998</v>
      </c>
      <c r="F1005" s="160"/>
      <c r="G1005" s="160"/>
      <c r="H1005" s="160"/>
      <c r="I1005" s="160"/>
      <c r="J1005" s="160"/>
      <c r="K1005" s="160"/>
      <c r="L1005" s="160"/>
      <c r="M1005" s="160"/>
      <c r="N1005" s="159"/>
      <c r="O1005" s="159"/>
      <c r="P1005" s="159"/>
      <c r="Q1005" s="159"/>
      <c r="R1005" s="160"/>
      <c r="S1005" s="160"/>
      <c r="T1005" s="160"/>
      <c r="U1005" s="160"/>
      <c r="V1005" s="160"/>
      <c r="W1005" s="160"/>
      <c r="X1005" s="160"/>
      <c r="Y1005" s="160"/>
      <c r="Z1005" s="150"/>
      <c r="AA1005" s="150"/>
      <c r="AB1005" s="150"/>
      <c r="AC1005" s="150"/>
      <c r="AD1005" s="150"/>
      <c r="AE1005" s="150"/>
      <c r="AF1005" s="150"/>
      <c r="AG1005" s="150" t="s">
        <v>239</v>
      </c>
      <c r="AH1005" s="150">
        <v>0</v>
      </c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</row>
    <row r="1006" spans="1:60" outlineLevel="3" x14ac:dyDescent="0.2">
      <c r="A1006" s="157"/>
      <c r="B1006" s="158"/>
      <c r="C1006" s="196" t="s">
        <v>1107</v>
      </c>
      <c r="D1006" s="189"/>
      <c r="E1006" s="190">
        <v>7.524</v>
      </c>
      <c r="F1006" s="160"/>
      <c r="G1006" s="160"/>
      <c r="H1006" s="160"/>
      <c r="I1006" s="160"/>
      <c r="J1006" s="160"/>
      <c r="K1006" s="160"/>
      <c r="L1006" s="160"/>
      <c r="M1006" s="160"/>
      <c r="N1006" s="159"/>
      <c r="O1006" s="159"/>
      <c r="P1006" s="159"/>
      <c r="Q1006" s="159"/>
      <c r="R1006" s="160"/>
      <c r="S1006" s="160"/>
      <c r="T1006" s="160"/>
      <c r="U1006" s="160"/>
      <c r="V1006" s="160"/>
      <c r="W1006" s="160"/>
      <c r="X1006" s="160"/>
      <c r="Y1006" s="160"/>
      <c r="Z1006" s="150"/>
      <c r="AA1006" s="150"/>
      <c r="AB1006" s="150"/>
      <c r="AC1006" s="150"/>
      <c r="AD1006" s="150"/>
      <c r="AE1006" s="150"/>
      <c r="AF1006" s="150"/>
      <c r="AG1006" s="150" t="s">
        <v>239</v>
      </c>
      <c r="AH1006" s="150">
        <v>0</v>
      </c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</row>
    <row r="1007" spans="1:60" outlineLevel="3" x14ac:dyDescent="0.2">
      <c r="A1007" s="157"/>
      <c r="B1007" s="158"/>
      <c r="C1007" s="196" t="s">
        <v>1108</v>
      </c>
      <c r="D1007" s="189"/>
      <c r="E1007" s="190"/>
      <c r="F1007" s="160"/>
      <c r="G1007" s="160"/>
      <c r="H1007" s="160"/>
      <c r="I1007" s="160"/>
      <c r="J1007" s="160"/>
      <c r="K1007" s="160"/>
      <c r="L1007" s="160"/>
      <c r="M1007" s="160"/>
      <c r="N1007" s="159"/>
      <c r="O1007" s="159"/>
      <c r="P1007" s="159"/>
      <c r="Q1007" s="159"/>
      <c r="R1007" s="160"/>
      <c r="S1007" s="160"/>
      <c r="T1007" s="160"/>
      <c r="U1007" s="160"/>
      <c r="V1007" s="160"/>
      <c r="W1007" s="160"/>
      <c r="X1007" s="160"/>
      <c r="Y1007" s="160"/>
      <c r="Z1007" s="150"/>
      <c r="AA1007" s="150"/>
      <c r="AB1007" s="150"/>
      <c r="AC1007" s="150"/>
      <c r="AD1007" s="150"/>
      <c r="AE1007" s="150"/>
      <c r="AF1007" s="150"/>
      <c r="AG1007" s="150" t="s">
        <v>239</v>
      </c>
      <c r="AH1007" s="150">
        <v>0</v>
      </c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</row>
    <row r="1008" spans="1:60" ht="22.5" outlineLevel="3" x14ac:dyDescent="0.2">
      <c r="A1008" s="157"/>
      <c r="B1008" s="158"/>
      <c r="C1008" s="196" t="s">
        <v>1109</v>
      </c>
      <c r="D1008" s="189"/>
      <c r="E1008" s="190">
        <v>107.05575</v>
      </c>
      <c r="F1008" s="160"/>
      <c r="G1008" s="160"/>
      <c r="H1008" s="160"/>
      <c r="I1008" s="160"/>
      <c r="J1008" s="160"/>
      <c r="K1008" s="160"/>
      <c r="L1008" s="160"/>
      <c r="M1008" s="160"/>
      <c r="N1008" s="159"/>
      <c r="O1008" s="159"/>
      <c r="P1008" s="159"/>
      <c r="Q1008" s="159"/>
      <c r="R1008" s="160"/>
      <c r="S1008" s="160"/>
      <c r="T1008" s="160"/>
      <c r="U1008" s="160"/>
      <c r="V1008" s="160"/>
      <c r="W1008" s="160"/>
      <c r="X1008" s="160"/>
      <c r="Y1008" s="160"/>
      <c r="Z1008" s="150"/>
      <c r="AA1008" s="150"/>
      <c r="AB1008" s="150"/>
      <c r="AC1008" s="150"/>
      <c r="AD1008" s="150"/>
      <c r="AE1008" s="150"/>
      <c r="AF1008" s="150"/>
      <c r="AG1008" s="150" t="s">
        <v>239</v>
      </c>
      <c r="AH1008" s="150">
        <v>0</v>
      </c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</row>
    <row r="1009" spans="1:60" outlineLevel="3" x14ac:dyDescent="0.2">
      <c r="A1009" s="157"/>
      <c r="B1009" s="158"/>
      <c r="C1009" s="196" t="s">
        <v>566</v>
      </c>
      <c r="D1009" s="189"/>
      <c r="E1009" s="190">
        <v>39.270000000000003</v>
      </c>
      <c r="F1009" s="160"/>
      <c r="G1009" s="160"/>
      <c r="H1009" s="160"/>
      <c r="I1009" s="160"/>
      <c r="J1009" s="160"/>
      <c r="K1009" s="160"/>
      <c r="L1009" s="160"/>
      <c r="M1009" s="160"/>
      <c r="N1009" s="159"/>
      <c r="O1009" s="159"/>
      <c r="P1009" s="159"/>
      <c r="Q1009" s="159"/>
      <c r="R1009" s="160"/>
      <c r="S1009" s="160"/>
      <c r="T1009" s="160"/>
      <c r="U1009" s="160"/>
      <c r="V1009" s="160"/>
      <c r="W1009" s="160"/>
      <c r="X1009" s="160"/>
      <c r="Y1009" s="160"/>
      <c r="Z1009" s="150"/>
      <c r="AA1009" s="150"/>
      <c r="AB1009" s="150"/>
      <c r="AC1009" s="150"/>
      <c r="AD1009" s="150"/>
      <c r="AE1009" s="150"/>
      <c r="AF1009" s="150"/>
      <c r="AG1009" s="150" t="s">
        <v>239</v>
      </c>
      <c r="AH1009" s="150">
        <v>0</v>
      </c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</row>
    <row r="1010" spans="1:60" outlineLevel="3" x14ac:dyDescent="0.2">
      <c r="A1010" s="157"/>
      <c r="B1010" s="158"/>
      <c r="C1010" s="196" t="s">
        <v>572</v>
      </c>
      <c r="D1010" s="189"/>
      <c r="E1010" s="190">
        <v>21.67</v>
      </c>
      <c r="F1010" s="160"/>
      <c r="G1010" s="160"/>
      <c r="H1010" s="160"/>
      <c r="I1010" s="160"/>
      <c r="J1010" s="160"/>
      <c r="K1010" s="160"/>
      <c r="L1010" s="160"/>
      <c r="M1010" s="160"/>
      <c r="N1010" s="159"/>
      <c r="O1010" s="159"/>
      <c r="P1010" s="159"/>
      <c r="Q1010" s="159"/>
      <c r="R1010" s="160"/>
      <c r="S1010" s="160"/>
      <c r="T1010" s="160"/>
      <c r="U1010" s="160"/>
      <c r="V1010" s="160"/>
      <c r="W1010" s="160"/>
      <c r="X1010" s="160"/>
      <c r="Y1010" s="160"/>
      <c r="Z1010" s="150"/>
      <c r="AA1010" s="150"/>
      <c r="AB1010" s="150"/>
      <c r="AC1010" s="150"/>
      <c r="AD1010" s="150"/>
      <c r="AE1010" s="150"/>
      <c r="AF1010" s="150"/>
      <c r="AG1010" s="150" t="s">
        <v>239</v>
      </c>
      <c r="AH1010" s="150">
        <v>0</v>
      </c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</row>
    <row r="1011" spans="1:60" outlineLevel="3" x14ac:dyDescent="0.2">
      <c r="A1011" s="157"/>
      <c r="B1011" s="158"/>
      <c r="C1011" s="196" t="s">
        <v>573</v>
      </c>
      <c r="D1011" s="189"/>
      <c r="E1011" s="190">
        <v>3.89</v>
      </c>
      <c r="F1011" s="160"/>
      <c r="G1011" s="160"/>
      <c r="H1011" s="160"/>
      <c r="I1011" s="160"/>
      <c r="J1011" s="160"/>
      <c r="K1011" s="160"/>
      <c r="L1011" s="160"/>
      <c r="M1011" s="160"/>
      <c r="N1011" s="159"/>
      <c r="O1011" s="159"/>
      <c r="P1011" s="159"/>
      <c r="Q1011" s="159"/>
      <c r="R1011" s="160"/>
      <c r="S1011" s="160"/>
      <c r="T1011" s="160"/>
      <c r="U1011" s="160"/>
      <c r="V1011" s="160"/>
      <c r="W1011" s="160"/>
      <c r="X1011" s="160"/>
      <c r="Y1011" s="160"/>
      <c r="Z1011" s="150"/>
      <c r="AA1011" s="150"/>
      <c r="AB1011" s="150"/>
      <c r="AC1011" s="150"/>
      <c r="AD1011" s="150"/>
      <c r="AE1011" s="150"/>
      <c r="AF1011" s="150"/>
      <c r="AG1011" s="150" t="s">
        <v>239</v>
      </c>
      <c r="AH1011" s="150">
        <v>0</v>
      </c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</row>
    <row r="1012" spans="1:60" outlineLevel="3" x14ac:dyDescent="0.2">
      <c r="A1012" s="157"/>
      <c r="B1012" s="158"/>
      <c r="C1012" s="196" t="s">
        <v>574</v>
      </c>
      <c r="D1012" s="189"/>
      <c r="E1012" s="190">
        <v>24.27</v>
      </c>
      <c r="F1012" s="160"/>
      <c r="G1012" s="160"/>
      <c r="H1012" s="160"/>
      <c r="I1012" s="160"/>
      <c r="J1012" s="160"/>
      <c r="K1012" s="160"/>
      <c r="L1012" s="160"/>
      <c r="M1012" s="160"/>
      <c r="N1012" s="159"/>
      <c r="O1012" s="159"/>
      <c r="P1012" s="159"/>
      <c r="Q1012" s="159"/>
      <c r="R1012" s="160"/>
      <c r="S1012" s="160"/>
      <c r="T1012" s="160"/>
      <c r="U1012" s="160"/>
      <c r="V1012" s="160"/>
      <c r="W1012" s="160"/>
      <c r="X1012" s="160"/>
      <c r="Y1012" s="160"/>
      <c r="Z1012" s="150"/>
      <c r="AA1012" s="150"/>
      <c r="AB1012" s="150"/>
      <c r="AC1012" s="150"/>
      <c r="AD1012" s="150"/>
      <c r="AE1012" s="150"/>
      <c r="AF1012" s="150"/>
      <c r="AG1012" s="150" t="s">
        <v>239</v>
      </c>
      <c r="AH1012" s="150">
        <v>0</v>
      </c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</row>
    <row r="1013" spans="1:60" outlineLevel="3" x14ac:dyDescent="0.2">
      <c r="A1013" s="157"/>
      <c r="B1013" s="158"/>
      <c r="C1013" s="196" t="s">
        <v>575</v>
      </c>
      <c r="D1013" s="189"/>
      <c r="E1013" s="190">
        <v>14.06</v>
      </c>
      <c r="F1013" s="160"/>
      <c r="G1013" s="160"/>
      <c r="H1013" s="160"/>
      <c r="I1013" s="160"/>
      <c r="J1013" s="160"/>
      <c r="K1013" s="160"/>
      <c r="L1013" s="160"/>
      <c r="M1013" s="160"/>
      <c r="N1013" s="159"/>
      <c r="O1013" s="159"/>
      <c r="P1013" s="159"/>
      <c r="Q1013" s="159"/>
      <c r="R1013" s="160"/>
      <c r="S1013" s="160"/>
      <c r="T1013" s="160"/>
      <c r="U1013" s="160"/>
      <c r="V1013" s="160"/>
      <c r="W1013" s="160"/>
      <c r="X1013" s="160"/>
      <c r="Y1013" s="160"/>
      <c r="Z1013" s="150"/>
      <c r="AA1013" s="150"/>
      <c r="AB1013" s="150"/>
      <c r="AC1013" s="150"/>
      <c r="AD1013" s="150"/>
      <c r="AE1013" s="150"/>
      <c r="AF1013" s="150"/>
      <c r="AG1013" s="150" t="s">
        <v>239</v>
      </c>
      <c r="AH1013" s="150">
        <v>0</v>
      </c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</row>
    <row r="1014" spans="1:60" outlineLevel="3" x14ac:dyDescent="0.2">
      <c r="A1014" s="157"/>
      <c r="B1014" s="158"/>
      <c r="C1014" s="196" t="s">
        <v>576</v>
      </c>
      <c r="D1014" s="189"/>
      <c r="E1014" s="190">
        <v>12.85</v>
      </c>
      <c r="F1014" s="160"/>
      <c r="G1014" s="160"/>
      <c r="H1014" s="160"/>
      <c r="I1014" s="160"/>
      <c r="J1014" s="160"/>
      <c r="K1014" s="160"/>
      <c r="L1014" s="160"/>
      <c r="M1014" s="160"/>
      <c r="N1014" s="159"/>
      <c r="O1014" s="159"/>
      <c r="P1014" s="159"/>
      <c r="Q1014" s="159"/>
      <c r="R1014" s="160"/>
      <c r="S1014" s="160"/>
      <c r="T1014" s="160"/>
      <c r="U1014" s="160"/>
      <c r="V1014" s="160"/>
      <c r="W1014" s="160"/>
      <c r="X1014" s="160"/>
      <c r="Y1014" s="160"/>
      <c r="Z1014" s="150"/>
      <c r="AA1014" s="150"/>
      <c r="AB1014" s="150"/>
      <c r="AC1014" s="150"/>
      <c r="AD1014" s="150"/>
      <c r="AE1014" s="150"/>
      <c r="AF1014" s="150"/>
      <c r="AG1014" s="150" t="s">
        <v>239</v>
      </c>
      <c r="AH1014" s="150">
        <v>0</v>
      </c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</row>
    <row r="1015" spans="1:60" outlineLevel="3" x14ac:dyDescent="0.2">
      <c r="A1015" s="157"/>
      <c r="B1015" s="158"/>
      <c r="C1015" s="196" t="s">
        <v>577</v>
      </c>
      <c r="D1015" s="189"/>
      <c r="E1015" s="190">
        <v>24.12</v>
      </c>
      <c r="F1015" s="160"/>
      <c r="G1015" s="160"/>
      <c r="H1015" s="160"/>
      <c r="I1015" s="160"/>
      <c r="J1015" s="160"/>
      <c r="K1015" s="160"/>
      <c r="L1015" s="160"/>
      <c r="M1015" s="160"/>
      <c r="N1015" s="159"/>
      <c r="O1015" s="159"/>
      <c r="P1015" s="159"/>
      <c r="Q1015" s="159"/>
      <c r="R1015" s="160"/>
      <c r="S1015" s="160"/>
      <c r="T1015" s="160"/>
      <c r="U1015" s="160"/>
      <c r="V1015" s="160"/>
      <c r="W1015" s="160"/>
      <c r="X1015" s="160"/>
      <c r="Y1015" s="160"/>
      <c r="Z1015" s="150"/>
      <c r="AA1015" s="150"/>
      <c r="AB1015" s="150"/>
      <c r="AC1015" s="150"/>
      <c r="AD1015" s="150"/>
      <c r="AE1015" s="150"/>
      <c r="AF1015" s="150"/>
      <c r="AG1015" s="150" t="s">
        <v>239</v>
      </c>
      <c r="AH1015" s="150">
        <v>0</v>
      </c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</row>
    <row r="1016" spans="1:60" outlineLevel="3" x14ac:dyDescent="0.2">
      <c r="A1016" s="157"/>
      <c r="B1016" s="158"/>
      <c r="C1016" s="196" t="s">
        <v>578</v>
      </c>
      <c r="D1016" s="189"/>
      <c r="E1016" s="190">
        <v>37.61</v>
      </c>
      <c r="F1016" s="160"/>
      <c r="G1016" s="160"/>
      <c r="H1016" s="160"/>
      <c r="I1016" s="160"/>
      <c r="J1016" s="160"/>
      <c r="K1016" s="160"/>
      <c r="L1016" s="160"/>
      <c r="M1016" s="160"/>
      <c r="N1016" s="159"/>
      <c r="O1016" s="159"/>
      <c r="P1016" s="159"/>
      <c r="Q1016" s="159"/>
      <c r="R1016" s="160"/>
      <c r="S1016" s="160"/>
      <c r="T1016" s="160"/>
      <c r="U1016" s="160"/>
      <c r="V1016" s="160"/>
      <c r="W1016" s="160"/>
      <c r="X1016" s="160"/>
      <c r="Y1016" s="160"/>
      <c r="Z1016" s="150"/>
      <c r="AA1016" s="150"/>
      <c r="AB1016" s="150"/>
      <c r="AC1016" s="150"/>
      <c r="AD1016" s="150"/>
      <c r="AE1016" s="150"/>
      <c r="AF1016" s="150"/>
      <c r="AG1016" s="150" t="s">
        <v>239</v>
      </c>
      <c r="AH1016" s="150">
        <v>0</v>
      </c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</row>
    <row r="1017" spans="1:60" outlineLevel="3" x14ac:dyDescent="0.2">
      <c r="A1017" s="157"/>
      <c r="B1017" s="158"/>
      <c r="C1017" s="196" t="s">
        <v>579</v>
      </c>
      <c r="D1017" s="189"/>
      <c r="E1017" s="190">
        <v>288.86</v>
      </c>
      <c r="F1017" s="160"/>
      <c r="G1017" s="160"/>
      <c r="H1017" s="160"/>
      <c r="I1017" s="160"/>
      <c r="J1017" s="160"/>
      <c r="K1017" s="160"/>
      <c r="L1017" s="160"/>
      <c r="M1017" s="160"/>
      <c r="N1017" s="159"/>
      <c r="O1017" s="159"/>
      <c r="P1017" s="159"/>
      <c r="Q1017" s="159"/>
      <c r="R1017" s="160"/>
      <c r="S1017" s="160"/>
      <c r="T1017" s="160"/>
      <c r="U1017" s="160"/>
      <c r="V1017" s="160"/>
      <c r="W1017" s="160"/>
      <c r="X1017" s="160"/>
      <c r="Y1017" s="160"/>
      <c r="Z1017" s="150"/>
      <c r="AA1017" s="150"/>
      <c r="AB1017" s="150"/>
      <c r="AC1017" s="150"/>
      <c r="AD1017" s="150"/>
      <c r="AE1017" s="150"/>
      <c r="AF1017" s="150"/>
      <c r="AG1017" s="150" t="s">
        <v>239</v>
      </c>
      <c r="AH1017" s="150">
        <v>0</v>
      </c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</row>
    <row r="1018" spans="1:60" outlineLevel="3" x14ac:dyDescent="0.2">
      <c r="A1018" s="157"/>
      <c r="B1018" s="158"/>
      <c r="C1018" s="196" t="s">
        <v>580</v>
      </c>
      <c r="D1018" s="189"/>
      <c r="E1018" s="190">
        <v>2.8</v>
      </c>
      <c r="F1018" s="160"/>
      <c r="G1018" s="160"/>
      <c r="H1018" s="160"/>
      <c r="I1018" s="160"/>
      <c r="J1018" s="160"/>
      <c r="K1018" s="160"/>
      <c r="L1018" s="160"/>
      <c r="M1018" s="160"/>
      <c r="N1018" s="159"/>
      <c r="O1018" s="159"/>
      <c r="P1018" s="159"/>
      <c r="Q1018" s="159"/>
      <c r="R1018" s="160"/>
      <c r="S1018" s="160"/>
      <c r="T1018" s="160"/>
      <c r="U1018" s="160"/>
      <c r="V1018" s="160"/>
      <c r="W1018" s="160"/>
      <c r="X1018" s="160"/>
      <c r="Y1018" s="160"/>
      <c r="Z1018" s="150"/>
      <c r="AA1018" s="150"/>
      <c r="AB1018" s="150"/>
      <c r="AC1018" s="150"/>
      <c r="AD1018" s="150"/>
      <c r="AE1018" s="150"/>
      <c r="AF1018" s="150"/>
      <c r="AG1018" s="150" t="s">
        <v>239</v>
      </c>
      <c r="AH1018" s="150">
        <v>0</v>
      </c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</row>
    <row r="1019" spans="1:60" outlineLevel="1" x14ac:dyDescent="0.2">
      <c r="A1019" s="171">
        <v>206</v>
      </c>
      <c r="B1019" s="172" t="s">
        <v>1110</v>
      </c>
      <c r="C1019" s="185" t="s">
        <v>1111</v>
      </c>
      <c r="D1019" s="173" t="s">
        <v>312</v>
      </c>
      <c r="E1019" s="174">
        <v>1324.2387200000001</v>
      </c>
      <c r="F1019" s="175"/>
      <c r="G1019" s="176">
        <f>ROUND(E1019*F1019,2)</f>
        <v>0</v>
      </c>
      <c r="H1019" s="161">
        <v>7.51</v>
      </c>
      <c r="I1019" s="160">
        <f>ROUND(E1019*H1019,2)</f>
        <v>9945.0300000000007</v>
      </c>
      <c r="J1019" s="161">
        <v>18.39</v>
      </c>
      <c r="K1019" s="160">
        <f>ROUND(E1019*J1019,2)</f>
        <v>24352.75</v>
      </c>
      <c r="L1019" s="160">
        <v>21</v>
      </c>
      <c r="M1019" s="160">
        <f>G1019*(1+L1019/100)</f>
        <v>0</v>
      </c>
      <c r="N1019" s="159">
        <v>6.9999999999999994E-5</v>
      </c>
      <c r="O1019" s="159">
        <f>ROUND(E1019*N1019,2)</f>
        <v>0.09</v>
      </c>
      <c r="P1019" s="159">
        <v>0</v>
      </c>
      <c r="Q1019" s="159">
        <f>ROUND(E1019*P1019,2)</f>
        <v>0</v>
      </c>
      <c r="R1019" s="160"/>
      <c r="S1019" s="160" t="s">
        <v>216</v>
      </c>
      <c r="T1019" s="160" t="s">
        <v>216</v>
      </c>
      <c r="U1019" s="160">
        <v>0.03</v>
      </c>
      <c r="V1019" s="160">
        <f>ROUND(E1019*U1019,2)</f>
        <v>39.729999999999997</v>
      </c>
      <c r="W1019" s="160"/>
      <c r="X1019" s="160" t="s">
        <v>236</v>
      </c>
      <c r="Y1019" s="160" t="s">
        <v>218</v>
      </c>
      <c r="Z1019" s="150"/>
      <c r="AA1019" s="150"/>
      <c r="AB1019" s="150"/>
      <c r="AC1019" s="150"/>
      <c r="AD1019" s="150"/>
      <c r="AE1019" s="150"/>
      <c r="AF1019" s="150"/>
      <c r="AG1019" s="150" t="s">
        <v>237</v>
      </c>
      <c r="AH1019" s="150"/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</row>
    <row r="1020" spans="1:60" outlineLevel="2" x14ac:dyDescent="0.2">
      <c r="A1020" s="157"/>
      <c r="B1020" s="158"/>
      <c r="C1020" s="196" t="s">
        <v>1095</v>
      </c>
      <c r="D1020" s="189"/>
      <c r="E1020" s="190"/>
      <c r="F1020" s="160"/>
      <c r="G1020" s="160"/>
      <c r="H1020" s="160"/>
      <c r="I1020" s="160"/>
      <c r="J1020" s="160"/>
      <c r="K1020" s="160"/>
      <c r="L1020" s="160"/>
      <c r="M1020" s="160"/>
      <c r="N1020" s="159"/>
      <c r="O1020" s="159"/>
      <c r="P1020" s="159"/>
      <c r="Q1020" s="159"/>
      <c r="R1020" s="160"/>
      <c r="S1020" s="160"/>
      <c r="T1020" s="160"/>
      <c r="U1020" s="160"/>
      <c r="V1020" s="160"/>
      <c r="W1020" s="160"/>
      <c r="X1020" s="160"/>
      <c r="Y1020" s="160"/>
      <c r="Z1020" s="150"/>
      <c r="AA1020" s="150"/>
      <c r="AB1020" s="150"/>
      <c r="AC1020" s="150"/>
      <c r="AD1020" s="150"/>
      <c r="AE1020" s="150"/>
      <c r="AF1020" s="150"/>
      <c r="AG1020" s="150" t="s">
        <v>239</v>
      </c>
      <c r="AH1020" s="150">
        <v>0</v>
      </c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</row>
    <row r="1021" spans="1:60" ht="33.75" outlineLevel="3" x14ac:dyDescent="0.2">
      <c r="A1021" s="157"/>
      <c r="B1021" s="158"/>
      <c r="C1021" s="196" t="s">
        <v>1096</v>
      </c>
      <c r="D1021" s="189"/>
      <c r="E1021" s="190">
        <v>17.257249999999999</v>
      </c>
      <c r="F1021" s="160"/>
      <c r="G1021" s="160"/>
      <c r="H1021" s="160"/>
      <c r="I1021" s="160"/>
      <c r="J1021" s="160"/>
      <c r="K1021" s="160"/>
      <c r="L1021" s="160"/>
      <c r="M1021" s="160"/>
      <c r="N1021" s="159"/>
      <c r="O1021" s="159"/>
      <c r="P1021" s="159"/>
      <c r="Q1021" s="159"/>
      <c r="R1021" s="160"/>
      <c r="S1021" s="160"/>
      <c r="T1021" s="160"/>
      <c r="U1021" s="160"/>
      <c r="V1021" s="160"/>
      <c r="W1021" s="160"/>
      <c r="X1021" s="160"/>
      <c r="Y1021" s="160"/>
      <c r="Z1021" s="150"/>
      <c r="AA1021" s="150"/>
      <c r="AB1021" s="150"/>
      <c r="AC1021" s="150"/>
      <c r="AD1021" s="150"/>
      <c r="AE1021" s="150"/>
      <c r="AF1021" s="150"/>
      <c r="AG1021" s="150" t="s">
        <v>239</v>
      </c>
      <c r="AH1021" s="150">
        <v>0</v>
      </c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</row>
    <row r="1022" spans="1:60" ht="22.5" outlineLevel="3" x14ac:dyDescent="0.2">
      <c r="A1022" s="157"/>
      <c r="B1022" s="158"/>
      <c r="C1022" s="196" t="s">
        <v>1097</v>
      </c>
      <c r="D1022" s="189"/>
      <c r="E1022" s="190">
        <v>102.17100000000001</v>
      </c>
      <c r="F1022" s="160"/>
      <c r="G1022" s="160"/>
      <c r="H1022" s="160"/>
      <c r="I1022" s="160"/>
      <c r="J1022" s="160"/>
      <c r="K1022" s="160"/>
      <c r="L1022" s="160"/>
      <c r="M1022" s="160"/>
      <c r="N1022" s="159"/>
      <c r="O1022" s="159"/>
      <c r="P1022" s="159"/>
      <c r="Q1022" s="159"/>
      <c r="R1022" s="160"/>
      <c r="S1022" s="160"/>
      <c r="T1022" s="160"/>
      <c r="U1022" s="160"/>
      <c r="V1022" s="160"/>
      <c r="W1022" s="160"/>
      <c r="X1022" s="160"/>
      <c r="Y1022" s="160"/>
      <c r="Z1022" s="150"/>
      <c r="AA1022" s="150"/>
      <c r="AB1022" s="150"/>
      <c r="AC1022" s="150"/>
      <c r="AD1022" s="150"/>
      <c r="AE1022" s="150"/>
      <c r="AF1022" s="150"/>
      <c r="AG1022" s="150" t="s">
        <v>239</v>
      </c>
      <c r="AH1022" s="150">
        <v>0</v>
      </c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</row>
    <row r="1023" spans="1:60" ht="22.5" outlineLevel="3" x14ac:dyDescent="0.2">
      <c r="A1023" s="157"/>
      <c r="B1023" s="158"/>
      <c r="C1023" s="196" t="s">
        <v>1098</v>
      </c>
      <c r="D1023" s="189"/>
      <c r="E1023" s="190">
        <v>69.353999999999999</v>
      </c>
      <c r="F1023" s="160"/>
      <c r="G1023" s="160"/>
      <c r="H1023" s="160"/>
      <c r="I1023" s="160"/>
      <c r="J1023" s="160"/>
      <c r="K1023" s="160"/>
      <c r="L1023" s="160"/>
      <c r="M1023" s="160"/>
      <c r="N1023" s="159"/>
      <c r="O1023" s="159"/>
      <c r="P1023" s="159"/>
      <c r="Q1023" s="159"/>
      <c r="R1023" s="160"/>
      <c r="S1023" s="160"/>
      <c r="T1023" s="160"/>
      <c r="U1023" s="160"/>
      <c r="V1023" s="160"/>
      <c r="W1023" s="160"/>
      <c r="X1023" s="160"/>
      <c r="Y1023" s="160"/>
      <c r="Z1023" s="150"/>
      <c r="AA1023" s="150"/>
      <c r="AB1023" s="150"/>
      <c r="AC1023" s="150"/>
      <c r="AD1023" s="150"/>
      <c r="AE1023" s="150"/>
      <c r="AF1023" s="150"/>
      <c r="AG1023" s="150" t="s">
        <v>239</v>
      </c>
      <c r="AH1023" s="150">
        <v>0</v>
      </c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</row>
    <row r="1024" spans="1:60" ht="22.5" outlineLevel="3" x14ac:dyDescent="0.2">
      <c r="A1024" s="157"/>
      <c r="B1024" s="158"/>
      <c r="C1024" s="196" t="s">
        <v>1099</v>
      </c>
      <c r="D1024" s="189"/>
      <c r="E1024" s="190">
        <v>58.657499999999999</v>
      </c>
      <c r="F1024" s="160"/>
      <c r="G1024" s="160"/>
      <c r="H1024" s="160"/>
      <c r="I1024" s="160"/>
      <c r="J1024" s="160"/>
      <c r="K1024" s="160"/>
      <c r="L1024" s="160"/>
      <c r="M1024" s="160"/>
      <c r="N1024" s="159"/>
      <c r="O1024" s="159"/>
      <c r="P1024" s="159"/>
      <c r="Q1024" s="159"/>
      <c r="R1024" s="160"/>
      <c r="S1024" s="160"/>
      <c r="T1024" s="160"/>
      <c r="U1024" s="160"/>
      <c r="V1024" s="160"/>
      <c r="W1024" s="160"/>
      <c r="X1024" s="160"/>
      <c r="Y1024" s="160"/>
      <c r="Z1024" s="150"/>
      <c r="AA1024" s="150"/>
      <c r="AB1024" s="150"/>
      <c r="AC1024" s="150"/>
      <c r="AD1024" s="150"/>
      <c r="AE1024" s="150"/>
      <c r="AF1024" s="150"/>
      <c r="AG1024" s="150" t="s">
        <v>239</v>
      </c>
      <c r="AH1024" s="150">
        <v>0</v>
      </c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</row>
    <row r="1025" spans="1:60" outlineLevel="3" x14ac:dyDescent="0.2">
      <c r="A1025" s="157"/>
      <c r="B1025" s="158"/>
      <c r="C1025" s="196" t="s">
        <v>1100</v>
      </c>
      <c r="D1025" s="189"/>
      <c r="E1025" s="190">
        <v>23.64</v>
      </c>
      <c r="F1025" s="160"/>
      <c r="G1025" s="160"/>
      <c r="H1025" s="160"/>
      <c r="I1025" s="160"/>
      <c r="J1025" s="160"/>
      <c r="K1025" s="160"/>
      <c r="L1025" s="160"/>
      <c r="M1025" s="160"/>
      <c r="N1025" s="159"/>
      <c r="O1025" s="159"/>
      <c r="P1025" s="159"/>
      <c r="Q1025" s="159"/>
      <c r="R1025" s="160"/>
      <c r="S1025" s="160"/>
      <c r="T1025" s="160"/>
      <c r="U1025" s="160"/>
      <c r="V1025" s="160"/>
      <c r="W1025" s="160"/>
      <c r="X1025" s="160"/>
      <c r="Y1025" s="160"/>
      <c r="Z1025" s="150"/>
      <c r="AA1025" s="150"/>
      <c r="AB1025" s="150"/>
      <c r="AC1025" s="150"/>
      <c r="AD1025" s="150"/>
      <c r="AE1025" s="150"/>
      <c r="AF1025" s="150"/>
      <c r="AG1025" s="150" t="s">
        <v>239</v>
      </c>
      <c r="AH1025" s="150">
        <v>0</v>
      </c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</row>
    <row r="1026" spans="1:60" ht="22.5" outlineLevel="3" x14ac:dyDescent="0.2">
      <c r="A1026" s="157"/>
      <c r="B1026" s="158"/>
      <c r="C1026" s="196" t="s">
        <v>1101</v>
      </c>
      <c r="D1026" s="189"/>
      <c r="E1026" s="190">
        <v>70.248000000000005</v>
      </c>
      <c r="F1026" s="160"/>
      <c r="G1026" s="160"/>
      <c r="H1026" s="160"/>
      <c r="I1026" s="160"/>
      <c r="J1026" s="160"/>
      <c r="K1026" s="160"/>
      <c r="L1026" s="160"/>
      <c r="M1026" s="160"/>
      <c r="N1026" s="159"/>
      <c r="O1026" s="159"/>
      <c r="P1026" s="159"/>
      <c r="Q1026" s="159"/>
      <c r="R1026" s="160"/>
      <c r="S1026" s="160"/>
      <c r="T1026" s="160"/>
      <c r="U1026" s="160"/>
      <c r="V1026" s="160"/>
      <c r="W1026" s="160"/>
      <c r="X1026" s="160"/>
      <c r="Y1026" s="160"/>
      <c r="Z1026" s="150"/>
      <c r="AA1026" s="150"/>
      <c r="AB1026" s="150"/>
      <c r="AC1026" s="150"/>
      <c r="AD1026" s="150"/>
      <c r="AE1026" s="150"/>
      <c r="AF1026" s="150"/>
      <c r="AG1026" s="150" t="s">
        <v>239</v>
      </c>
      <c r="AH1026" s="150">
        <v>0</v>
      </c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</row>
    <row r="1027" spans="1:60" ht="33.75" outlineLevel="3" x14ac:dyDescent="0.2">
      <c r="A1027" s="157"/>
      <c r="B1027" s="158"/>
      <c r="C1027" s="196" t="s">
        <v>1102</v>
      </c>
      <c r="D1027" s="189"/>
      <c r="E1027" s="190">
        <v>31.3842</v>
      </c>
      <c r="F1027" s="160"/>
      <c r="G1027" s="160"/>
      <c r="H1027" s="160"/>
      <c r="I1027" s="160"/>
      <c r="J1027" s="160"/>
      <c r="K1027" s="160"/>
      <c r="L1027" s="160"/>
      <c r="M1027" s="160"/>
      <c r="N1027" s="159"/>
      <c r="O1027" s="159"/>
      <c r="P1027" s="159"/>
      <c r="Q1027" s="159"/>
      <c r="R1027" s="160"/>
      <c r="S1027" s="160"/>
      <c r="T1027" s="160"/>
      <c r="U1027" s="160"/>
      <c r="V1027" s="160"/>
      <c r="W1027" s="160"/>
      <c r="X1027" s="160"/>
      <c r="Y1027" s="160"/>
      <c r="Z1027" s="150"/>
      <c r="AA1027" s="150"/>
      <c r="AB1027" s="150"/>
      <c r="AC1027" s="150"/>
      <c r="AD1027" s="150"/>
      <c r="AE1027" s="150"/>
      <c r="AF1027" s="150"/>
      <c r="AG1027" s="150" t="s">
        <v>239</v>
      </c>
      <c r="AH1027" s="150">
        <v>0</v>
      </c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</row>
    <row r="1028" spans="1:60" ht="33.75" outlineLevel="3" x14ac:dyDescent="0.2">
      <c r="A1028" s="157"/>
      <c r="B1028" s="158"/>
      <c r="C1028" s="196" t="s">
        <v>1103</v>
      </c>
      <c r="D1028" s="189"/>
      <c r="E1028" s="190">
        <v>30.152999999999999</v>
      </c>
      <c r="F1028" s="160"/>
      <c r="G1028" s="160"/>
      <c r="H1028" s="160"/>
      <c r="I1028" s="160"/>
      <c r="J1028" s="160"/>
      <c r="K1028" s="160"/>
      <c r="L1028" s="160"/>
      <c r="M1028" s="160"/>
      <c r="N1028" s="159"/>
      <c r="O1028" s="159"/>
      <c r="P1028" s="159"/>
      <c r="Q1028" s="159"/>
      <c r="R1028" s="160"/>
      <c r="S1028" s="160"/>
      <c r="T1028" s="160"/>
      <c r="U1028" s="160"/>
      <c r="V1028" s="160"/>
      <c r="W1028" s="160"/>
      <c r="X1028" s="160"/>
      <c r="Y1028" s="160"/>
      <c r="Z1028" s="150"/>
      <c r="AA1028" s="150"/>
      <c r="AB1028" s="150"/>
      <c r="AC1028" s="150"/>
      <c r="AD1028" s="150"/>
      <c r="AE1028" s="150"/>
      <c r="AF1028" s="150"/>
      <c r="AG1028" s="150" t="s">
        <v>239</v>
      </c>
      <c r="AH1028" s="150">
        <v>0</v>
      </c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</row>
    <row r="1029" spans="1:60" outlineLevel="3" x14ac:dyDescent="0.2">
      <c r="A1029" s="157"/>
      <c r="B1029" s="158"/>
      <c r="C1029" s="196" t="s">
        <v>1104</v>
      </c>
      <c r="D1029" s="189"/>
      <c r="E1029" s="190">
        <v>69.48</v>
      </c>
      <c r="F1029" s="160"/>
      <c r="G1029" s="160"/>
      <c r="H1029" s="160"/>
      <c r="I1029" s="160"/>
      <c r="J1029" s="160"/>
      <c r="K1029" s="160"/>
      <c r="L1029" s="160"/>
      <c r="M1029" s="160"/>
      <c r="N1029" s="159"/>
      <c r="O1029" s="159"/>
      <c r="P1029" s="159"/>
      <c r="Q1029" s="159"/>
      <c r="R1029" s="160"/>
      <c r="S1029" s="160"/>
      <c r="T1029" s="160"/>
      <c r="U1029" s="160"/>
      <c r="V1029" s="160"/>
      <c r="W1029" s="160"/>
      <c r="X1029" s="160"/>
      <c r="Y1029" s="160"/>
      <c r="Z1029" s="150"/>
      <c r="AA1029" s="150"/>
      <c r="AB1029" s="150"/>
      <c r="AC1029" s="150"/>
      <c r="AD1029" s="150"/>
      <c r="AE1029" s="150"/>
      <c r="AF1029" s="150"/>
      <c r="AG1029" s="150" t="s">
        <v>239</v>
      </c>
      <c r="AH1029" s="150">
        <v>0</v>
      </c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</row>
    <row r="1030" spans="1:60" ht="22.5" outlineLevel="3" x14ac:dyDescent="0.2">
      <c r="A1030" s="157"/>
      <c r="B1030" s="158"/>
      <c r="C1030" s="196" t="s">
        <v>1105</v>
      </c>
      <c r="D1030" s="189"/>
      <c r="E1030" s="190">
        <v>71.069999999999993</v>
      </c>
      <c r="F1030" s="160"/>
      <c r="G1030" s="160"/>
      <c r="H1030" s="160"/>
      <c r="I1030" s="160"/>
      <c r="J1030" s="160"/>
      <c r="K1030" s="160"/>
      <c r="L1030" s="160"/>
      <c r="M1030" s="160"/>
      <c r="N1030" s="159"/>
      <c r="O1030" s="159"/>
      <c r="P1030" s="159"/>
      <c r="Q1030" s="159"/>
      <c r="R1030" s="160"/>
      <c r="S1030" s="160"/>
      <c r="T1030" s="160"/>
      <c r="U1030" s="160"/>
      <c r="V1030" s="160"/>
      <c r="W1030" s="160"/>
      <c r="X1030" s="160"/>
      <c r="Y1030" s="160"/>
      <c r="Z1030" s="150"/>
      <c r="AA1030" s="150"/>
      <c r="AB1030" s="150"/>
      <c r="AC1030" s="150"/>
      <c r="AD1030" s="150"/>
      <c r="AE1030" s="150"/>
      <c r="AF1030" s="150"/>
      <c r="AG1030" s="150" t="s">
        <v>239</v>
      </c>
      <c r="AH1030" s="150">
        <v>0</v>
      </c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</row>
    <row r="1031" spans="1:60" outlineLevel="3" x14ac:dyDescent="0.2">
      <c r="A1031" s="157"/>
      <c r="B1031" s="158"/>
      <c r="C1031" s="196" t="s">
        <v>459</v>
      </c>
      <c r="D1031" s="189"/>
      <c r="E1031" s="190">
        <v>27.47025</v>
      </c>
      <c r="F1031" s="160"/>
      <c r="G1031" s="160"/>
      <c r="H1031" s="160"/>
      <c r="I1031" s="160"/>
      <c r="J1031" s="160"/>
      <c r="K1031" s="160"/>
      <c r="L1031" s="160"/>
      <c r="M1031" s="160"/>
      <c r="N1031" s="159"/>
      <c r="O1031" s="159"/>
      <c r="P1031" s="159"/>
      <c r="Q1031" s="159"/>
      <c r="R1031" s="160"/>
      <c r="S1031" s="160"/>
      <c r="T1031" s="160"/>
      <c r="U1031" s="160"/>
      <c r="V1031" s="160"/>
      <c r="W1031" s="160"/>
      <c r="X1031" s="160"/>
      <c r="Y1031" s="160"/>
      <c r="Z1031" s="150"/>
      <c r="AA1031" s="150"/>
      <c r="AB1031" s="150"/>
      <c r="AC1031" s="150"/>
      <c r="AD1031" s="150"/>
      <c r="AE1031" s="150"/>
      <c r="AF1031" s="150"/>
      <c r="AG1031" s="150" t="s">
        <v>239</v>
      </c>
      <c r="AH1031" s="150">
        <v>0</v>
      </c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</row>
    <row r="1032" spans="1:60" outlineLevel="3" x14ac:dyDescent="0.2">
      <c r="A1032" s="157"/>
      <c r="B1032" s="158"/>
      <c r="C1032" s="196" t="s">
        <v>460</v>
      </c>
      <c r="D1032" s="189"/>
      <c r="E1032" s="190">
        <v>51.911999999999999</v>
      </c>
      <c r="F1032" s="160"/>
      <c r="G1032" s="160"/>
      <c r="H1032" s="160"/>
      <c r="I1032" s="160"/>
      <c r="J1032" s="160"/>
      <c r="K1032" s="160"/>
      <c r="L1032" s="160"/>
      <c r="M1032" s="160"/>
      <c r="N1032" s="159"/>
      <c r="O1032" s="159"/>
      <c r="P1032" s="159"/>
      <c r="Q1032" s="159"/>
      <c r="R1032" s="160"/>
      <c r="S1032" s="160"/>
      <c r="T1032" s="160"/>
      <c r="U1032" s="160"/>
      <c r="V1032" s="160"/>
      <c r="W1032" s="160"/>
      <c r="X1032" s="160"/>
      <c r="Y1032" s="160"/>
      <c r="Z1032" s="150"/>
      <c r="AA1032" s="150"/>
      <c r="AB1032" s="150"/>
      <c r="AC1032" s="150"/>
      <c r="AD1032" s="150"/>
      <c r="AE1032" s="150"/>
      <c r="AF1032" s="150"/>
      <c r="AG1032" s="150" t="s">
        <v>239</v>
      </c>
      <c r="AH1032" s="150">
        <v>0</v>
      </c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</row>
    <row r="1033" spans="1:60" outlineLevel="3" x14ac:dyDescent="0.2">
      <c r="A1033" s="157"/>
      <c r="B1033" s="158"/>
      <c r="C1033" s="196" t="s">
        <v>461</v>
      </c>
      <c r="D1033" s="189"/>
      <c r="E1033" s="190">
        <v>25.198879999999999</v>
      </c>
      <c r="F1033" s="160"/>
      <c r="G1033" s="160"/>
      <c r="H1033" s="160"/>
      <c r="I1033" s="160"/>
      <c r="J1033" s="160"/>
      <c r="K1033" s="160"/>
      <c r="L1033" s="160"/>
      <c r="M1033" s="160"/>
      <c r="N1033" s="159"/>
      <c r="O1033" s="159"/>
      <c r="P1033" s="159"/>
      <c r="Q1033" s="159"/>
      <c r="R1033" s="160"/>
      <c r="S1033" s="160"/>
      <c r="T1033" s="160"/>
      <c r="U1033" s="160"/>
      <c r="V1033" s="160"/>
      <c r="W1033" s="160"/>
      <c r="X1033" s="160"/>
      <c r="Y1033" s="160"/>
      <c r="Z1033" s="150"/>
      <c r="AA1033" s="150"/>
      <c r="AB1033" s="150"/>
      <c r="AC1033" s="150"/>
      <c r="AD1033" s="150"/>
      <c r="AE1033" s="150"/>
      <c r="AF1033" s="150"/>
      <c r="AG1033" s="150" t="s">
        <v>239</v>
      </c>
      <c r="AH1033" s="150">
        <v>0</v>
      </c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</row>
    <row r="1034" spans="1:60" outlineLevel="3" x14ac:dyDescent="0.2">
      <c r="A1034" s="157"/>
      <c r="B1034" s="158"/>
      <c r="C1034" s="196" t="s">
        <v>1106</v>
      </c>
      <c r="D1034" s="189"/>
      <c r="E1034" s="190">
        <v>18.215240000000001</v>
      </c>
      <c r="F1034" s="160"/>
      <c r="G1034" s="160"/>
      <c r="H1034" s="160"/>
      <c r="I1034" s="160"/>
      <c r="J1034" s="160"/>
      <c r="K1034" s="160"/>
      <c r="L1034" s="160"/>
      <c r="M1034" s="160"/>
      <c r="N1034" s="159"/>
      <c r="O1034" s="159"/>
      <c r="P1034" s="159"/>
      <c r="Q1034" s="159"/>
      <c r="R1034" s="160"/>
      <c r="S1034" s="160"/>
      <c r="T1034" s="160"/>
      <c r="U1034" s="160"/>
      <c r="V1034" s="160"/>
      <c r="W1034" s="160"/>
      <c r="X1034" s="160"/>
      <c r="Y1034" s="160"/>
      <c r="Z1034" s="150"/>
      <c r="AA1034" s="150"/>
      <c r="AB1034" s="150"/>
      <c r="AC1034" s="150"/>
      <c r="AD1034" s="150"/>
      <c r="AE1034" s="150"/>
      <c r="AF1034" s="150"/>
      <c r="AG1034" s="150" t="s">
        <v>239</v>
      </c>
      <c r="AH1034" s="150">
        <v>0</v>
      </c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</row>
    <row r="1035" spans="1:60" outlineLevel="3" x14ac:dyDescent="0.2">
      <c r="A1035" s="157"/>
      <c r="B1035" s="158"/>
      <c r="C1035" s="196" t="s">
        <v>463</v>
      </c>
      <c r="D1035" s="189"/>
      <c r="E1035" s="190">
        <v>20.200099999999999</v>
      </c>
      <c r="F1035" s="160"/>
      <c r="G1035" s="160"/>
      <c r="H1035" s="160"/>
      <c r="I1035" s="160"/>
      <c r="J1035" s="160"/>
      <c r="K1035" s="160"/>
      <c r="L1035" s="160"/>
      <c r="M1035" s="160"/>
      <c r="N1035" s="159"/>
      <c r="O1035" s="159"/>
      <c r="P1035" s="159"/>
      <c r="Q1035" s="159"/>
      <c r="R1035" s="160"/>
      <c r="S1035" s="160"/>
      <c r="T1035" s="160"/>
      <c r="U1035" s="160"/>
      <c r="V1035" s="160"/>
      <c r="W1035" s="160"/>
      <c r="X1035" s="160"/>
      <c r="Y1035" s="160"/>
      <c r="Z1035" s="150"/>
      <c r="AA1035" s="150"/>
      <c r="AB1035" s="150"/>
      <c r="AC1035" s="150"/>
      <c r="AD1035" s="150"/>
      <c r="AE1035" s="150"/>
      <c r="AF1035" s="150"/>
      <c r="AG1035" s="150" t="s">
        <v>239</v>
      </c>
      <c r="AH1035" s="150">
        <v>0</v>
      </c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</row>
    <row r="1036" spans="1:60" outlineLevel="3" x14ac:dyDescent="0.2">
      <c r="A1036" s="157"/>
      <c r="B1036" s="158"/>
      <c r="C1036" s="196" t="s">
        <v>464</v>
      </c>
      <c r="D1036" s="189"/>
      <c r="E1036" s="190">
        <v>20.06381</v>
      </c>
      <c r="F1036" s="160"/>
      <c r="G1036" s="160"/>
      <c r="H1036" s="160"/>
      <c r="I1036" s="160"/>
      <c r="J1036" s="160"/>
      <c r="K1036" s="160"/>
      <c r="L1036" s="160"/>
      <c r="M1036" s="160"/>
      <c r="N1036" s="159"/>
      <c r="O1036" s="159"/>
      <c r="P1036" s="159"/>
      <c r="Q1036" s="159"/>
      <c r="R1036" s="160"/>
      <c r="S1036" s="160"/>
      <c r="T1036" s="160"/>
      <c r="U1036" s="160"/>
      <c r="V1036" s="160"/>
      <c r="W1036" s="160"/>
      <c r="X1036" s="160"/>
      <c r="Y1036" s="160"/>
      <c r="Z1036" s="150"/>
      <c r="AA1036" s="150"/>
      <c r="AB1036" s="150"/>
      <c r="AC1036" s="150"/>
      <c r="AD1036" s="150"/>
      <c r="AE1036" s="150"/>
      <c r="AF1036" s="150"/>
      <c r="AG1036" s="150" t="s">
        <v>239</v>
      </c>
      <c r="AH1036" s="150">
        <v>0</v>
      </c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</row>
    <row r="1037" spans="1:60" outlineLevel="3" x14ac:dyDescent="0.2">
      <c r="A1037" s="157"/>
      <c r="B1037" s="158"/>
      <c r="C1037" s="196" t="s">
        <v>465</v>
      </c>
      <c r="D1037" s="189"/>
      <c r="E1037" s="190">
        <v>33.783749999999998</v>
      </c>
      <c r="F1037" s="160"/>
      <c r="G1037" s="160"/>
      <c r="H1037" s="160"/>
      <c r="I1037" s="160"/>
      <c r="J1037" s="160"/>
      <c r="K1037" s="160"/>
      <c r="L1037" s="160"/>
      <c r="M1037" s="160"/>
      <c r="N1037" s="159"/>
      <c r="O1037" s="159"/>
      <c r="P1037" s="159"/>
      <c r="Q1037" s="159"/>
      <c r="R1037" s="160"/>
      <c r="S1037" s="160"/>
      <c r="T1037" s="160"/>
      <c r="U1037" s="160"/>
      <c r="V1037" s="160"/>
      <c r="W1037" s="160"/>
      <c r="X1037" s="160"/>
      <c r="Y1037" s="160"/>
      <c r="Z1037" s="150"/>
      <c r="AA1037" s="150"/>
      <c r="AB1037" s="150"/>
      <c r="AC1037" s="150"/>
      <c r="AD1037" s="150"/>
      <c r="AE1037" s="150"/>
      <c r="AF1037" s="150"/>
      <c r="AG1037" s="150" t="s">
        <v>239</v>
      </c>
      <c r="AH1037" s="150">
        <v>0</v>
      </c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</row>
    <row r="1038" spans="1:60" outlineLevel="3" x14ac:dyDescent="0.2">
      <c r="A1038" s="157"/>
      <c r="B1038" s="158"/>
      <c r="C1038" s="196" t="s">
        <v>1107</v>
      </c>
      <c r="D1038" s="189"/>
      <c r="E1038" s="190">
        <v>7.524</v>
      </c>
      <c r="F1038" s="160"/>
      <c r="G1038" s="160"/>
      <c r="H1038" s="160"/>
      <c r="I1038" s="160"/>
      <c r="J1038" s="160"/>
      <c r="K1038" s="160"/>
      <c r="L1038" s="160"/>
      <c r="M1038" s="160"/>
      <c r="N1038" s="159"/>
      <c r="O1038" s="159"/>
      <c r="P1038" s="159"/>
      <c r="Q1038" s="159"/>
      <c r="R1038" s="160"/>
      <c r="S1038" s="160"/>
      <c r="T1038" s="160"/>
      <c r="U1038" s="160"/>
      <c r="V1038" s="160"/>
      <c r="W1038" s="160"/>
      <c r="X1038" s="160"/>
      <c r="Y1038" s="160"/>
      <c r="Z1038" s="150"/>
      <c r="AA1038" s="150"/>
      <c r="AB1038" s="150"/>
      <c r="AC1038" s="150"/>
      <c r="AD1038" s="150"/>
      <c r="AE1038" s="150"/>
      <c r="AF1038" s="150"/>
      <c r="AG1038" s="150" t="s">
        <v>239</v>
      </c>
      <c r="AH1038" s="150">
        <v>0</v>
      </c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</row>
    <row r="1039" spans="1:60" outlineLevel="3" x14ac:dyDescent="0.2">
      <c r="A1039" s="157"/>
      <c r="B1039" s="158"/>
      <c r="C1039" s="196" t="s">
        <v>1108</v>
      </c>
      <c r="D1039" s="189"/>
      <c r="E1039" s="190"/>
      <c r="F1039" s="160"/>
      <c r="G1039" s="160"/>
      <c r="H1039" s="160"/>
      <c r="I1039" s="160"/>
      <c r="J1039" s="160"/>
      <c r="K1039" s="160"/>
      <c r="L1039" s="160"/>
      <c r="M1039" s="160"/>
      <c r="N1039" s="159"/>
      <c r="O1039" s="159"/>
      <c r="P1039" s="159"/>
      <c r="Q1039" s="159"/>
      <c r="R1039" s="160"/>
      <c r="S1039" s="160"/>
      <c r="T1039" s="160"/>
      <c r="U1039" s="160"/>
      <c r="V1039" s="160"/>
      <c r="W1039" s="160"/>
      <c r="X1039" s="160"/>
      <c r="Y1039" s="160"/>
      <c r="Z1039" s="150"/>
      <c r="AA1039" s="150"/>
      <c r="AB1039" s="150"/>
      <c r="AC1039" s="150"/>
      <c r="AD1039" s="150"/>
      <c r="AE1039" s="150"/>
      <c r="AF1039" s="150"/>
      <c r="AG1039" s="150" t="s">
        <v>239</v>
      </c>
      <c r="AH1039" s="150">
        <v>0</v>
      </c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</row>
    <row r="1040" spans="1:60" ht="22.5" outlineLevel="3" x14ac:dyDescent="0.2">
      <c r="A1040" s="157"/>
      <c r="B1040" s="158"/>
      <c r="C1040" s="196" t="s">
        <v>1109</v>
      </c>
      <c r="D1040" s="189"/>
      <c r="E1040" s="190">
        <v>107.05575</v>
      </c>
      <c r="F1040" s="160"/>
      <c r="G1040" s="160"/>
      <c r="H1040" s="160"/>
      <c r="I1040" s="160"/>
      <c r="J1040" s="160"/>
      <c r="K1040" s="160"/>
      <c r="L1040" s="160"/>
      <c r="M1040" s="160"/>
      <c r="N1040" s="159"/>
      <c r="O1040" s="159"/>
      <c r="P1040" s="159"/>
      <c r="Q1040" s="159"/>
      <c r="R1040" s="160"/>
      <c r="S1040" s="160"/>
      <c r="T1040" s="160"/>
      <c r="U1040" s="160"/>
      <c r="V1040" s="160"/>
      <c r="W1040" s="160"/>
      <c r="X1040" s="160"/>
      <c r="Y1040" s="160"/>
      <c r="Z1040" s="150"/>
      <c r="AA1040" s="150"/>
      <c r="AB1040" s="150"/>
      <c r="AC1040" s="150"/>
      <c r="AD1040" s="150"/>
      <c r="AE1040" s="150"/>
      <c r="AF1040" s="150"/>
      <c r="AG1040" s="150" t="s">
        <v>239</v>
      </c>
      <c r="AH1040" s="150">
        <v>0</v>
      </c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</row>
    <row r="1041" spans="1:60" outlineLevel="3" x14ac:dyDescent="0.2">
      <c r="A1041" s="157"/>
      <c r="B1041" s="158"/>
      <c r="C1041" s="196" t="s">
        <v>566</v>
      </c>
      <c r="D1041" s="189"/>
      <c r="E1041" s="190">
        <v>39.270000000000003</v>
      </c>
      <c r="F1041" s="160"/>
      <c r="G1041" s="160"/>
      <c r="H1041" s="160"/>
      <c r="I1041" s="160"/>
      <c r="J1041" s="160"/>
      <c r="K1041" s="160"/>
      <c r="L1041" s="160"/>
      <c r="M1041" s="160"/>
      <c r="N1041" s="159"/>
      <c r="O1041" s="159"/>
      <c r="P1041" s="159"/>
      <c r="Q1041" s="159"/>
      <c r="R1041" s="160"/>
      <c r="S1041" s="160"/>
      <c r="T1041" s="160"/>
      <c r="U1041" s="160"/>
      <c r="V1041" s="160"/>
      <c r="W1041" s="160"/>
      <c r="X1041" s="160"/>
      <c r="Y1041" s="160"/>
      <c r="Z1041" s="150"/>
      <c r="AA1041" s="150"/>
      <c r="AB1041" s="150"/>
      <c r="AC1041" s="150"/>
      <c r="AD1041" s="150"/>
      <c r="AE1041" s="150"/>
      <c r="AF1041" s="150"/>
      <c r="AG1041" s="150" t="s">
        <v>239</v>
      </c>
      <c r="AH1041" s="150">
        <v>0</v>
      </c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</row>
    <row r="1042" spans="1:60" outlineLevel="3" x14ac:dyDescent="0.2">
      <c r="A1042" s="157"/>
      <c r="B1042" s="158"/>
      <c r="C1042" s="196" t="s">
        <v>572</v>
      </c>
      <c r="D1042" s="189"/>
      <c r="E1042" s="190">
        <v>21.67</v>
      </c>
      <c r="F1042" s="160"/>
      <c r="G1042" s="160"/>
      <c r="H1042" s="160"/>
      <c r="I1042" s="160"/>
      <c r="J1042" s="160"/>
      <c r="K1042" s="160"/>
      <c r="L1042" s="160"/>
      <c r="M1042" s="160"/>
      <c r="N1042" s="159"/>
      <c r="O1042" s="159"/>
      <c r="P1042" s="159"/>
      <c r="Q1042" s="159"/>
      <c r="R1042" s="160"/>
      <c r="S1042" s="160"/>
      <c r="T1042" s="160"/>
      <c r="U1042" s="160"/>
      <c r="V1042" s="160"/>
      <c r="W1042" s="160"/>
      <c r="X1042" s="160"/>
      <c r="Y1042" s="160"/>
      <c r="Z1042" s="150"/>
      <c r="AA1042" s="150"/>
      <c r="AB1042" s="150"/>
      <c r="AC1042" s="150"/>
      <c r="AD1042" s="150"/>
      <c r="AE1042" s="150"/>
      <c r="AF1042" s="150"/>
      <c r="AG1042" s="150" t="s">
        <v>239</v>
      </c>
      <c r="AH1042" s="150">
        <v>0</v>
      </c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</row>
    <row r="1043" spans="1:60" outlineLevel="3" x14ac:dyDescent="0.2">
      <c r="A1043" s="157"/>
      <c r="B1043" s="158"/>
      <c r="C1043" s="196" t="s">
        <v>573</v>
      </c>
      <c r="D1043" s="189"/>
      <c r="E1043" s="190">
        <v>3.89</v>
      </c>
      <c r="F1043" s="160"/>
      <c r="G1043" s="160"/>
      <c r="H1043" s="160"/>
      <c r="I1043" s="160"/>
      <c r="J1043" s="160"/>
      <c r="K1043" s="160"/>
      <c r="L1043" s="160"/>
      <c r="M1043" s="160"/>
      <c r="N1043" s="159"/>
      <c r="O1043" s="159"/>
      <c r="P1043" s="159"/>
      <c r="Q1043" s="159"/>
      <c r="R1043" s="160"/>
      <c r="S1043" s="160"/>
      <c r="T1043" s="160"/>
      <c r="U1043" s="160"/>
      <c r="V1043" s="160"/>
      <c r="W1043" s="160"/>
      <c r="X1043" s="160"/>
      <c r="Y1043" s="160"/>
      <c r="Z1043" s="150"/>
      <c r="AA1043" s="150"/>
      <c r="AB1043" s="150"/>
      <c r="AC1043" s="150"/>
      <c r="AD1043" s="150"/>
      <c r="AE1043" s="150"/>
      <c r="AF1043" s="150"/>
      <c r="AG1043" s="150" t="s">
        <v>239</v>
      </c>
      <c r="AH1043" s="150">
        <v>0</v>
      </c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</row>
    <row r="1044" spans="1:60" outlineLevel="3" x14ac:dyDescent="0.2">
      <c r="A1044" s="157"/>
      <c r="B1044" s="158"/>
      <c r="C1044" s="196" t="s">
        <v>574</v>
      </c>
      <c r="D1044" s="189"/>
      <c r="E1044" s="190">
        <v>24.27</v>
      </c>
      <c r="F1044" s="160"/>
      <c r="G1044" s="160"/>
      <c r="H1044" s="160"/>
      <c r="I1044" s="160"/>
      <c r="J1044" s="160"/>
      <c r="K1044" s="160"/>
      <c r="L1044" s="160"/>
      <c r="M1044" s="160"/>
      <c r="N1044" s="159"/>
      <c r="O1044" s="159"/>
      <c r="P1044" s="159"/>
      <c r="Q1044" s="159"/>
      <c r="R1044" s="160"/>
      <c r="S1044" s="160"/>
      <c r="T1044" s="160"/>
      <c r="U1044" s="160"/>
      <c r="V1044" s="160"/>
      <c r="W1044" s="160"/>
      <c r="X1044" s="160"/>
      <c r="Y1044" s="160"/>
      <c r="Z1044" s="150"/>
      <c r="AA1044" s="150"/>
      <c r="AB1044" s="150"/>
      <c r="AC1044" s="150"/>
      <c r="AD1044" s="150"/>
      <c r="AE1044" s="150"/>
      <c r="AF1044" s="150"/>
      <c r="AG1044" s="150" t="s">
        <v>239</v>
      </c>
      <c r="AH1044" s="150">
        <v>0</v>
      </c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</row>
    <row r="1045" spans="1:60" outlineLevel="3" x14ac:dyDescent="0.2">
      <c r="A1045" s="157"/>
      <c r="B1045" s="158"/>
      <c r="C1045" s="196" t="s">
        <v>575</v>
      </c>
      <c r="D1045" s="189"/>
      <c r="E1045" s="190">
        <v>14.06</v>
      </c>
      <c r="F1045" s="160"/>
      <c r="G1045" s="160"/>
      <c r="H1045" s="160"/>
      <c r="I1045" s="160"/>
      <c r="J1045" s="160"/>
      <c r="K1045" s="160"/>
      <c r="L1045" s="160"/>
      <c r="M1045" s="160"/>
      <c r="N1045" s="159"/>
      <c r="O1045" s="159"/>
      <c r="P1045" s="159"/>
      <c r="Q1045" s="159"/>
      <c r="R1045" s="160"/>
      <c r="S1045" s="160"/>
      <c r="T1045" s="160"/>
      <c r="U1045" s="160"/>
      <c r="V1045" s="160"/>
      <c r="W1045" s="160"/>
      <c r="X1045" s="160"/>
      <c r="Y1045" s="160"/>
      <c r="Z1045" s="150"/>
      <c r="AA1045" s="150"/>
      <c r="AB1045" s="150"/>
      <c r="AC1045" s="150"/>
      <c r="AD1045" s="150"/>
      <c r="AE1045" s="150"/>
      <c r="AF1045" s="150"/>
      <c r="AG1045" s="150" t="s">
        <v>239</v>
      </c>
      <c r="AH1045" s="150">
        <v>0</v>
      </c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</row>
    <row r="1046" spans="1:60" outlineLevel="3" x14ac:dyDescent="0.2">
      <c r="A1046" s="157"/>
      <c r="B1046" s="158"/>
      <c r="C1046" s="196" t="s">
        <v>576</v>
      </c>
      <c r="D1046" s="189"/>
      <c r="E1046" s="190">
        <v>12.85</v>
      </c>
      <c r="F1046" s="160"/>
      <c r="G1046" s="160"/>
      <c r="H1046" s="160"/>
      <c r="I1046" s="160"/>
      <c r="J1046" s="160"/>
      <c r="K1046" s="160"/>
      <c r="L1046" s="160"/>
      <c r="M1046" s="160"/>
      <c r="N1046" s="159"/>
      <c r="O1046" s="159"/>
      <c r="P1046" s="159"/>
      <c r="Q1046" s="159"/>
      <c r="R1046" s="160"/>
      <c r="S1046" s="160"/>
      <c r="T1046" s="160"/>
      <c r="U1046" s="160"/>
      <c r="V1046" s="160"/>
      <c r="W1046" s="160"/>
      <c r="X1046" s="160"/>
      <c r="Y1046" s="160"/>
      <c r="Z1046" s="150"/>
      <c r="AA1046" s="150"/>
      <c r="AB1046" s="150"/>
      <c r="AC1046" s="150"/>
      <c r="AD1046" s="150"/>
      <c r="AE1046" s="150"/>
      <c r="AF1046" s="150"/>
      <c r="AG1046" s="150" t="s">
        <v>239</v>
      </c>
      <c r="AH1046" s="150">
        <v>0</v>
      </c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</row>
    <row r="1047" spans="1:60" outlineLevel="3" x14ac:dyDescent="0.2">
      <c r="A1047" s="157"/>
      <c r="B1047" s="158"/>
      <c r="C1047" s="196" t="s">
        <v>577</v>
      </c>
      <c r="D1047" s="189"/>
      <c r="E1047" s="190">
        <v>24.12</v>
      </c>
      <c r="F1047" s="160"/>
      <c r="G1047" s="160"/>
      <c r="H1047" s="160"/>
      <c r="I1047" s="160"/>
      <c r="J1047" s="160"/>
      <c r="K1047" s="160"/>
      <c r="L1047" s="160"/>
      <c r="M1047" s="160"/>
      <c r="N1047" s="159"/>
      <c r="O1047" s="159"/>
      <c r="P1047" s="159"/>
      <c r="Q1047" s="159"/>
      <c r="R1047" s="160"/>
      <c r="S1047" s="160"/>
      <c r="T1047" s="160"/>
      <c r="U1047" s="160"/>
      <c r="V1047" s="160"/>
      <c r="W1047" s="160"/>
      <c r="X1047" s="160"/>
      <c r="Y1047" s="160"/>
      <c r="Z1047" s="150"/>
      <c r="AA1047" s="150"/>
      <c r="AB1047" s="150"/>
      <c r="AC1047" s="150"/>
      <c r="AD1047" s="150"/>
      <c r="AE1047" s="150"/>
      <c r="AF1047" s="150"/>
      <c r="AG1047" s="150" t="s">
        <v>239</v>
      </c>
      <c r="AH1047" s="150">
        <v>0</v>
      </c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</row>
    <row r="1048" spans="1:60" outlineLevel="3" x14ac:dyDescent="0.2">
      <c r="A1048" s="157"/>
      <c r="B1048" s="158"/>
      <c r="C1048" s="196" t="s">
        <v>578</v>
      </c>
      <c r="D1048" s="189"/>
      <c r="E1048" s="190">
        <v>37.61</v>
      </c>
      <c r="F1048" s="160"/>
      <c r="G1048" s="160"/>
      <c r="H1048" s="160"/>
      <c r="I1048" s="160"/>
      <c r="J1048" s="160"/>
      <c r="K1048" s="160"/>
      <c r="L1048" s="160"/>
      <c r="M1048" s="160"/>
      <c r="N1048" s="159"/>
      <c r="O1048" s="159"/>
      <c r="P1048" s="159"/>
      <c r="Q1048" s="159"/>
      <c r="R1048" s="160"/>
      <c r="S1048" s="160"/>
      <c r="T1048" s="160"/>
      <c r="U1048" s="160"/>
      <c r="V1048" s="160"/>
      <c r="W1048" s="160"/>
      <c r="X1048" s="160"/>
      <c r="Y1048" s="160"/>
      <c r="Z1048" s="150"/>
      <c r="AA1048" s="150"/>
      <c r="AB1048" s="150"/>
      <c r="AC1048" s="150"/>
      <c r="AD1048" s="150"/>
      <c r="AE1048" s="150"/>
      <c r="AF1048" s="150"/>
      <c r="AG1048" s="150" t="s">
        <v>239</v>
      </c>
      <c r="AH1048" s="150">
        <v>0</v>
      </c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</row>
    <row r="1049" spans="1:60" outlineLevel="3" x14ac:dyDescent="0.2">
      <c r="A1049" s="157"/>
      <c r="B1049" s="158"/>
      <c r="C1049" s="196" t="s">
        <v>579</v>
      </c>
      <c r="D1049" s="189"/>
      <c r="E1049" s="190">
        <v>288.86</v>
      </c>
      <c r="F1049" s="160"/>
      <c r="G1049" s="160"/>
      <c r="H1049" s="160"/>
      <c r="I1049" s="160"/>
      <c r="J1049" s="160"/>
      <c r="K1049" s="160"/>
      <c r="L1049" s="160"/>
      <c r="M1049" s="160"/>
      <c r="N1049" s="159"/>
      <c r="O1049" s="159"/>
      <c r="P1049" s="159"/>
      <c r="Q1049" s="159"/>
      <c r="R1049" s="160"/>
      <c r="S1049" s="160"/>
      <c r="T1049" s="160"/>
      <c r="U1049" s="160"/>
      <c r="V1049" s="160"/>
      <c r="W1049" s="160"/>
      <c r="X1049" s="160"/>
      <c r="Y1049" s="160"/>
      <c r="Z1049" s="150"/>
      <c r="AA1049" s="150"/>
      <c r="AB1049" s="150"/>
      <c r="AC1049" s="150"/>
      <c r="AD1049" s="150"/>
      <c r="AE1049" s="150"/>
      <c r="AF1049" s="150"/>
      <c r="AG1049" s="150" t="s">
        <v>239</v>
      </c>
      <c r="AH1049" s="150">
        <v>0</v>
      </c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</row>
    <row r="1050" spans="1:60" outlineLevel="3" x14ac:dyDescent="0.2">
      <c r="A1050" s="157"/>
      <c r="B1050" s="158"/>
      <c r="C1050" s="196" t="s">
        <v>580</v>
      </c>
      <c r="D1050" s="189"/>
      <c r="E1050" s="190">
        <v>2.8</v>
      </c>
      <c r="F1050" s="160"/>
      <c r="G1050" s="160"/>
      <c r="H1050" s="160"/>
      <c r="I1050" s="160"/>
      <c r="J1050" s="160"/>
      <c r="K1050" s="160"/>
      <c r="L1050" s="160"/>
      <c r="M1050" s="160"/>
      <c r="N1050" s="159"/>
      <c r="O1050" s="159"/>
      <c r="P1050" s="159"/>
      <c r="Q1050" s="159"/>
      <c r="R1050" s="160"/>
      <c r="S1050" s="160"/>
      <c r="T1050" s="160"/>
      <c r="U1050" s="160"/>
      <c r="V1050" s="160"/>
      <c r="W1050" s="160"/>
      <c r="X1050" s="160"/>
      <c r="Y1050" s="160"/>
      <c r="Z1050" s="150"/>
      <c r="AA1050" s="150"/>
      <c r="AB1050" s="150"/>
      <c r="AC1050" s="150"/>
      <c r="AD1050" s="150"/>
      <c r="AE1050" s="150"/>
      <c r="AF1050" s="150"/>
      <c r="AG1050" s="150" t="s">
        <v>239</v>
      </c>
      <c r="AH1050" s="150">
        <v>0</v>
      </c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</row>
    <row r="1051" spans="1:60" outlineLevel="1" x14ac:dyDescent="0.2">
      <c r="A1051" s="171">
        <v>207</v>
      </c>
      <c r="B1051" s="172" t="s">
        <v>1112</v>
      </c>
      <c r="C1051" s="185" t="s">
        <v>1113</v>
      </c>
      <c r="D1051" s="173" t="s">
        <v>312</v>
      </c>
      <c r="E1051" s="174">
        <v>1324.2387200000001</v>
      </c>
      <c r="F1051" s="175"/>
      <c r="G1051" s="176">
        <f>ROUND(E1051*F1051,2)</f>
        <v>0</v>
      </c>
      <c r="H1051" s="161">
        <v>4.9400000000000004</v>
      </c>
      <c r="I1051" s="160">
        <f>ROUND(E1051*H1051,2)</f>
        <v>6541.74</v>
      </c>
      <c r="J1051" s="161">
        <v>57.46</v>
      </c>
      <c r="K1051" s="160">
        <f>ROUND(E1051*J1051,2)</f>
        <v>76090.759999999995</v>
      </c>
      <c r="L1051" s="160">
        <v>21</v>
      </c>
      <c r="M1051" s="160">
        <f>G1051*(1+L1051/100)</f>
        <v>0</v>
      </c>
      <c r="N1051" s="159">
        <v>1.3999999999999999E-4</v>
      </c>
      <c r="O1051" s="159">
        <f>ROUND(E1051*N1051,2)</f>
        <v>0.19</v>
      </c>
      <c r="P1051" s="159">
        <v>0</v>
      </c>
      <c r="Q1051" s="159">
        <f>ROUND(E1051*P1051,2)</f>
        <v>0</v>
      </c>
      <c r="R1051" s="160"/>
      <c r="S1051" s="160" t="s">
        <v>216</v>
      </c>
      <c r="T1051" s="160" t="s">
        <v>216</v>
      </c>
      <c r="U1051" s="160">
        <v>0.1</v>
      </c>
      <c r="V1051" s="160">
        <f>ROUND(E1051*U1051,2)</f>
        <v>132.41999999999999</v>
      </c>
      <c r="W1051" s="160"/>
      <c r="X1051" s="160" t="s">
        <v>236</v>
      </c>
      <c r="Y1051" s="160" t="s">
        <v>218</v>
      </c>
      <c r="Z1051" s="150"/>
      <c r="AA1051" s="150"/>
      <c r="AB1051" s="150"/>
      <c r="AC1051" s="150"/>
      <c r="AD1051" s="150"/>
      <c r="AE1051" s="150"/>
      <c r="AF1051" s="150"/>
      <c r="AG1051" s="150" t="s">
        <v>237</v>
      </c>
      <c r="AH1051" s="150"/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</row>
    <row r="1052" spans="1:60" outlineLevel="2" x14ac:dyDescent="0.2">
      <c r="A1052" s="157"/>
      <c r="B1052" s="158"/>
      <c r="C1052" s="196" t="s">
        <v>1095</v>
      </c>
      <c r="D1052" s="189"/>
      <c r="E1052" s="190"/>
      <c r="F1052" s="160"/>
      <c r="G1052" s="160"/>
      <c r="H1052" s="160"/>
      <c r="I1052" s="160"/>
      <c r="J1052" s="160"/>
      <c r="K1052" s="160"/>
      <c r="L1052" s="160"/>
      <c r="M1052" s="160"/>
      <c r="N1052" s="159"/>
      <c r="O1052" s="159"/>
      <c r="P1052" s="159"/>
      <c r="Q1052" s="159"/>
      <c r="R1052" s="160"/>
      <c r="S1052" s="160"/>
      <c r="T1052" s="160"/>
      <c r="U1052" s="160"/>
      <c r="V1052" s="160"/>
      <c r="W1052" s="160"/>
      <c r="X1052" s="160"/>
      <c r="Y1052" s="160"/>
      <c r="Z1052" s="150"/>
      <c r="AA1052" s="150"/>
      <c r="AB1052" s="150"/>
      <c r="AC1052" s="150"/>
      <c r="AD1052" s="150"/>
      <c r="AE1052" s="150"/>
      <c r="AF1052" s="150"/>
      <c r="AG1052" s="150" t="s">
        <v>239</v>
      </c>
      <c r="AH1052" s="150">
        <v>0</v>
      </c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</row>
    <row r="1053" spans="1:60" ht="33.75" outlineLevel="3" x14ac:dyDescent="0.2">
      <c r="A1053" s="157"/>
      <c r="B1053" s="158"/>
      <c r="C1053" s="196" t="s">
        <v>1096</v>
      </c>
      <c r="D1053" s="189"/>
      <c r="E1053" s="190">
        <v>17.257249999999999</v>
      </c>
      <c r="F1053" s="160"/>
      <c r="G1053" s="160"/>
      <c r="H1053" s="160"/>
      <c r="I1053" s="160"/>
      <c r="J1053" s="160"/>
      <c r="K1053" s="160"/>
      <c r="L1053" s="160"/>
      <c r="M1053" s="160"/>
      <c r="N1053" s="159"/>
      <c r="O1053" s="159"/>
      <c r="P1053" s="159"/>
      <c r="Q1053" s="159"/>
      <c r="R1053" s="160"/>
      <c r="S1053" s="160"/>
      <c r="T1053" s="160"/>
      <c r="U1053" s="160"/>
      <c r="V1053" s="160"/>
      <c r="W1053" s="160"/>
      <c r="X1053" s="160"/>
      <c r="Y1053" s="160"/>
      <c r="Z1053" s="150"/>
      <c r="AA1053" s="150"/>
      <c r="AB1053" s="150"/>
      <c r="AC1053" s="150"/>
      <c r="AD1053" s="150"/>
      <c r="AE1053" s="150"/>
      <c r="AF1053" s="150"/>
      <c r="AG1053" s="150" t="s">
        <v>239</v>
      </c>
      <c r="AH1053" s="150">
        <v>0</v>
      </c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</row>
    <row r="1054" spans="1:60" ht="22.5" outlineLevel="3" x14ac:dyDescent="0.2">
      <c r="A1054" s="157"/>
      <c r="B1054" s="158"/>
      <c r="C1054" s="196" t="s">
        <v>1097</v>
      </c>
      <c r="D1054" s="189"/>
      <c r="E1054" s="190">
        <v>102.17100000000001</v>
      </c>
      <c r="F1054" s="160"/>
      <c r="G1054" s="160"/>
      <c r="H1054" s="160"/>
      <c r="I1054" s="160"/>
      <c r="J1054" s="160"/>
      <c r="K1054" s="160"/>
      <c r="L1054" s="160"/>
      <c r="M1054" s="160"/>
      <c r="N1054" s="159"/>
      <c r="O1054" s="159"/>
      <c r="P1054" s="159"/>
      <c r="Q1054" s="159"/>
      <c r="R1054" s="160"/>
      <c r="S1054" s="160"/>
      <c r="T1054" s="160"/>
      <c r="U1054" s="160"/>
      <c r="V1054" s="160"/>
      <c r="W1054" s="160"/>
      <c r="X1054" s="160"/>
      <c r="Y1054" s="160"/>
      <c r="Z1054" s="150"/>
      <c r="AA1054" s="150"/>
      <c r="AB1054" s="150"/>
      <c r="AC1054" s="150"/>
      <c r="AD1054" s="150"/>
      <c r="AE1054" s="150"/>
      <c r="AF1054" s="150"/>
      <c r="AG1054" s="150" t="s">
        <v>239</v>
      </c>
      <c r="AH1054" s="150">
        <v>0</v>
      </c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</row>
    <row r="1055" spans="1:60" ht="22.5" outlineLevel="3" x14ac:dyDescent="0.2">
      <c r="A1055" s="157"/>
      <c r="B1055" s="158"/>
      <c r="C1055" s="196" t="s">
        <v>1098</v>
      </c>
      <c r="D1055" s="189"/>
      <c r="E1055" s="190">
        <v>69.353999999999999</v>
      </c>
      <c r="F1055" s="160"/>
      <c r="G1055" s="160"/>
      <c r="H1055" s="160"/>
      <c r="I1055" s="160"/>
      <c r="J1055" s="160"/>
      <c r="K1055" s="160"/>
      <c r="L1055" s="160"/>
      <c r="M1055" s="160"/>
      <c r="N1055" s="159"/>
      <c r="O1055" s="159"/>
      <c r="P1055" s="159"/>
      <c r="Q1055" s="159"/>
      <c r="R1055" s="160"/>
      <c r="S1055" s="160"/>
      <c r="T1055" s="160"/>
      <c r="U1055" s="160"/>
      <c r="V1055" s="160"/>
      <c r="W1055" s="160"/>
      <c r="X1055" s="160"/>
      <c r="Y1055" s="160"/>
      <c r="Z1055" s="150"/>
      <c r="AA1055" s="150"/>
      <c r="AB1055" s="150"/>
      <c r="AC1055" s="150"/>
      <c r="AD1055" s="150"/>
      <c r="AE1055" s="150"/>
      <c r="AF1055" s="150"/>
      <c r="AG1055" s="150" t="s">
        <v>239</v>
      </c>
      <c r="AH1055" s="150">
        <v>0</v>
      </c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</row>
    <row r="1056" spans="1:60" ht="22.5" outlineLevel="3" x14ac:dyDescent="0.2">
      <c r="A1056" s="157"/>
      <c r="B1056" s="158"/>
      <c r="C1056" s="196" t="s">
        <v>1099</v>
      </c>
      <c r="D1056" s="189"/>
      <c r="E1056" s="190">
        <v>58.657499999999999</v>
      </c>
      <c r="F1056" s="160"/>
      <c r="G1056" s="160"/>
      <c r="H1056" s="160"/>
      <c r="I1056" s="160"/>
      <c r="J1056" s="160"/>
      <c r="K1056" s="160"/>
      <c r="L1056" s="160"/>
      <c r="M1056" s="160"/>
      <c r="N1056" s="159"/>
      <c r="O1056" s="159"/>
      <c r="P1056" s="159"/>
      <c r="Q1056" s="159"/>
      <c r="R1056" s="160"/>
      <c r="S1056" s="160"/>
      <c r="T1056" s="160"/>
      <c r="U1056" s="160"/>
      <c r="V1056" s="160"/>
      <c r="W1056" s="160"/>
      <c r="X1056" s="160"/>
      <c r="Y1056" s="160"/>
      <c r="Z1056" s="150"/>
      <c r="AA1056" s="150"/>
      <c r="AB1056" s="150"/>
      <c r="AC1056" s="150"/>
      <c r="AD1056" s="150"/>
      <c r="AE1056" s="150"/>
      <c r="AF1056" s="150"/>
      <c r="AG1056" s="150" t="s">
        <v>239</v>
      </c>
      <c r="AH1056" s="150">
        <v>0</v>
      </c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</row>
    <row r="1057" spans="1:60" outlineLevel="3" x14ac:dyDescent="0.2">
      <c r="A1057" s="157"/>
      <c r="B1057" s="158"/>
      <c r="C1057" s="196" t="s">
        <v>1100</v>
      </c>
      <c r="D1057" s="189"/>
      <c r="E1057" s="190">
        <v>23.64</v>
      </c>
      <c r="F1057" s="160"/>
      <c r="G1057" s="160"/>
      <c r="H1057" s="160"/>
      <c r="I1057" s="160"/>
      <c r="J1057" s="160"/>
      <c r="K1057" s="160"/>
      <c r="L1057" s="160"/>
      <c r="M1057" s="160"/>
      <c r="N1057" s="159"/>
      <c r="O1057" s="159"/>
      <c r="P1057" s="159"/>
      <c r="Q1057" s="159"/>
      <c r="R1057" s="160"/>
      <c r="S1057" s="160"/>
      <c r="T1057" s="160"/>
      <c r="U1057" s="160"/>
      <c r="V1057" s="160"/>
      <c r="W1057" s="160"/>
      <c r="X1057" s="160"/>
      <c r="Y1057" s="160"/>
      <c r="Z1057" s="150"/>
      <c r="AA1057" s="150"/>
      <c r="AB1057" s="150"/>
      <c r="AC1057" s="150"/>
      <c r="AD1057" s="150"/>
      <c r="AE1057" s="150"/>
      <c r="AF1057" s="150"/>
      <c r="AG1057" s="150" t="s">
        <v>239</v>
      </c>
      <c r="AH1057" s="150">
        <v>0</v>
      </c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</row>
    <row r="1058" spans="1:60" ht="22.5" outlineLevel="3" x14ac:dyDescent="0.2">
      <c r="A1058" s="157"/>
      <c r="B1058" s="158"/>
      <c r="C1058" s="196" t="s">
        <v>1101</v>
      </c>
      <c r="D1058" s="189"/>
      <c r="E1058" s="190">
        <v>70.248000000000005</v>
      </c>
      <c r="F1058" s="160"/>
      <c r="G1058" s="160"/>
      <c r="H1058" s="160"/>
      <c r="I1058" s="160"/>
      <c r="J1058" s="160"/>
      <c r="K1058" s="160"/>
      <c r="L1058" s="160"/>
      <c r="M1058" s="160"/>
      <c r="N1058" s="159"/>
      <c r="O1058" s="159"/>
      <c r="P1058" s="159"/>
      <c r="Q1058" s="159"/>
      <c r="R1058" s="160"/>
      <c r="S1058" s="160"/>
      <c r="T1058" s="160"/>
      <c r="U1058" s="160"/>
      <c r="V1058" s="160"/>
      <c r="W1058" s="160"/>
      <c r="X1058" s="160"/>
      <c r="Y1058" s="160"/>
      <c r="Z1058" s="150"/>
      <c r="AA1058" s="150"/>
      <c r="AB1058" s="150"/>
      <c r="AC1058" s="150"/>
      <c r="AD1058" s="150"/>
      <c r="AE1058" s="150"/>
      <c r="AF1058" s="150"/>
      <c r="AG1058" s="150" t="s">
        <v>239</v>
      </c>
      <c r="AH1058" s="150">
        <v>0</v>
      </c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</row>
    <row r="1059" spans="1:60" ht="33.75" outlineLevel="3" x14ac:dyDescent="0.2">
      <c r="A1059" s="157"/>
      <c r="B1059" s="158"/>
      <c r="C1059" s="196" t="s">
        <v>1102</v>
      </c>
      <c r="D1059" s="189"/>
      <c r="E1059" s="190">
        <v>31.3842</v>
      </c>
      <c r="F1059" s="160"/>
      <c r="G1059" s="160"/>
      <c r="H1059" s="160"/>
      <c r="I1059" s="160"/>
      <c r="J1059" s="160"/>
      <c r="K1059" s="160"/>
      <c r="L1059" s="160"/>
      <c r="M1059" s="160"/>
      <c r="N1059" s="159"/>
      <c r="O1059" s="159"/>
      <c r="P1059" s="159"/>
      <c r="Q1059" s="159"/>
      <c r="R1059" s="160"/>
      <c r="S1059" s="160"/>
      <c r="T1059" s="160"/>
      <c r="U1059" s="160"/>
      <c r="V1059" s="160"/>
      <c r="W1059" s="160"/>
      <c r="X1059" s="160"/>
      <c r="Y1059" s="160"/>
      <c r="Z1059" s="150"/>
      <c r="AA1059" s="150"/>
      <c r="AB1059" s="150"/>
      <c r="AC1059" s="150"/>
      <c r="AD1059" s="150"/>
      <c r="AE1059" s="150"/>
      <c r="AF1059" s="150"/>
      <c r="AG1059" s="150" t="s">
        <v>239</v>
      </c>
      <c r="AH1059" s="150">
        <v>0</v>
      </c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</row>
    <row r="1060" spans="1:60" ht="33.75" outlineLevel="3" x14ac:dyDescent="0.2">
      <c r="A1060" s="157"/>
      <c r="B1060" s="158"/>
      <c r="C1060" s="196" t="s">
        <v>1103</v>
      </c>
      <c r="D1060" s="189"/>
      <c r="E1060" s="190">
        <v>30.152999999999999</v>
      </c>
      <c r="F1060" s="160"/>
      <c r="G1060" s="160"/>
      <c r="H1060" s="160"/>
      <c r="I1060" s="160"/>
      <c r="J1060" s="160"/>
      <c r="K1060" s="160"/>
      <c r="L1060" s="160"/>
      <c r="M1060" s="160"/>
      <c r="N1060" s="159"/>
      <c r="O1060" s="159"/>
      <c r="P1060" s="159"/>
      <c r="Q1060" s="159"/>
      <c r="R1060" s="160"/>
      <c r="S1060" s="160"/>
      <c r="T1060" s="160"/>
      <c r="U1060" s="160"/>
      <c r="V1060" s="160"/>
      <c r="W1060" s="160"/>
      <c r="X1060" s="160"/>
      <c r="Y1060" s="160"/>
      <c r="Z1060" s="150"/>
      <c r="AA1060" s="150"/>
      <c r="AB1060" s="150"/>
      <c r="AC1060" s="150"/>
      <c r="AD1060" s="150"/>
      <c r="AE1060" s="150"/>
      <c r="AF1060" s="150"/>
      <c r="AG1060" s="150" t="s">
        <v>239</v>
      </c>
      <c r="AH1060" s="150">
        <v>0</v>
      </c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</row>
    <row r="1061" spans="1:60" outlineLevel="3" x14ac:dyDescent="0.2">
      <c r="A1061" s="157"/>
      <c r="B1061" s="158"/>
      <c r="C1061" s="196" t="s">
        <v>1104</v>
      </c>
      <c r="D1061" s="189"/>
      <c r="E1061" s="190">
        <v>69.48</v>
      </c>
      <c r="F1061" s="160"/>
      <c r="G1061" s="160"/>
      <c r="H1061" s="160"/>
      <c r="I1061" s="160"/>
      <c r="J1061" s="160"/>
      <c r="K1061" s="160"/>
      <c r="L1061" s="160"/>
      <c r="M1061" s="160"/>
      <c r="N1061" s="159"/>
      <c r="O1061" s="159"/>
      <c r="P1061" s="159"/>
      <c r="Q1061" s="159"/>
      <c r="R1061" s="160"/>
      <c r="S1061" s="160"/>
      <c r="T1061" s="160"/>
      <c r="U1061" s="160"/>
      <c r="V1061" s="160"/>
      <c r="W1061" s="160"/>
      <c r="X1061" s="160"/>
      <c r="Y1061" s="160"/>
      <c r="Z1061" s="150"/>
      <c r="AA1061" s="150"/>
      <c r="AB1061" s="150"/>
      <c r="AC1061" s="150"/>
      <c r="AD1061" s="150"/>
      <c r="AE1061" s="150"/>
      <c r="AF1061" s="150"/>
      <c r="AG1061" s="150" t="s">
        <v>239</v>
      </c>
      <c r="AH1061" s="150">
        <v>0</v>
      </c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</row>
    <row r="1062" spans="1:60" ht="22.5" outlineLevel="3" x14ac:dyDescent="0.2">
      <c r="A1062" s="157"/>
      <c r="B1062" s="158"/>
      <c r="C1062" s="196" t="s">
        <v>1105</v>
      </c>
      <c r="D1062" s="189"/>
      <c r="E1062" s="190">
        <v>71.069999999999993</v>
      </c>
      <c r="F1062" s="160"/>
      <c r="G1062" s="160"/>
      <c r="H1062" s="160"/>
      <c r="I1062" s="160"/>
      <c r="J1062" s="160"/>
      <c r="K1062" s="160"/>
      <c r="L1062" s="160"/>
      <c r="M1062" s="160"/>
      <c r="N1062" s="159"/>
      <c r="O1062" s="159"/>
      <c r="P1062" s="159"/>
      <c r="Q1062" s="159"/>
      <c r="R1062" s="160"/>
      <c r="S1062" s="160"/>
      <c r="T1062" s="160"/>
      <c r="U1062" s="160"/>
      <c r="V1062" s="160"/>
      <c r="W1062" s="160"/>
      <c r="X1062" s="160"/>
      <c r="Y1062" s="160"/>
      <c r="Z1062" s="150"/>
      <c r="AA1062" s="150"/>
      <c r="AB1062" s="150"/>
      <c r="AC1062" s="150"/>
      <c r="AD1062" s="150"/>
      <c r="AE1062" s="150"/>
      <c r="AF1062" s="150"/>
      <c r="AG1062" s="150" t="s">
        <v>239</v>
      </c>
      <c r="AH1062" s="150">
        <v>0</v>
      </c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</row>
    <row r="1063" spans="1:60" outlineLevel="3" x14ac:dyDescent="0.2">
      <c r="A1063" s="157"/>
      <c r="B1063" s="158"/>
      <c r="C1063" s="196" t="s">
        <v>459</v>
      </c>
      <c r="D1063" s="189"/>
      <c r="E1063" s="190">
        <v>27.47025</v>
      </c>
      <c r="F1063" s="160"/>
      <c r="G1063" s="160"/>
      <c r="H1063" s="160"/>
      <c r="I1063" s="160"/>
      <c r="J1063" s="160"/>
      <c r="K1063" s="160"/>
      <c r="L1063" s="160"/>
      <c r="M1063" s="160"/>
      <c r="N1063" s="159"/>
      <c r="O1063" s="159"/>
      <c r="P1063" s="159"/>
      <c r="Q1063" s="159"/>
      <c r="R1063" s="160"/>
      <c r="S1063" s="160"/>
      <c r="T1063" s="160"/>
      <c r="U1063" s="160"/>
      <c r="V1063" s="160"/>
      <c r="W1063" s="160"/>
      <c r="X1063" s="160"/>
      <c r="Y1063" s="160"/>
      <c r="Z1063" s="150"/>
      <c r="AA1063" s="150"/>
      <c r="AB1063" s="150"/>
      <c r="AC1063" s="150"/>
      <c r="AD1063" s="150"/>
      <c r="AE1063" s="150"/>
      <c r="AF1063" s="150"/>
      <c r="AG1063" s="150" t="s">
        <v>239</v>
      </c>
      <c r="AH1063" s="150">
        <v>0</v>
      </c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</row>
    <row r="1064" spans="1:60" outlineLevel="3" x14ac:dyDescent="0.2">
      <c r="A1064" s="157"/>
      <c r="B1064" s="158"/>
      <c r="C1064" s="196" t="s">
        <v>460</v>
      </c>
      <c r="D1064" s="189"/>
      <c r="E1064" s="190">
        <v>51.911999999999999</v>
      </c>
      <c r="F1064" s="160"/>
      <c r="G1064" s="160"/>
      <c r="H1064" s="160"/>
      <c r="I1064" s="160"/>
      <c r="J1064" s="160"/>
      <c r="K1064" s="160"/>
      <c r="L1064" s="160"/>
      <c r="M1064" s="160"/>
      <c r="N1064" s="159"/>
      <c r="O1064" s="159"/>
      <c r="P1064" s="159"/>
      <c r="Q1064" s="159"/>
      <c r="R1064" s="160"/>
      <c r="S1064" s="160"/>
      <c r="T1064" s="160"/>
      <c r="U1064" s="160"/>
      <c r="V1064" s="160"/>
      <c r="W1064" s="160"/>
      <c r="X1064" s="160"/>
      <c r="Y1064" s="160"/>
      <c r="Z1064" s="150"/>
      <c r="AA1064" s="150"/>
      <c r="AB1064" s="150"/>
      <c r="AC1064" s="150"/>
      <c r="AD1064" s="150"/>
      <c r="AE1064" s="150"/>
      <c r="AF1064" s="150"/>
      <c r="AG1064" s="150" t="s">
        <v>239</v>
      </c>
      <c r="AH1064" s="150">
        <v>0</v>
      </c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</row>
    <row r="1065" spans="1:60" outlineLevel="3" x14ac:dyDescent="0.2">
      <c r="A1065" s="157"/>
      <c r="B1065" s="158"/>
      <c r="C1065" s="196" t="s">
        <v>461</v>
      </c>
      <c r="D1065" s="189"/>
      <c r="E1065" s="190">
        <v>25.198879999999999</v>
      </c>
      <c r="F1065" s="160"/>
      <c r="G1065" s="160"/>
      <c r="H1065" s="160"/>
      <c r="I1065" s="160"/>
      <c r="J1065" s="160"/>
      <c r="K1065" s="160"/>
      <c r="L1065" s="160"/>
      <c r="M1065" s="160"/>
      <c r="N1065" s="159"/>
      <c r="O1065" s="159"/>
      <c r="P1065" s="159"/>
      <c r="Q1065" s="159"/>
      <c r="R1065" s="160"/>
      <c r="S1065" s="160"/>
      <c r="T1065" s="160"/>
      <c r="U1065" s="160"/>
      <c r="V1065" s="160"/>
      <c r="W1065" s="160"/>
      <c r="X1065" s="160"/>
      <c r="Y1065" s="160"/>
      <c r="Z1065" s="150"/>
      <c r="AA1065" s="150"/>
      <c r="AB1065" s="150"/>
      <c r="AC1065" s="150"/>
      <c r="AD1065" s="150"/>
      <c r="AE1065" s="150"/>
      <c r="AF1065" s="150"/>
      <c r="AG1065" s="150" t="s">
        <v>239</v>
      </c>
      <c r="AH1065" s="150">
        <v>0</v>
      </c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</row>
    <row r="1066" spans="1:60" outlineLevel="3" x14ac:dyDescent="0.2">
      <c r="A1066" s="157"/>
      <c r="B1066" s="158"/>
      <c r="C1066" s="196" t="s">
        <v>1106</v>
      </c>
      <c r="D1066" s="189"/>
      <c r="E1066" s="190">
        <v>18.215240000000001</v>
      </c>
      <c r="F1066" s="160"/>
      <c r="G1066" s="160"/>
      <c r="H1066" s="160"/>
      <c r="I1066" s="160"/>
      <c r="J1066" s="160"/>
      <c r="K1066" s="160"/>
      <c r="L1066" s="160"/>
      <c r="M1066" s="160"/>
      <c r="N1066" s="159"/>
      <c r="O1066" s="159"/>
      <c r="P1066" s="159"/>
      <c r="Q1066" s="159"/>
      <c r="R1066" s="160"/>
      <c r="S1066" s="160"/>
      <c r="T1066" s="160"/>
      <c r="U1066" s="160"/>
      <c r="V1066" s="160"/>
      <c r="W1066" s="160"/>
      <c r="X1066" s="160"/>
      <c r="Y1066" s="160"/>
      <c r="Z1066" s="150"/>
      <c r="AA1066" s="150"/>
      <c r="AB1066" s="150"/>
      <c r="AC1066" s="150"/>
      <c r="AD1066" s="150"/>
      <c r="AE1066" s="150"/>
      <c r="AF1066" s="150"/>
      <c r="AG1066" s="150" t="s">
        <v>239</v>
      </c>
      <c r="AH1066" s="150">
        <v>0</v>
      </c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</row>
    <row r="1067" spans="1:60" outlineLevel="3" x14ac:dyDescent="0.2">
      <c r="A1067" s="157"/>
      <c r="B1067" s="158"/>
      <c r="C1067" s="196" t="s">
        <v>463</v>
      </c>
      <c r="D1067" s="189"/>
      <c r="E1067" s="190">
        <v>20.200099999999999</v>
      </c>
      <c r="F1067" s="160"/>
      <c r="G1067" s="160"/>
      <c r="H1067" s="160"/>
      <c r="I1067" s="160"/>
      <c r="J1067" s="160"/>
      <c r="K1067" s="160"/>
      <c r="L1067" s="160"/>
      <c r="M1067" s="160"/>
      <c r="N1067" s="159"/>
      <c r="O1067" s="159"/>
      <c r="P1067" s="159"/>
      <c r="Q1067" s="159"/>
      <c r="R1067" s="160"/>
      <c r="S1067" s="160"/>
      <c r="T1067" s="160"/>
      <c r="U1067" s="160"/>
      <c r="V1067" s="160"/>
      <c r="W1067" s="160"/>
      <c r="X1067" s="160"/>
      <c r="Y1067" s="160"/>
      <c r="Z1067" s="150"/>
      <c r="AA1067" s="150"/>
      <c r="AB1067" s="150"/>
      <c r="AC1067" s="150"/>
      <c r="AD1067" s="150"/>
      <c r="AE1067" s="150"/>
      <c r="AF1067" s="150"/>
      <c r="AG1067" s="150" t="s">
        <v>239</v>
      </c>
      <c r="AH1067" s="150">
        <v>0</v>
      </c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</row>
    <row r="1068" spans="1:60" outlineLevel="3" x14ac:dyDescent="0.2">
      <c r="A1068" s="157"/>
      <c r="B1068" s="158"/>
      <c r="C1068" s="196" t="s">
        <v>464</v>
      </c>
      <c r="D1068" s="189"/>
      <c r="E1068" s="190">
        <v>20.06381</v>
      </c>
      <c r="F1068" s="160"/>
      <c r="G1068" s="160"/>
      <c r="H1068" s="160"/>
      <c r="I1068" s="160"/>
      <c r="J1068" s="160"/>
      <c r="K1068" s="160"/>
      <c r="L1068" s="160"/>
      <c r="M1068" s="160"/>
      <c r="N1068" s="159"/>
      <c r="O1068" s="159"/>
      <c r="P1068" s="159"/>
      <c r="Q1068" s="159"/>
      <c r="R1068" s="160"/>
      <c r="S1068" s="160"/>
      <c r="T1068" s="160"/>
      <c r="U1068" s="160"/>
      <c r="V1068" s="160"/>
      <c r="W1068" s="160"/>
      <c r="X1068" s="160"/>
      <c r="Y1068" s="160"/>
      <c r="Z1068" s="150"/>
      <c r="AA1068" s="150"/>
      <c r="AB1068" s="150"/>
      <c r="AC1068" s="150"/>
      <c r="AD1068" s="150"/>
      <c r="AE1068" s="150"/>
      <c r="AF1068" s="150"/>
      <c r="AG1068" s="150" t="s">
        <v>239</v>
      </c>
      <c r="AH1068" s="150">
        <v>0</v>
      </c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</row>
    <row r="1069" spans="1:60" outlineLevel="3" x14ac:dyDescent="0.2">
      <c r="A1069" s="157"/>
      <c r="B1069" s="158"/>
      <c r="C1069" s="196" t="s">
        <v>465</v>
      </c>
      <c r="D1069" s="189"/>
      <c r="E1069" s="190">
        <v>33.783749999999998</v>
      </c>
      <c r="F1069" s="160"/>
      <c r="G1069" s="160"/>
      <c r="H1069" s="160"/>
      <c r="I1069" s="160"/>
      <c r="J1069" s="160"/>
      <c r="K1069" s="160"/>
      <c r="L1069" s="160"/>
      <c r="M1069" s="160"/>
      <c r="N1069" s="159"/>
      <c r="O1069" s="159"/>
      <c r="P1069" s="159"/>
      <c r="Q1069" s="159"/>
      <c r="R1069" s="160"/>
      <c r="S1069" s="160"/>
      <c r="T1069" s="160"/>
      <c r="U1069" s="160"/>
      <c r="V1069" s="160"/>
      <c r="W1069" s="160"/>
      <c r="X1069" s="160"/>
      <c r="Y1069" s="160"/>
      <c r="Z1069" s="150"/>
      <c r="AA1069" s="150"/>
      <c r="AB1069" s="150"/>
      <c r="AC1069" s="150"/>
      <c r="AD1069" s="150"/>
      <c r="AE1069" s="150"/>
      <c r="AF1069" s="150"/>
      <c r="AG1069" s="150" t="s">
        <v>239</v>
      </c>
      <c r="AH1069" s="150">
        <v>0</v>
      </c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</row>
    <row r="1070" spans="1:60" outlineLevel="3" x14ac:dyDescent="0.2">
      <c r="A1070" s="157"/>
      <c r="B1070" s="158"/>
      <c r="C1070" s="196" t="s">
        <v>1107</v>
      </c>
      <c r="D1070" s="189"/>
      <c r="E1070" s="190">
        <v>7.524</v>
      </c>
      <c r="F1070" s="160"/>
      <c r="G1070" s="160"/>
      <c r="H1070" s="160"/>
      <c r="I1070" s="160"/>
      <c r="J1070" s="160"/>
      <c r="K1070" s="160"/>
      <c r="L1070" s="160"/>
      <c r="M1070" s="160"/>
      <c r="N1070" s="159"/>
      <c r="O1070" s="159"/>
      <c r="P1070" s="159"/>
      <c r="Q1070" s="159"/>
      <c r="R1070" s="160"/>
      <c r="S1070" s="160"/>
      <c r="T1070" s="160"/>
      <c r="U1070" s="160"/>
      <c r="V1070" s="160"/>
      <c r="W1070" s="160"/>
      <c r="X1070" s="160"/>
      <c r="Y1070" s="160"/>
      <c r="Z1070" s="150"/>
      <c r="AA1070" s="150"/>
      <c r="AB1070" s="150"/>
      <c r="AC1070" s="150"/>
      <c r="AD1070" s="150"/>
      <c r="AE1070" s="150"/>
      <c r="AF1070" s="150"/>
      <c r="AG1070" s="150" t="s">
        <v>239</v>
      </c>
      <c r="AH1070" s="150">
        <v>0</v>
      </c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</row>
    <row r="1071" spans="1:60" outlineLevel="3" x14ac:dyDescent="0.2">
      <c r="A1071" s="157"/>
      <c r="B1071" s="158"/>
      <c r="C1071" s="196" t="s">
        <v>1108</v>
      </c>
      <c r="D1071" s="189"/>
      <c r="E1071" s="190"/>
      <c r="F1071" s="160"/>
      <c r="G1071" s="160"/>
      <c r="H1071" s="160"/>
      <c r="I1071" s="160"/>
      <c r="J1071" s="160"/>
      <c r="K1071" s="160"/>
      <c r="L1071" s="160"/>
      <c r="M1071" s="160"/>
      <c r="N1071" s="159"/>
      <c r="O1071" s="159"/>
      <c r="P1071" s="159"/>
      <c r="Q1071" s="159"/>
      <c r="R1071" s="160"/>
      <c r="S1071" s="160"/>
      <c r="T1071" s="160"/>
      <c r="U1071" s="160"/>
      <c r="V1071" s="160"/>
      <c r="W1071" s="160"/>
      <c r="X1071" s="160"/>
      <c r="Y1071" s="160"/>
      <c r="Z1071" s="150"/>
      <c r="AA1071" s="150"/>
      <c r="AB1071" s="150"/>
      <c r="AC1071" s="150"/>
      <c r="AD1071" s="150"/>
      <c r="AE1071" s="150"/>
      <c r="AF1071" s="150"/>
      <c r="AG1071" s="150" t="s">
        <v>239</v>
      </c>
      <c r="AH1071" s="150">
        <v>0</v>
      </c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</row>
    <row r="1072" spans="1:60" ht="22.5" outlineLevel="3" x14ac:dyDescent="0.2">
      <c r="A1072" s="157"/>
      <c r="B1072" s="158"/>
      <c r="C1072" s="196" t="s">
        <v>1109</v>
      </c>
      <c r="D1072" s="189"/>
      <c r="E1072" s="190">
        <v>107.05575</v>
      </c>
      <c r="F1072" s="160"/>
      <c r="G1072" s="160"/>
      <c r="H1072" s="160"/>
      <c r="I1072" s="160"/>
      <c r="J1072" s="160"/>
      <c r="K1072" s="160"/>
      <c r="L1072" s="160"/>
      <c r="M1072" s="160"/>
      <c r="N1072" s="159"/>
      <c r="O1072" s="159"/>
      <c r="P1072" s="159"/>
      <c r="Q1072" s="159"/>
      <c r="R1072" s="160"/>
      <c r="S1072" s="160"/>
      <c r="T1072" s="160"/>
      <c r="U1072" s="160"/>
      <c r="V1072" s="160"/>
      <c r="W1072" s="160"/>
      <c r="X1072" s="160"/>
      <c r="Y1072" s="160"/>
      <c r="Z1072" s="150"/>
      <c r="AA1072" s="150"/>
      <c r="AB1072" s="150"/>
      <c r="AC1072" s="150"/>
      <c r="AD1072" s="150"/>
      <c r="AE1072" s="150"/>
      <c r="AF1072" s="150"/>
      <c r="AG1072" s="150" t="s">
        <v>239</v>
      </c>
      <c r="AH1072" s="150">
        <v>0</v>
      </c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</row>
    <row r="1073" spans="1:60" outlineLevel="3" x14ac:dyDescent="0.2">
      <c r="A1073" s="157"/>
      <c r="B1073" s="158"/>
      <c r="C1073" s="196" t="s">
        <v>566</v>
      </c>
      <c r="D1073" s="189"/>
      <c r="E1073" s="190">
        <v>39.270000000000003</v>
      </c>
      <c r="F1073" s="160"/>
      <c r="G1073" s="160"/>
      <c r="H1073" s="160"/>
      <c r="I1073" s="160"/>
      <c r="J1073" s="160"/>
      <c r="K1073" s="160"/>
      <c r="L1073" s="160"/>
      <c r="M1073" s="160"/>
      <c r="N1073" s="159"/>
      <c r="O1073" s="159"/>
      <c r="P1073" s="159"/>
      <c r="Q1073" s="159"/>
      <c r="R1073" s="160"/>
      <c r="S1073" s="160"/>
      <c r="T1073" s="160"/>
      <c r="U1073" s="160"/>
      <c r="V1073" s="160"/>
      <c r="W1073" s="160"/>
      <c r="X1073" s="160"/>
      <c r="Y1073" s="160"/>
      <c r="Z1073" s="150"/>
      <c r="AA1073" s="150"/>
      <c r="AB1073" s="150"/>
      <c r="AC1073" s="150"/>
      <c r="AD1073" s="150"/>
      <c r="AE1073" s="150"/>
      <c r="AF1073" s="150"/>
      <c r="AG1073" s="150" t="s">
        <v>239</v>
      </c>
      <c r="AH1073" s="150">
        <v>0</v>
      </c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</row>
    <row r="1074" spans="1:60" outlineLevel="3" x14ac:dyDescent="0.2">
      <c r="A1074" s="157"/>
      <c r="B1074" s="158"/>
      <c r="C1074" s="196" t="s">
        <v>572</v>
      </c>
      <c r="D1074" s="189"/>
      <c r="E1074" s="190">
        <v>21.67</v>
      </c>
      <c r="F1074" s="160"/>
      <c r="G1074" s="160"/>
      <c r="H1074" s="160"/>
      <c r="I1074" s="160"/>
      <c r="J1074" s="160"/>
      <c r="K1074" s="160"/>
      <c r="L1074" s="160"/>
      <c r="M1074" s="160"/>
      <c r="N1074" s="159"/>
      <c r="O1074" s="159"/>
      <c r="P1074" s="159"/>
      <c r="Q1074" s="159"/>
      <c r="R1074" s="160"/>
      <c r="S1074" s="160"/>
      <c r="T1074" s="160"/>
      <c r="U1074" s="160"/>
      <c r="V1074" s="160"/>
      <c r="W1074" s="160"/>
      <c r="X1074" s="160"/>
      <c r="Y1074" s="160"/>
      <c r="Z1074" s="150"/>
      <c r="AA1074" s="150"/>
      <c r="AB1074" s="150"/>
      <c r="AC1074" s="150"/>
      <c r="AD1074" s="150"/>
      <c r="AE1074" s="150"/>
      <c r="AF1074" s="150"/>
      <c r="AG1074" s="150" t="s">
        <v>239</v>
      </c>
      <c r="AH1074" s="150">
        <v>0</v>
      </c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</row>
    <row r="1075" spans="1:60" outlineLevel="3" x14ac:dyDescent="0.2">
      <c r="A1075" s="157"/>
      <c r="B1075" s="158"/>
      <c r="C1075" s="196" t="s">
        <v>573</v>
      </c>
      <c r="D1075" s="189"/>
      <c r="E1075" s="190">
        <v>3.89</v>
      </c>
      <c r="F1075" s="160"/>
      <c r="G1075" s="160"/>
      <c r="H1075" s="160"/>
      <c r="I1075" s="160"/>
      <c r="J1075" s="160"/>
      <c r="K1075" s="160"/>
      <c r="L1075" s="160"/>
      <c r="M1075" s="160"/>
      <c r="N1075" s="159"/>
      <c r="O1075" s="159"/>
      <c r="P1075" s="159"/>
      <c r="Q1075" s="159"/>
      <c r="R1075" s="160"/>
      <c r="S1075" s="160"/>
      <c r="T1075" s="160"/>
      <c r="U1075" s="160"/>
      <c r="V1075" s="160"/>
      <c r="W1075" s="160"/>
      <c r="X1075" s="160"/>
      <c r="Y1075" s="160"/>
      <c r="Z1075" s="150"/>
      <c r="AA1075" s="150"/>
      <c r="AB1075" s="150"/>
      <c r="AC1075" s="150"/>
      <c r="AD1075" s="150"/>
      <c r="AE1075" s="150"/>
      <c r="AF1075" s="150"/>
      <c r="AG1075" s="150" t="s">
        <v>239</v>
      </c>
      <c r="AH1075" s="150">
        <v>0</v>
      </c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</row>
    <row r="1076" spans="1:60" outlineLevel="3" x14ac:dyDescent="0.2">
      <c r="A1076" s="157"/>
      <c r="B1076" s="158"/>
      <c r="C1076" s="196" t="s">
        <v>574</v>
      </c>
      <c r="D1076" s="189"/>
      <c r="E1076" s="190">
        <v>24.27</v>
      </c>
      <c r="F1076" s="160"/>
      <c r="G1076" s="160"/>
      <c r="H1076" s="160"/>
      <c r="I1076" s="160"/>
      <c r="J1076" s="160"/>
      <c r="K1076" s="160"/>
      <c r="L1076" s="160"/>
      <c r="M1076" s="160"/>
      <c r="N1076" s="159"/>
      <c r="O1076" s="159"/>
      <c r="P1076" s="159"/>
      <c r="Q1076" s="159"/>
      <c r="R1076" s="160"/>
      <c r="S1076" s="160"/>
      <c r="T1076" s="160"/>
      <c r="U1076" s="160"/>
      <c r="V1076" s="160"/>
      <c r="W1076" s="160"/>
      <c r="X1076" s="160"/>
      <c r="Y1076" s="160"/>
      <c r="Z1076" s="150"/>
      <c r="AA1076" s="150"/>
      <c r="AB1076" s="150"/>
      <c r="AC1076" s="150"/>
      <c r="AD1076" s="150"/>
      <c r="AE1076" s="150"/>
      <c r="AF1076" s="150"/>
      <c r="AG1076" s="150" t="s">
        <v>239</v>
      </c>
      <c r="AH1076" s="150">
        <v>0</v>
      </c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</row>
    <row r="1077" spans="1:60" outlineLevel="3" x14ac:dyDescent="0.2">
      <c r="A1077" s="157"/>
      <c r="B1077" s="158"/>
      <c r="C1077" s="196" t="s">
        <v>575</v>
      </c>
      <c r="D1077" s="189"/>
      <c r="E1077" s="190">
        <v>14.06</v>
      </c>
      <c r="F1077" s="160"/>
      <c r="G1077" s="160"/>
      <c r="H1077" s="160"/>
      <c r="I1077" s="160"/>
      <c r="J1077" s="160"/>
      <c r="K1077" s="160"/>
      <c r="L1077" s="160"/>
      <c r="M1077" s="160"/>
      <c r="N1077" s="159"/>
      <c r="O1077" s="159"/>
      <c r="P1077" s="159"/>
      <c r="Q1077" s="159"/>
      <c r="R1077" s="160"/>
      <c r="S1077" s="160"/>
      <c r="T1077" s="160"/>
      <c r="U1077" s="160"/>
      <c r="V1077" s="160"/>
      <c r="W1077" s="160"/>
      <c r="X1077" s="160"/>
      <c r="Y1077" s="160"/>
      <c r="Z1077" s="150"/>
      <c r="AA1077" s="150"/>
      <c r="AB1077" s="150"/>
      <c r="AC1077" s="150"/>
      <c r="AD1077" s="150"/>
      <c r="AE1077" s="150"/>
      <c r="AF1077" s="150"/>
      <c r="AG1077" s="150" t="s">
        <v>239</v>
      </c>
      <c r="AH1077" s="150">
        <v>0</v>
      </c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</row>
    <row r="1078" spans="1:60" outlineLevel="3" x14ac:dyDescent="0.2">
      <c r="A1078" s="157"/>
      <c r="B1078" s="158"/>
      <c r="C1078" s="196" t="s">
        <v>576</v>
      </c>
      <c r="D1078" s="189"/>
      <c r="E1078" s="190">
        <v>12.85</v>
      </c>
      <c r="F1078" s="160"/>
      <c r="G1078" s="160"/>
      <c r="H1078" s="160"/>
      <c r="I1078" s="160"/>
      <c r="J1078" s="160"/>
      <c r="K1078" s="160"/>
      <c r="L1078" s="160"/>
      <c r="M1078" s="160"/>
      <c r="N1078" s="159"/>
      <c r="O1078" s="159"/>
      <c r="P1078" s="159"/>
      <c r="Q1078" s="159"/>
      <c r="R1078" s="160"/>
      <c r="S1078" s="160"/>
      <c r="T1078" s="160"/>
      <c r="U1078" s="160"/>
      <c r="V1078" s="160"/>
      <c r="W1078" s="160"/>
      <c r="X1078" s="160"/>
      <c r="Y1078" s="160"/>
      <c r="Z1078" s="150"/>
      <c r="AA1078" s="150"/>
      <c r="AB1078" s="150"/>
      <c r="AC1078" s="150"/>
      <c r="AD1078" s="150"/>
      <c r="AE1078" s="150"/>
      <c r="AF1078" s="150"/>
      <c r="AG1078" s="150" t="s">
        <v>239</v>
      </c>
      <c r="AH1078" s="150">
        <v>0</v>
      </c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</row>
    <row r="1079" spans="1:60" outlineLevel="3" x14ac:dyDescent="0.2">
      <c r="A1079" s="157"/>
      <c r="B1079" s="158"/>
      <c r="C1079" s="196" t="s">
        <v>577</v>
      </c>
      <c r="D1079" s="189"/>
      <c r="E1079" s="190">
        <v>24.12</v>
      </c>
      <c r="F1079" s="160"/>
      <c r="G1079" s="160"/>
      <c r="H1079" s="160"/>
      <c r="I1079" s="160"/>
      <c r="J1079" s="160"/>
      <c r="K1079" s="160"/>
      <c r="L1079" s="160"/>
      <c r="M1079" s="160"/>
      <c r="N1079" s="159"/>
      <c r="O1079" s="159"/>
      <c r="P1079" s="159"/>
      <c r="Q1079" s="159"/>
      <c r="R1079" s="160"/>
      <c r="S1079" s="160"/>
      <c r="T1079" s="160"/>
      <c r="U1079" s="160"/>
      <c r="V1079" s="160"/>
      <c r="W1079" s="160"/>
      <c r="X1079" s="160"/>
      <c r="Y1079" s="160"/>
      <c r="Z1079" s="150"/>
      <c r="AA1079" s="150"/>
      <c r="AB1079" s="150"/>
      <c r="AC1079" s="150"/>
      <c r="AD1079" s="150"/>
      <c r="AE1079" s="150"/>
      <c r="AF1079" s="150"/>
      <c r="AG1079" s="150" t="s">
        <v>239</v>
      </c>
      <c r="AH1079" s="150">
        <v>0</v>
      </c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</row>
    <row r="1080" spans="1:60" outlineLevel="3" x14ac:dyDescent="0.2">
      <c r="A1080" s="157"/>
      <c r="B1080" s="158"/>
      <c r="C1080" s="196" t="s">
        <v>578</v>
      </c>
      <c r="D1080" s="189"/>
      <c r="E1080" s="190">
        <v>37.61</v>
      </c>
      <c r="F1080" s="160"/>
      <c r="G1080" s="160"/>
      <c r="H1080" s="160"/>
      <c r="I1080" s="160"/>
      <c r="J1080" s="160"/>
      <c r="K1080" s="160"/>
      <c r="L1080" s="160"/>
      <c r="M1080" s="160"/>
      <c r="N1080" s="159"/>
      <c r="O1080" s="159"/>
      <c r="P1080" s="159"/>
      <c r="Q1080" s="159"/>
      <c r="R1080" s="160"/>
      <c r="S1080" s="160"/>
      <c r="T1080" s="160"/>
      <c r="U1080" s="160"/>
      <c r="V1080" s="160"/>
      <c r="W1080" s="160"/>
      <c r="X1080" s="160"/>
      <c r="Y1080" s="160"/>
      <c r="Z1080" s="150"/>
      <c r="AA1080" s="150"/>
      <c r="AB1080" s="150"/>
      <c r="AC1080" s="150"/>
      <c r="AD1080" s="150"/>
      <c r="AE1080" s="150"/>
      <c r="AF1080" s="150"/>
      <c r="AG1080" s="150" t="s">
        <v>239</v>
      </c>
      <c r="AH1080" s="150">
        <v>0</v>
      </c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</row>
    <row r="1081" spans="1:60" outlineLevel="3" x14ac:dyDescent="0.2">
      <c r="A1081" s="157"/>
      <c r="B1081" s="158"/>
      <c r="C1081" s="196" t="s">
        <v>579</v>
      </c>
      <c r="D1081" s="189"/>
      <c r="E1081" s="190">
        <v>288.86</v>
      </c>
      <c r="F1081" s="160"/>
      <c r="G1081" s="160"/>
      <c r="H1081" s="160"/>
      <c r="I1081" s="160"/>
      <c r="J1081" s="160"/>
      <c r="K1081" s="160"/>
      <c r="L1081" s="160"/>
      <c r="M1081" s="160"/>
      <c r="N1081" s="159"/>
      <c r="O1081" s="159"/>
      <c r="P1081" s="159"/>
      <c r="Q1081" s="159"/>
      <c r="R1081" s="160"/>
      <c r="S1081" s="160"/>
      <c r="T1081" s="160"/>
      <c r="U1081" s="160"/>
      <c r="V1081" s="160"/>
      <c r="W1081" s="160"/>
      <c r="X1081" s="160"/>
      <c r="Y1081" s="160"/>
      <c r="Z1081" s="150"/>
      <c r="AA1081" s="150"/>
      <c r="AB1081" s="150"/>
      <c r="AC1081" s="150"/>
      <c r="AD1081" s="150"/>
      <c r="AE1081" s="150"/>
      <c r="AF1081" s="150"/>
      <c r="AG1081" s="150" t="s">
        <v>239</v>
      </c>
      <c r="AH1081" s="150">
        <v>0</v>
      </c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</row>
    <row r="1082" spans="1:60" outlineLevel="3" x14ac:dyDescent="0.2">
      <c r="A1082" s="157"/>
      <c r="B1082" s="158"/>
      <c r="C1082" s="196" t="s">
        <v>580</v>
      </c>
      <c r="D1082" s="189"/>
      <c r="E1082" s="190">
        <v>2.8</v>
      </c>
      <c r="F1082" s="160"/>
      <c r="G1082" s="160"/>
      <c r="H1082" s="160"/>
      <c r="I1082" s="160"/>
      <c r="J1082" s="160"/>
      <c r="K1082" s="160"/>
      <c r="L1082" s="160"/>
      <c r="M1082" s="160"/>
      <c r="N1082" s="159"/>
      <c r="O1082" s="159"/>
      <c r="P1082" s="159"/>
      <c r="Q1082" s="159"/>
      <c r="R1082" s="160"/>
      <c r="S1082" s="160"/>
      <c r="T1082" s="160"/>
      <c r="U1082" s="160"/>
      <c r="V1082" s="160"/>
      <c r="W1082" s="160"/>
      <c r="X1082" s="160"/>
      <c r="Y1082" s="160"/>
      <c r="Z1082" s="150"/>
      <c r="AA1082" s="150"/>
      <c r="AB1082" s="150"/>
      <c r="AC1082" s="150"/>
      <c r="AD1082" s="150"/>
      <c r="AE1082" s="150"/>
      <c r="AF1082" s="150"/>
      <c r="AG1082" s="150" t="s">
        <v>239</v>
      </c>
      <c r="AH1082" s="150">
        <v>0</v>
      </c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</row>
    <row r="1083" spans="1:60" outlineLevel="1" x14ac:dyDescent="0.2">
      <c r="A1083" s="171">
        <v>208</v>
      </c>
      <c r="B1083" s="172" t="s">
        <v>1114</v>
      </c>
      <c r="C1083" s="185" t="s">
        <v>1115</v>
      </c>
      <c r="D1083" s="173" t="s">
        <v>312</v>
      </c>
      <c r="E1083" s="174">
        <v>712.18802000000005</v>
      </c>
      <c r="F1083" s="175"/>
      <c r="G1083" s="176">
        <f>ROUND(E1083*F1083,2)</f>
        <v>0</v>
      </c>
      <c r="H1083" s="161">
        <v>0</v>
      </c>
      <c r="I1083" s="160">
        <f>ROUND(E1083*H1083,2)</f>
        <v>0</v>
      </c>
      <c r="J1083" s="161">
        <v>5.4</v>
      </c>
      <c r="K1083" s="160">
        <f>ROUND(E1083*J1083,2)</f>
        <v>3845.82</v>
      </c>
      <c r="L1083" s="160">
        <v>21</v>
      </c>
      <c r="M1083" s="160">
        <f>G1083*(1+L1083/100)</f>
        <v>0</v>
      </c>
      <c r="N1083" s="159">
        <v>0</v>
      </c>
      <c r="O1083" s="159">
        <f>ROUND(E1083*N1083,2)</f>
        <v>0</v>
      </c>
      <c r="P1083" s="159">
        <v>0</v>
      </c>
      <c r="Q1083" s="159">
        <f>ROUND(E1083*P1083,2)</f>
        <v>0</v>
      </c>
      <c r="R1083" s="160"/>
      <c r="S1083" s="160" t="s">
        <v>216</v>
      </c>
      <c r="T1083" s="160" t="s">
        <v>216</v>
      </c>
      <c r="U1083" s="160">
        <v>0.01</v>
      </c>
      <c r="V1083" s="160">
        <f>ROUND(E1083*U1083,2)</f>
        <v>7.12</v>
      </c>
      <c r="W1083" s="160"/>
      <c r="X1083" s="160" t="s">
        <v>236</v>
      </c>
      <c r="Y1083" s="160" t="s">
        <v>218</v>
      </c>
      <c r="Z1083" s="150"/>
      <c r="AA1083" s="150"/>
      <c r="AB1083" s="150"/>
      <c r="AC1083" s="150"/>
      <c r="AD1083" s="150"/>
      <c r="AE1083" s="150"/>
      <c r="AF1083" s="150"/>
      <c r="AG1083" s="150" t="s">
        <v>237</v>
      </c>
      <c r="AH1083" s="150"/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</row>
    <row r="1084" spans="1:60" outlineLevel="2" x14ac:dyDescent="0.2">
      <c r="A1084" s="157"/>
      <c r="B1084" s="158"/>
      <c r="C1084" s="196" t="s">
        <v>1095</v>
      </c>
      <c r="D1084" s="189"/>
      <c r="E1084" s="190"/>
      <c r="F1084" s="160"/>
      <c r="G1084" s="160"/>
      <c r="H1084" s="160"/>
      <c r="I1084" s="160"/>
      <c r="J1084" s="160"/>
      <c r="K1084" s="160"/>
      <c r="L1084" s="160"/>
      <c r="M1084" s="160"/>
      <c r="N1084" s="159"/>
      <c r="O1084" s="159"/>
      <c r="P1084" s="159"/>
      <c r="Q1084" s="159"/>
      <c r="R1084" s="160"/>
      <c r="S1084" s="160"/>
      <c r="T1084" s="160"/>
      <c r="U1084" s="160"/>
      <c r="V1084" s="160"/>
      <c r="W1084" s="160"/>
      <c r="X1084" s="160"/>
      <c r="Y1084" s="160"/>
      <c r="Z1084" s="150"/>
      <c r="AA1084" s="150"/>
      <c r="AB1084" s="150"/>
      <c r="AC1084" s="150"/>
      <c r="AD1084" s="150"/>
      <c r="AE1084" s="150"/>
      <c r="AF1084" s="150"/>
      <c r="AG1084" s="150" t="s">
        <v>239</v>
      </c>
      <c r="AH1084" s="150">
        <v>0</v>
      </c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</row>
    <row r="1085" spans="1:60" ht="33.75" outlineLevel="3" x14ac:dyDescent="0.2">
      <c r="A1085" s="157"/>
      <c r="B1085" s="158"/>
      <c r="C1085" s="196" t="s">
        <v>1096</v>
      </c>
      <c r="D1085" s="189"/>
      <c r="E1085" s="190">
        <v>17.257249999999999</v>
      </c>
      <c r="F1085" s="160"/>
      <c r="G1085" s="160"/>
      <c r="H1085" s="160"/>
      <c r="I1085" s="160"/>
      <c r="J1085" s="160"/>
      <c r="K1085" s="160"/>
      <c r="L1085" s="160"/>
      <c r="M1085" s="160"/>
      <c r="N1085" s="159"/>
      <c r="O1085" s="159"/>
      <c r="P1085" s="159"/>
      <c r="Q1085" s="159"/>
      <c r="R1085" s="160"/>
      <c r="S1085" s="160"/>
      <c r="T1085" s="160"/>
      <c r="U1085" s="160"/>
      <c r="V1085" s="160"/>
      <c r="W1085" s="160"/>
      <c r="X1085" s="160"/>
      <c r="Y1085" s="160"/>
      <c r="Z1085" s="150"/>
      <c r="AA1085" s="150"/>
      <c r="AB1085" s="150"/>
      <c r="AC1085" s="150"/>
      <c r="AD1085" s="150"/>
      <c r="AE1085" s="150"/>
      <c r="AF1085" s="150"/>
      <c r="AG1085" s="150" t="s">
        <v>239</v>
      </c>
      <c r="AH1085" s="150">
        <v>0</v>
      </c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</row>
    <row r="1086" spans="1:60" ht="22.5" outlineLevel="3" x14ac:dyDescent="0.2">
      <c r="A1086" s="157"/>
      <c r="B1086" s="158"/>
      <c r="C1086" s="196" t="s">
        <v>1097</v>
      </c>
      <c r="D1086" s="189"/>
      <c r="E1086" s="190">
        <v>102.17100000000001</v>
      </c>
      <c r="F1086" s="160"/>
      <c r="G1086" s="160"/>
      <c r="H1086" s="160"/>
      <c r="I1086" s="160"/>
      <c r="J1086" s="160"/>
      <c r="K1086" s="160"/>
      <c r="L1086" s="160"/>
      <c r="M1086" s="160"/>
      <c r="N1086" s="159"/>
      <c r="O1086" s="159"/>
      <c r="P1086" s="159"/>
      <c r="Q1086" s="159"/>
      <c r="R1086" s="160"/>
      <c r="S1086" s="160"/>
      <c r="T1086" s="160"/>
      <c r="U1086" s="160"/>
      <c r="V1086" s="160"/>
      <c r="W1086" s="160"/>
      <c r="X1086" s="160"/>
      <c r="Y1086" s="160"/>
      <c r="Z1086" s="150"/>
      <c r="AA1086" s="150"/>
      <c r="AB1086" s="150"/>
      <c r="AC1086" s="150"/>
      <c r="AD1086" s="150"/>
      <c r="AE1086" s="150"/>
      <c r="AF1086" s="150"/>
      <c r="AG1086" s="150" t="s">
        <v>239</v>
      </c>
      <c r="AH1086" s="150">
        <v>0</v>
      </c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</row>
    <row r="1087" spans="1:60" outlineLevel="3" x14ac:dyDescent="0.2">
      <c r="A1087" s="157"/>
      <c r="B1087" s="158"/>
      <c r="C1087" s="196" t="s">
        <v>459</v>
      </c>
      <c r="D1087" s="189"/>
      <c r="E1087" s="190">
        <v>27.47025</v>
      </c>
      <c r="F1087" s="160"/>
      <c r="G1087" s="160"/>
      <c r="H1087" s="160"/>
      <c r="I1087" s="160"/>
      <c r="J1087" s="160"/>
      <c r="K1087" s="160"/>
      <c r="L1087" s="160"/>
      <c r="M1087" s="160"/>
      <c r="N1087" s="159"/>
      <c r="O1087" s="159"/>
      <c r="P1087" s="159"/>
      <c r="Q1087" s="159"/>
      <c r="R1087" s="160"/>
      <c r="S1087" s="160"/>
      <c r="T1087" s="160"/>
      <c r="U1087" s="160"/>
      <c r="V1087" s="160"/>
      <c r="W1087" s="160"/>
      <c r="X1087" s="160"/>
      <c r="Y1087" s="160"/>
      <c r="Z1087" s="150"/>
      <c r="AA1087" s="150"/>
      <c r="AB1087" s="150"/>
      <c r="AC1087" s="150"/>
      <c r="AD1087" s="150"/>
      <c r="AE1087" s="150"/>
      <c r="AF1087" s="150"/>
      <c r="AG1087" s="150" t="s">
        <v>239</v>
      </c>
      <c r="AH1087" s="150">
        <v>0</v>
      </c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</row>
    <row r="1088" spans="1:60" outlineLevel="3" x14ac:dyDescent="0.2">
      <c r="A1088" s="157"/>
      <c r="B1088" s="158"/>
      <c r="C1088" s="196" t="s">
        <v>460</v>
      </c>
      <c r="D1088" s="189"/>
      <c r="E1088" s="190">
        <v>51.911999999999999</v>
      </c>
      <c r="F1088" s="160"/>
      <c r="G1088" s="160"/>
      <c r="H1088" s="160"/>
      <c r="I1088" s="160"/>
      <c r="J1088" s="160"/>
      <c r="K1088" s="160"/>
      <c r="L1088" s="160"/>
      <c r="M1088" s="160"/>
      <c r="N1088" s="159"/>
      <c r="O1088" s="159"/>
      <c r="P1088" s="159"/>
      <c r="Q1088" s="159"/>
      <c r="R1088" s="160"/>
      <c r="S1088" s="160"/>
      <c r="T1088" s="160"/>
      <c r="U1088" s="160"/>
      <c r="V1088" s="160"/>
      <c r="W1088" s="160"/>
      <c r="X1088" s="160"/>
      <c r="Y1088" s="160"/>
      <c r="Z1088" s="150"/>
      <c r="AA1088" s="150"/>
      <c r="AB1088" s="150"/>
      <c r="AC1088" s="150"/>
      <c r="AD1088" s="150"/>
      <c r="AE1088" s="150"/>
      <c r="AF1088" s="150"/>
      <c r="AG1088" s="150" t="s">
        <v>239</v>
      </c>
      <c r="AH1088" s="150">
        <v>0</v>
      </c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</row>
    <row r="1089" spans="1:60" outlineLevel="3" x14ac:dyDescent="0.2">
      <c r="A1089" s="157"/>
      <c r="B1089" s="158"/>
      <c r="C1089" s="196" t="s">
        <v>461</v>
      </c>
      <c r="D1089" s="189"/>
      <c r="E1089" s="190">
        <v>25.198879999999999</v>
      </c>
      <c r="F1089" s="160"/>
      <c r="G1089" s="160"/>
      <c r="H1089" s="160"/>
      <c r="I1089" s="160"/>
      <c r="J1089" s="160"/>
      <c r="K1089" s="160"/>
      <c r="L1089" s="160"/>
      <c r="M1089" s="160"/>
      <c r="N1089" s="159"/>
      <c r="O1089" s="159"/>
      <c r="P1089" s="159"/>
      <c r="Q1089" s="159"/>
      <c r="R1089" s="160"/>
      <c r="S1089" s="160"/>
      <c r="T1089" s="160"/>
      <c r="U1089" s="160"/>
      <c r="V1089" s="160"/>
      <c r="W1089" s="160"/>
      <c r="X1089" s="160"/>
      <c r="Y1089" s="160"/>
      <c r="Z1089" s="150"/>
      <c r="AA1089" s="150"/>
      <c r="AB1089" s="150"/>
      <c r="AC1089" s="150"/>
      <c r="AD1089" s="150"/>
      <c r="AE1089" s="150"/>
      <c r="AF1089" s="150"/>
      <c r="AG1089" s="150" t="s">
        <v>239</v>
      </c>
      <c r="AH1089" s="150">
        <v>0</v>
      </c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</row>
    <row r="1090" spans="1:60" outlineLevel="3" x14ac:dyDescent="0.2">
      <c r="A1090" s="157"/>
      <c r="B1090" s="158"/>
      <c r="C1090" s="196" t="s">
        <v>1106</v>
      </c>
      <c r="D1090" s="189"/>
      <c r="E1090" s="190">
        <v>18.215240000000001</v>
      </c>
      <c r="F1090" s="160"/>
      <c r="G1090" s="160"/>
      <c r="H1090" s="160"/>
      <c r="I1090" s="160"/>
      <c r="J1090" s="160"/>
      <c r="K1090" s="160"/>
      <c r="L1090" s="160"/>
      <c r="M1090" s="160"/>
      <c r="N1090" s="159"/>
      <c r="O1090" s="159"/>
      <c r="P1090" s="159"/>
      <c r="Q1090" s="159"/>
      <c r="R1090" s="160"/>
      <c r="S1090" s="160"/>
      <c r="T1090" s="160"/>
      <c r="U1090" s="160"/>
      <c r="V1090" s="160"/>
      <c r="W1090" s="160"/>
      <c r="X1090" s="160"/>
      <c r="Y1090" s="160"/>
      <c r="Z1090" s="150"/>
      <c r="AA1090" s="150"/>
      <c r="AB1090" s="150"/>
      <c r="AC1090" s="150"/>
      <c r="AD1090" s="150"/>
      <c r="AE1090" s="150"/>
      <c r="AF1090" s="150"/>
      <c r="AG1090" s="150" t="s">
        <v>239</v>
      </c>
      <c r="AH1090" s="150">
        <v>0</v>
      </c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</row>
    <row r="1091" spans="1:60" outlineLevel="3" x14ac:dyDescent="0.2">
      <c r="A1091" s="157"/>
      <c r="B1091" s="158"/>
      <c r="C1091" s="196" t="s">
        <v>463</v>
      </c>
      <c r="D1091" s="189"/>
      <c r="E1091" s="190">
        <v>20.200099999999999</v>
      </c>
      <c r="F1091" s="160"/>
      <c r="G1091" s="160"/>
      <c r="H1091" s="160"/>
      <c r="I1091" s="160"/>
      <c r="J1091" s="160"/>
      <c r="K1091" s="160"/>
      <c r="L1091" s="160"/>
      <c r="M1091" s="160"/>
      <c r="N1091" s="159"/>
      <c r="O1091" s="159"/>
      <c r="P1091" s="159"/>
      <c r="Q1091" s="159"/>
      <c r="R1091" s="160"/>
      <c r="S1091" s="160"/>
      <c r="T1091" s="160"/>
      <c r="U1091" s="160"/>
      <c r="V1091" s="160"/>
      <c r="W1091" s="160"/>
      <c r="X1091" s="160"/>
      <c r="Y1091" s="160"/>
      <c r="Z1091" s="150"/>
      <c r="AA1091" s="150"/>
      <c r="AB1091" s="150"/>
      <c r="AC1091" s="150"/>
      <c r="AD1091" s="150"/>
      <c r="AE1091" s="150"/>
      <c r="AF1091" s="150"/>
      <c r="AG1091" s="150" t="s">
        <v>239</v>
      </c>
      <c r="AH1091" s="150">
        <v>0</v>
      </c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</row>
    <row r="1092" spans="1:60" outlineLevel="3" x14ac:dyDescent="0.2">
      <c r="A1092" s="157"/>
      <c r="B1092" s="158"/>
      <c r="C1092" s="196" t="s">
        <v>464</v>
      </c>
      <c r="D1092" s="189"/>
      <c r="E1092" s="190">
        <v>20.06381</v>
      </c>
      <c r="F1092" s="160"/>
      <c r="G1092" s="160"/>
      <c r="H1092" s="160"/>
      <c r="I1092" s="160"/>
      <c r="J1092" s="160"/>
      <c r="K1092" s="160"/>
      <c r="L1092" s="160"/>
      <c r="M1092" s="160"/>
      <c r="N1092" s="159"/>
      <c r="O1092" s="159"/>
      <c r="P1092" s="159"/>
      <c r="Q1092" s="159"/>
      <c r="R1092" s="160"/>
      <c r="S1092" s="160"/>
      <c r="T1092" s="160"/>
      <c r="U1092" s="160"/>
      <c r="V1092" s="160"/>
      <c r="W1092" s="160"/>
      <c r="X1092" s="160"/>
      <c r="Y1092" s="160"/>
      <c r="Z1092" s="150"/>
      <c r="AA1092" s="150"/>
      <c r="AB1092" s="150"/>
      <c r="AC1092" s="150"/>
      <c r="AD1092" s="150"/>
      <c r="AE1092" s="150"/>
      <c r="AF1092" s="150"/>
      <c r="AG1092" s="150" t="s">
        <v>239</v>
      </c>
      <c r="AH1092" s="150">
        <v>0</v>
      </c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</row>
    <row r="1093" spans="1:60" outlineLevel="3" x14ac:dyDescent="0.2">
      <c r="A1093" s="157"/>
      <c r="B1093" s="158"/>
      <c r="C1093" s="196" t="s">
        <v>465</v>
      </c>
      <c r="D1093" s="189"/>
      <c r="E1093" s="190">
        <v>33.783749999999998</v>
      </c>
      <c r="F1093" s="160"/>
      <c r="G1093" s="160"/>
      <c r="H1093" s="160"/>
      <c r="I1093" s="160"/>
      <c r="J1093" s="160"/>
      <c r="K1093" s="160"/>
      <c r="L1093" s="160"/>
      <c r="M1093" s="160"/>
      <c r="N1093" s="159"/>
      <c r="O1093" s="159"/>
      <c r="P1093" s="159"/>
      <c r="Q1093" s="159"/>
      <c r="R1093" s="160"/>
      <c r="S1093" s="160"/>
      <c r="T1093" s="160"/>
      <c r="U1093" s="160"/>
      <c r="V1093" s="160"/>
      <c r="W1093" s="160"/>
      <c r="X1093" s="160"/>
      <c r="Y1093" s="160"/>
      <c r="Z1093" s="150"/>
      <c r="AA1093" s="150"/>
      <c r="AB1093" s="150"/>
      <c r="AC1093" s="150"/>
      <c r="AD1093" s="150"/>
      <c r="AE1093" s="150"/>
      <c r="AF1093" s="150"/>
      <c r="AG1093" s="150" t="s">
        <v>239</v>
      </c>
      <c r="AH1093" s="150">
        <v>0</v>
      </c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</row>
    <row r="1094" spans="1:60" outlineLevel="3" x14ac:dyDescent="0.2">
      <c r="A1094" s="157"/>
      <c r="B1094" s="158"/>
      <c r="C1094" s="196" t="s">
        <v>1108</v>
      </c>
      <c r="D1094" s="189"/>
      <c r="E1094" s="190"/>
      <c r="F1094" s="160"/>
      <c r="G1094" s="160"/>
      <c r="H1094" s="160"/>
      <c r="I1094" s="160"/>
      <c r="J1094" s="160"/>
      <c r="K1094" s="160"/>
      <c r="L1094" s="160"/>
      <c r="M1094" s="160"/>
      <c r="N1094" s="159"/>
      <c r="O1094" s="159"/>
      <c r="P1094" s="159"/>
      <c r="Q1094" s="159"/>
      <c r="R1094" s="160"/>
      <c r="S1094" s="160"/>
      <c r="T1094" s="160"/>
      <c r="U1094" s="160"/>
      <c r="V1094" s="160"/>
      <c r="W1094" s="160"/>
      <c r="X1094" s="160"/>
      <c r="Y1094" s="160"/>
      <c r="Z1094" s="150"/>
      <c r="AA1094" s="150"/>
      <c r="AB1094" s="150"/>
      <c r="AC1094" s="150"/>
      <c r="AD1094" s="150"/>
      <c r="AE1094" s="150"/>
      <c r="AF1094" s="150"/>
      <c r="AG1094" s="150" t="s">
        <v>239</v>
      </c>
      <c r="AH1094" s="150">
        <v>0</v>
      </c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</row>
    <row r="1095" spans="1:60" ht="22.5" outlineLevel="3" x14ac:dyDescent="0.2">
      <c r="A1095" s="157"/>
      <c r="B1095" s="158"/>
      <c r="C1095" s="196" t="s">
        <v>1109</v>
      </c>
      <c r="D1095" s="189"/>
      <c r="E1095" s="190">
        <v>107.05575</v>
      </c>
      <c r="F1095" s="160"/>
      <c r="G1095" s="160"/>
      <c r="H1095" s="160"/>
      <c r="I1095" s="160"/>
      <c r="J1095" s="160"/>
      <c r="K1095" s="160"/>
      <c r="L1095" s="160"/>
      <c r="M1095" s="160"/>
      <c r="N1095" s="159"/>
      <c r="O1095" s="159"/>
      <c r="P1095" s="159"/>
      <c r="Q1095" s="159"/>
      <c r="R1095" s="160"/>
      <c r="S1095" s="160"/>
      <c r="T1095" s="160"/>
      <c r="U1095" s="160"/>
      <c r="V1095" s="160"/>
      <c r="W1095" s="160"/>
      <c r="X1095" s="160"/>
      <c r="Y1095" s="160"/>
      <c r="Z1095" s="150"/>
      <c r="AA1095" s="150"/>
      <c r="AB1095" s="150"/>
      <c r="AC1095" s="150"/>
      <c r="AD1095" s="150"/>
      <c r="AE1095" s="150"/>
      <c r="AF1095" s="150"/>
      <c r="AG1095" s="150" t="s">
        <v>239</v>
      </c>
      <c r="AH1095" s="150">
        <v>0</v>
      </c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</row>
    <row r="1096" spans="1:60" outlineLevel="3" x14ac:dyDescent="0.2">
      <c r="A1096" s="157"/>
      <c r="B1096" s="158"/>
      <c r="C1096" s="196" t="s">
        <v>579</v>
      </c>
      <c r="D1096" s="189"/>
      <c r="E1096" s="190">
        <v>288.86</v>
      </c>
      <c r="F1096" s="160"/>
      <c r="G1096" s="160"/>
      <c r="H1096" s="160"/>
      <c r="I1096" s="160"/>
      <c r="J1096" s="160"/>
      <c r="K1096" s="160"/>
      <c r="L1096" s="160"/>
      <c r="M1096" s="160"/>
      <c r="N1096" s="159"/>
      <c r="O1096" s="159"/>
      <c r="P1096" s="159"/>
      <c r="Q1096" s="159"/>
      <c r="R1096" s="160"/>
      <c r="S1096" s="160"/>
      <c r="T1096" s="160"/>
      <c r="U1096" s="160"/>
      <c r="V1096" s="160"/>
      <c r="W1096" s="160"/>
      <c r="X1096" s="160"/>
      <c r="Y1096" s="160"/>
      <c r="Z1096" s="150"/>
      <c r="AA1096" s="150"/>
      <c r="AB1096" s="150"/>
      <c r="AC1096" s="150"/>
      <c r="AD1096" s="150"/>
      <c r="AE1096" s="150"/>
      <c r="AF1096" s="150"/>
      <c r="AG1096" s="150" t="s">
        <v>239</v>
      </c>
      <c r="AH1096" s="150">
        <v>0</v>
      </c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</row>
    <row r="1097" spans="1:60" x14ac:dyDescent="0.2">
      <c r="A1097" s="3"/>
      <c r="B1097" s="4"/>
      <c r="C1097" s="186"/>
      <c r="D1097" s="6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AE1097">
        <v>15</v>
      </c>
      <c r="AF1097">
        <v>21</v>
      </c>
      <c r="AG1097" t="s">
        <v>197</v>
      </c>
    </row>
    <row r="1098" spans="1:60" x14ac:dyDescent="0.2">
      <c r="A1098" s="153"/>
      <c r="B1098" s="154" t="s">
        <v>31</v>
      </c>
      <c r="C1098" s="187"/>
      <c r="D1098" s="155"/>
      <c r="E1098" s="156"/>
      <c r="F1098" s="156"/>
      <c r="G1098" s="170">
        <f>G8+G116+G199+G210+G227+G262+G337+G344+G362+G374+G395+G406+G442+G461+G468+G494+G506+G508+G540+G558+G716+G726+G737+G741+G764+G785+G847+G860+G918+G948+G983+G986</f>
        <v>0</v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AE1098">
        <f>SUMIF(L7:L1096,AE1097,G7:G1096)</f>
        <v>0</v>
      </c>
      <c r="AF1098">
        <f>SUMIF(L7:L1096,AF1097,G7:G1096)</f>
        <v>0</v>
      </c>
      <c r="AG1098" t="s">
        <v>229</v>
      </c>
    </row>
    <row r="1099" spans="1:60" x14ac:dyDescent="0.2">
      <c r="A1099" s="3"/>
      <c r="B1099" s="4"/>
      <c r="C1099" s="186"/>
      <c r="D1099" s="6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</row>
    <row r="1100" spans="1:60" x14ac:dyDescent="0.2">
      <c r="A1100" s="3"/>
      <c r="B1100" s="4"/>
      <c r="C1100" s="186"/>
      <c r="D1100" s="6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</row>
    <row r="1101" spans="1:60" x14ac:dyDescent="0.2">
      <c r="A1101" s="276" t="s">
        <v>230</v>
      </c>
      <c r="B1101" s="276"/>
      <c r="C1101" s="277"/>
      <c r="D1101" s="6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</row>
    <row r="1102" spans="1:60" x14ac:dyDescent="0.2">
      <c r="A1102" s="257"/>
      <c r="B1102" s="258"/>
      <c r="C1102" s="259"/>
      <c r="D1102" s="258"/>
      <c r="E1102" s="258"/>
      <c r="F1102" s="258"/>
      <c r="G1102" s="260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AG1102" t="s">
        <v>231</v>
      </c>
    </row>
    <row r="1103" spans="1:60" x14ac:dyDescent="0.2">
      <c r="A1103" s="261"/>
      <c r="B1103" s="262"/>
      <c r="C1103" s="263"/>
      <c r="D1103" s="262"/>
      <c r="E1103" s="262"/>
      <c r="F1103" s="262"/>
      <c r="G1103" s="26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</row>
    <row r="1104" spans="1:60" x14ac:dyDescent="0.2">
      <c r="A1104" s="261"/>
      <c r="B1104" s="262"/>
      <c r="C1104" s="263"/>
      <c r="D1104" s="262"/>
      <c r="E1104" s="262"/>
      <c r="F1104" s="262"/>
      <c r="G1104" s="26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</row>
    <row r="1105" spans="1:33" x14ac:dyDescent="0.2">
      <c r="A1105" s="261"/>
      <c r="B1105" s="262"/>
      <c r="C1105" s="263"/>
      <c r="D1105" s="262"/>
      <c r="E1105" s="262"/>
      <c r="F1105" s="262"/>
      <c r="G1105" s="26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</row>
    <row r="1106" spans="1:33" x14ac:dyDescent="0.2">
      <c r="A1106" s="265"/>
      <c r="B1106" s="266"/>
      <c r="C1106" s="267"/>
      <c r="D1106" s="266"/>
      <c r="E1106" s="266"/>
      <c r="F1106" s="266"/>
      <c r="G1106" s="268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</row>
    <row r="1107" spans="1:33" x14ac:dyDescent="0.2">
      <c r="A1107" s="3"/>
      <c r="B1107" s="4"/>
      <c r="C1107" s="186"/>
      <c r="D1107" s="6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</row>
    <row r="1108" spans="1:33" x14ac:dyDescent="0.2">
      <c r="C1108" s="188"/>
      <c r="D1108" s="10"/>
      <c r="AG1108" t="s">
        <v>232</v>
      </c>
    </row>
    <row r="1109" spans="1:33" x14ac:dyDescent="0.2">
      <c r="D1109" s="10"/>
    </row>
    <row r="1110" spans="1:33" x14ac:dyDescent="0.2">
      <c r="D1110" s="10"/>
    </row>
    <row r="1111" spans="1:33" x14ac:dyDescent="0.2">
      <c r="D1111" s="10"/>
    </row>
    <row r="1112" spans="1:33" x14ac:dyDescent="0.2">
      <c r="D1112" s="10"/>
    </row>
    <row r="1113" spans="1:33" x14ac:dyDescent="0.2">
      <c r="D1113" s="10"/>
    </row>
    <row r="1114" spans="1:33" x14ac:dyDescent="0.2">
      <c r="D1114" s="10"/>
    </row>
    <row r="1115" spans="1:33" x14ac:dyDescent="0.2">
      <c r="D1115" s="10"/>
    </row>
    <row r="1116" spans="1:33" x14ac:dyDescent="0.2">
      <c r="D1116" s="10"/>
    </row>
    <row r="1117" spans="1:33" x14ac:dyDescent="0.2">
      <c r="D1117" s="10"/>
    </row>
    <row r="1118" spans="1:33" x14ac:dyDescent="0.2">
      <c r="D1118" s="10"/>
    </row>
    <row r="1119" spans="1:33" x14ac:dyDescent="0.2">
      <c r="D1119" s="10"/>
    </row>
    <row r="1120" spans="1:33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ZAObhVtXEPrzoSMsC71mtZrGn8a3VMgzXKhb9LggpTvq7bU1V4sJFSPpsp97Qbf8qXtBSpa827Exjb2BFjrTQ==" saltValue="D5zXkDW0tDtLfrSOGMaH6A==" spinCount="100000" sheet="1" formatRows="0"/>
  <mergeCells count="12">
    <mergeCell ref="A1:G1"/>
    <mergeCell ref="C2:G2"/>
    <mergeCell ref="C3:G3"/>
    <mergeCell ref="C4:G4"/>
    <mergeCell ref="A1101:C1101"/>
    <mergeCell ref="A1102:G1106"/>
    <mergeCell ref="C920:G920"/>
    <mergeCell ref="C922:G922"/>
    <mergeCell ref="C923:G923"/>
    <mergeCell ref="C924:G924"/>
    <mergeCell ref="C925:G925"/>
    <mergeCell ref="C926:G9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2AAD-DFA7-4D15-A5A5-81548432F958}">
  <sheetPr>
    <outlinePr summaryBelow="0"/>
  </sheetPr>
  <dimension ref="A1:BH5000"/>
  <sheetViews>
    <sheetView workbookViewId="0">
      <pane ySplit="7" topLeftCell="A14" activePane="bottomLeft" state="frozen"/>
      <selection pane="bottomLeft" activeCell="F38" sqref="F38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185</v>
      </c>
    </row>
    <row r="2" spans="1:60" ht="24.95" customHeight="1" x14ac:dyDescent="0.2">
      <c r="A2" s="142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186</v>
      </c>
    </row>
    <row r="3" spans="1:60" ht="24.95" customHeight="1" x14ac:dyDescent="0.2">
      <c r="A3" s="142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3" t="s">
        <v>186</v>
      </c>
      <c r="AG3" t="s">
        <v>187</v>
      </c>
    </row>
    <row r="4" spans="1:60" ht="24.95" customHeight="1" x14ac:dyDescent="0.2">
      <c r="A4" s="143" t="s">
        <v>10</v>
      </c>
      <c r="B4" s="144" t="s">
        <v>57</v>
      </c>
      <c r="C4" s="273" t="s">
        <v>58</v>
      </c>
      <c r="D4" s="274"/>
      <c r="E4" s="274"/>
      <c r="F4" s="274"/>
      <c r="G4" s="275"/>
      <c r="AG4" t="s">
        <v>188</v>
      </c>
    </row>
    <row r="5" spans="1:60" x14ac:dyDescent="0.2">
      <c r="D5" s="10"/>
    </row>
    <row r="6" spans="1:60" ht="38.25" x14ac:dyDescent="0.2">
      <c r="A6" s="146" t="s">
        <v>189</v>
      </c>
      <c r="B6" s="148" t="s">
        <v>190</v>
      </c>
      <c r="C6" s="148" t="s">
        <v>191</v>
      </c>
      <c r="D6" s="147" t="s">
        <v>192</v>
      </c>
      <c r="E6" s="146" t="s">
        <v>193</v>
      </c>
      <c r="F6" s="145" t="s">
        <v>194</v>
      </c>
      <c r="G6" s="146" t="s">
        <v>31</v>
      </c>
      <c r="H6" s="149" t="s">
        <v>32</v>
      </c>
      <c r="I6" s="149" t="s">
        <v>195</v>
      </c>
      <c r="J6" s="149" t="s">
        <v>33</v>
      </c>
      <c r="K6" s="149" t="s">
        <v>196</v>
      </c>
      <c r="L6" s="149" t="s">
        <v>197</v>
      </c>
      <c r="M6" s="149" t="s">
        <v>198</v>
      </c>
      <c r="N6" s="149" t="s">
        <v>199</v>
      </c>
      <c r="O6" s="149" t="s">
        <v>200</v>
      </c>
      <c r="P6" s="149" t="s">
        <v>201</v>
      </c>
      <c r="Q6" s="149" t="s">
        <v>202</v>
      </c>
      <c r="R6" s="149" t="s">
        <v>203</v>
      </c>
      <c r="S6" s="149" t="s">
        <v>204</v>
      </c>
      <c r="T6" s="149" t="s">
        <v>205</v>
      </c>
      <c r="U6" s="149" t="s">
        <v>206</v>
      </c>
      <c r="V6" s="149" t="s">
        <v>207</v>
      </c>
      <c r="W6" s="149" t="s">
        <v>208</v>
      </c>
      <c r="X6" s="149" t="s">
        <v>209</v>
      </c>
      <c r="Y6" s="149" t="s">
        <v>210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211</v>
      </c>
      <c r="B8" s="165" t="s">
        <v>136</v>
      </c>
      <c r="C8" s="183" t="s">
        <v>137</v>
      </c>
      <c r="D8" s="166"/>
      <c r="E8" s="167"/>
      <c r="F8" s="168"/>
      <c r="G8" s="169">
        <f>SUMIF(AG9:AG20,"&lt;&gt;NOR",G9:G20)</f>
        <v>0</v>
      </c>
      <c r="H8" s="163"/>
      <c r="I8" s="163">
        <f>SUM(I9:I20)</f>
        <v>0</v>
      </c>
      <c r="J8" s="163"/>
      <c r="K8" s="163">
        <f>SUM(K9:K20)</f>
        <v>362874.83999999997</v>
      </c>
      <c r="L8" s="163"/>
      <c r="M8" s="163">
        <f>SUM(M9:M20)</f>
        <v>0</v>
      </c>
      <c r="N8" s="162"/>
      <c r="O8" s="162">
        <f>SUM(O9:O20)</f>
        <v>0</v>
      </c>
      <c r="P8" s="162"/>
      <c r="Q8" s="162">
        <f>SUM(Q9:Q20)</f>
        <v>427.41</v>
      </c>
      <c r="R8" s="163"/>
      <c r="S8" s="163"/>
      <c r="T8" s="163"/>
      <c r="U8" s="163"/>
      <c r="V8" s="163">
        <f>SUM(V9:V20)</f>
        <v>349.87</v>
      </c>
      <c r="W8" s="163"/>
      <c r="X8" s="163"/>
      <c r="Y8" s="163"/>
      <c r="AG8" t="s">
        <v>212</v>
      </c>
    </row>
    <row r="9" spans="1:60" outlineLevel="1" x14ac:dyDescent="0.2">
      <c r="A9" s="171">
        <v>1</v>
      </c>
      <c r="B9" s="172" t="s">
        <v>1116</v>
      </c>
      <c r="C9" s="185" t="s">
        <v>1117</v>
      </c>
      <c r="D9" s="173" t="s">
        <v>235</v>
      </c>
      <c r="E9" s="174">
        <v>13.79486</v>
      </c>
      <c r="F9" s="175"/>
      <c r="G9" s="176">
        <f>ROUND(E9*F9,2)</f>
        <v>0</v>
      </c>
      <c r="H9" s="161">
        <v>0</v>
      </c>
      <c r="I9" s="160">
        <f>ROUND(E9*H9,2)</f>
        <v>0</v>
      </c>
      <c r="J9" s="161">
        <v>8105</v>
      </c>
      <c r="K9" s="160">
        <f>ROUND(E9*J9,2)</f>
        <v>111807.34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2.4</v>
      </c>
      <c r="Q9" s="159">
        <f>ROUND(E9*P9,2)</f>
        <v>33.11</v>
      </c>
      <c r="R9" s="160"/>
      <c r="S9" s="160" t="s">
        <v>216</v>
      </c>
      <c r="T9" s="160" t="s">
        <v>216</v>
      </c>
      <c r="U9" s="160">
        <v>13.3</v>
      </c>
      <c r="V9" s="160">
        <f>ROUND(E9*U9,2)</f>
        <v>183.47</v>
      </c>
      <c r="W9" s="160"/>
      <c r="X9" s="160" t="s">
        <v>236</v>
      </c>
      <c r="Y9" s="160" t="s">
        <v>218</v>
      </c>
      <c r="Z9" s="150"/>
      <c r="AA9" s="150"/>
      <c r="AB9" s="150"/>
      <c r="AC9" s="150"/>
      <c r="AD9" s="150"/>
      <c r="AE9" s="150"/>
      <c r="AF9" s="150"/>
      <c r="AG9" s="150" t="s">
        <v>237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196" t="s">
        <v>1118</v>
      </c>
      <c r="D10" s="189"/>
      <c r="E10" s="190">
        <v>4.4000000000000004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239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3" x14ac:dyDescent="0.2">
      <c r="A11" s="157"/>
      <c r="B11" s="158"/>
      <c r="C11" s="196" t="s">
        <v>1119</v>
      </c>
      <c r="D11" s="189"/>
      <c r="E11" s="190">
        <v>6.1875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239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96" t="s">
        <v>1120</v>
      </c>
      <c r="D12" s="189"/>
      <c r="E12" s="190">
        <v>3.20736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239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1">
        <v>2</v>
      </c>
      <c r="B13" s="172" t="s">
        <v>1121</v>
      </c>
      <c r="C13" s="185" t="s">
        <v>1122</v>
      </c>
      <c r="D13" s="173" t="s">
        <v>312</v>
      </c>
      <c r="E13" s="174">
        <v>450</v>
      </c>
      <c r="F13" s="175"/>
      <c r="G13" s="176">
        <f>ROUND(E13*F13,2)</f>
        <v>0</v>
      </c>
      <c r="H13" s="161">
        <v>0</v>
      </c>
      <c r="I13" s="160">
        <f>ROUND(E13*H13,2)</f>
        <v>0</v>
      </c>
      <c r="J13" s="161">
        <v>71.2</v>
      </c>
      <c r="K13" s="160">
        <f>ROUND(E13*J13,2)</f>
        <v>32040</v>
      </c>
      <c r="L13" s="160">
        <v>21</v>
      </c>
      <c r="M13" s="160">
        <f>G13*(1+L13/100)</f>
        <v>0</v>
      </c>
      <c r="N13" s="159">
        <v>0</v>
      </c>
      <c r="O13" s="159">
        <f>ROUND(E13*N13,2)</f>
        <v>0</v>
      </c>
      <c r="P13" s="159">
        <v>0.13800000000000001</v>
      </c>
      <c r="Q13" s="159">
        <f>ROUND(E13*P13,2)</f>
        <v>62.1</v>
      </c>
      <c r="R13" s="160"/>
      <c r="S13" s="160" t="s">
        <v>216</v>
      </c>
      <c r="T13" s="160" t="s">
        <v>216</v>
      </c>
      <c r="U13" s="160">
        <v>0.16</v>
      </c>
      <c r="V13" s="160">
        <f>ROUND(E13*U13,2)</f>
        <v>72</v>
      </c>
      <c r="W13" s="160"/>
      <c r="X13" s="160" t="s">
        <v>236</v>
      </c>
      <c r="Y13" s="160" t="s">
        <v>218</v>
      </c>
      <c r="Z13" s="150"/>
      <c r="AA13" s="150"/>
      <c r="AB13" s="150"/>
      <c r="AC13" s="150"/>
      <c r="AD13" s="150"/>
      <c r="AE13" s="150"/>
      <c r="AF13" s="150"/>
      <c r="AG13" s="150" t="s">
        <v>237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96" t="s">
        <v>1123</v>
      </c>
      <c r="D14" s="189"/>
      <c r="E14" s="190">
        <v>450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239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1">
        <v>3</v>
      </c>
      <c r="B15" s="172" t="s">
        <v>1124</v>
      </c>
      <c r="C15" s="185" t="s">
        <v>1125</v>
      </c>
      <c r="D15" s="173" t="s">
        <v>312</v>
      </c>
      <c r="E15" s="174">
        <v>450</v>
      </c>
      <c r="F15" s="175"/>
      <c r="G15" s="176">
        <f>ROUND(E15*F15,2)</f>
        <v>0</v>
      </c>
      <c r="H15" s="161">
        <v>0</v>
      </c>
      <c r="I15" s="160">
        <f>ROUND(E15*H15,2)</f>
        <v>0</v>
      </c>
      <c r="J15" s="161">
        <v>64.7</v>
      </c>
      <c r="K15" s="160">
        <f>ROUND(E15*J15,2)</f>
        <v>29115</v>
      </c>
      <c r="L15" s="160">
        <v>21</v>
      </c>
      <c r="M15" s="160">
        <f>G15*(1+L15/100)</f>
        <v>0</v>
      </c>
      <c r="N15" s="159">
        <v>0</v>
      </c>
      <c r="O15" s="159">
        <f>ROUND(E15*N15,2)</f>
        <v>0</v>
      </c>
      <c r="P15" s="159">
        <v>0.55000000000000004</v>
      </c>
      <c r="Q15" s="159">
        <f>ROUND(E15*P15,2)</f>
        <v>247.5</v>
      </c>
      <c r="R15" s="160"/>
      <c r="S15" s="160" t="s">
        <v>216</v>
      </c>
      <c r="T15" s="160" t="s">
        <v>216</v>
      </c>
      <c r="U15" s="160">
        <v>0.09</v>
      </c>
      <c r="V15" s="160">
        <f>ROUND(E15*U15,2)</f>
        <v>40.5</v>
      </c>
      <c r="W15" s="160"/>
      <c r="X15" s="160" t="s">
        <v>236</v>
      </c>
      <c r="Y15" s="160" t="s">
        <v>218</v>
      </c>
      <c r="Z15" s="150"/>
      <c r="AA15" s="150"/>
      <c r="AB15" s="150"/>
      <c r="AC15" s="150"/>
      <c r="AD15" s="150"/>
      <c r="AE15" s="150"/>
      <c r="AF15" s="150"/>
      <c r="AG15" s="150" t="s">
        <v>237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196" t="s">
        <v>1123</v>
      </c>
      <c r="D16" s="189"/>
      <c r="E16" s="190">
        <v>450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239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1">
        <v>4</v>
      </c>
      <c r="B17" s="172" t="s">
        <v>1126</v>
      </c>
      <c r="C17" s="185" t="s">
        <v>1127</v>
      </c>
      <c r="D17" s="173" t="s">
        <v>417</v>
      </c>
      <c r="E17" s="174">
        <v>385</v>
      </c>
      <c r="F17" s="175"/>
      <c r="G17" s="176">
        <f>ROUND(E17*F17,2)</f>
        <v>0</v>
      </c>
      <c r="H17" s="161">
        <v>0</v>
      </c>
      <c r="I17" s="160">
        <f>ROUND(E17*H17,2)</f>
        <v>0</v>
      </c>
      <c r="J17" s="161">
        <v>126.5</v>
      </c>
      <c r="K17" s="160">
        <f>ROUND(E17*J17,2)</f>
        <v>48702.5</v>
      </c>
      <c r="L17" s="160">
        <v>21</v>
      </c>
      <c r="M17" s="160">
        <f>G17*(1+L17/100)</f>
        <v>0</v>
      </c>
      <c r="N17" s="159">
        <v>0</v>
      </c>
      <c r="O17" s="159">
        <f>ROUND(E17*N17,2)</f>
        <v>0</v>
      </c>
      <c r="P17" s="159">
        <v>0.22</v>
      </c>
      <c r="Q17" s="159">
        <f>ROUND(E17*P17,2)</f>
        <v>84.7</v>
      </c>
      <c r="R17" s="160"/>
      <c r="S17" s="160" t="s">
        <v>216</v>
      </c>
      <c r="T17" s="160" t="s">
        <v>216</v>
      </c>
      <c r="U17" s="160">
        <v>0.14000000000000001</v>
      </c>
      <c r="V17" s="160">
        <f>ROUND(E17*U17,2)</f>
        <v>53.9</v>
      </c>
      <c r="W17" s="160"/>
      <c r="X17" s="160" t="s">
        <v>236</v>
      </c>
      <c r="Y17" s="160" t="s">
        <v>218</v>
      </c>
      <c r="Z17" s="150"/>
      <c r="AA17" s="150"/>
      <c r="AB17" s="150"/>
      <c r="AC17" s="150"/>
      <c r="AD17" s="150"/>
      <c r="AE17" s="150"/>
      <c r="AF17" s="150"/>
      <c r="AG17" s="150" t="s">
        <v>237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96" t="s">
        <v>1128</v>
      </c>
      <c r="D18" s="189"/>
      <c r="E18" s="190">
        <v>385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239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77">
        <v>5</v>
      </c>
      <c r="B19" s="178" t="s">
        <v>1129</v>
      </c>
      <c r="C19" s="184" t="s">
        <v>1130</v>
      </c>
      <c r="D19" s="179" t="s">
        <v>562</v>
      </c>
      <c r="E19" s="180">
        <v>1</v>
      </c>
      <c r="F19" s="181"/>
      <c r="G19" s="182">
        <f>ROUND(E19*F19,2)</f>
        <v>0</v>
      </c>
      <c r="H19" s="161">
        <v>0</v>
      </c>
      <c r="I19" s="160">
        <f>ROUND(E19*H19,2)</f>
        <v>0</v>
      </c>
      <c r="J19" s="161">
        <v>75980</v>
      </c>
      <c r="K19" s="160">
        <f>ROUND(E19*J19,2)</f>
        <v>75980</v>
      </c>
      <c r="L19" s="160">
        <v>21</v>
      </c>
      <c r="M19" s="160">
        <f>G19*(1+L19/100)</f>
        <v>0</v>
      </c>
      <c r="N19" s="159">
        <v>0</v>
      </c>
      <c r="O19" s="159">
        <f>ROUND(E19*N19,2)</f>
        <v>0</v>
      </c>
      <c r="P19" s="159">
        <v>0</v>
      </c>
      <c r="Q19" s="159">
        <f>ROUND(E19*P19,2)</f>
        <v>0</v>
      </c>
      <c r="R19" s="160"/>
      <c r="S19" s="160" t="s">
        <v>222</v>
      </c>
      <c r="T19" s="160" t="s">
        <v>217</v>
      </c>
      <c r="U19" s="160">
        <v>0</v>
      </c>
      <c r="V19" s="160">
        <f>ROUND(E19*U19,2)</f>
        <v>0</v>
      </c>
      <c r="W19" s="160"/>
      <c r="X19" s="160" t="s">
        <v>236</v>
      </c>
      <c r="Y19" s="160" t="s">
        <v>218</v>
      </c>
      <c r="Z19" s="150"/>
      <c r="AA19" s="150"/>
      <c r="AB19" s="150"/>
      <c r="AC19" s="150"/>
      <c r="AD19" s="150"/>
      <c r="AE19" s="150"/>
      <c r="AF19" s="150"/>
      <c r="AG19" s="150" t="s">
        <v>237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77">
        <v>6</v>
      </c>
      <c r="B20" s="178" t="s">
        <v>1131</v>
      </c>
      <c r="C20" s="184" t="s">
        <v>1132</v>
      </c>
      <c r="D20" s="179" t="s">
        <v>562</v>
      </c>
      <c r="E20" s="180">
        <v>1</v>
      </c>
      <c r="F20" s="181"/>
      <c r="G20" s="182">
        <f>ROUND(E20*F20,2)</f>
        <v>0</v>
      </c>
      <c r="H20" s="161">
        <v>0</v>
      </c>
      <c r="I20" s="160">
        <f>ROUND(E20*H20,2)</f>
        <v>0</v>
      </c>
      <c r="J20" s="161">
        <v>65230</v>
      </c>
      <c r="K20" s="160">
        <f>ROUND(E20*J20,2)</f>
        <v>65230</v>
      </c>
      <c r="L20" s="160">
        <v>21</v>
      </c>
      <c r="M20" s="160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60"/>
      <c r="S20" s="160" t="s">
        <v>222</v>
      </c>
      <c r="T20" s="160" t="s">
        <v>217</v>
      </c>
      <c r="U20" s="160">
        <v>0</v>
      </c>
      <c r="V20" s="160">
        <f>ROUND(E20*U20,2)</f>
        <v>0</v>
      </c>
      <c r="W20" s="160"/>
      <c r="X20" s="160" t="s">
        <v>236</v>
      </c>
      <c r="Y20" s="160" t="s">
        <v>218</v>
      </c>
      <c r="Z20" s="150"/>
      <c r="AA20" s="150"/>
      <c r="AB20" s="150"/>
      <c r="AC20" s="150"/>
      <c r="AD20" s="150"/>
      <c r="AE20" s="150"/>
      <c r="AF20" s="150"/>
      <c r="AG20" s="150" t="s">
        <v>237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64" t="s">
        <v>211</v>
      </c>
      <c r="B21" s="165" t="s">
        <v>142</v>
      </c>
      <c r="C21" s="183" t="s">
        <v>143</v>
      </c>
      <c r="D21" s="166"/>
      <c r="E21" s="167"/>
      <c r="F21" s="168"/>
      <c r="G21" s="169">
        <f>SUMIF(AG22:AG23,"&lt;&gt;NOR",G22:G23)</f>
        <v>0</v>
      </c>
      <c r="H21" s="163"/>
      <c r="I21" s="163">
        <f>SUM(I22:I23)</f>
        <v>0</v>
      </c>
      <c r="J21" s="163"/>
      <c r="K21" s="163">
        <f>SUM(K22:K23)</f>
        <v>10680.96</v>
      </c>
      <c r="L21" s="163"/>
      <c r="M21" s="163">
        <f>SUM(M22:M23)</f>
        <v>0</v>
      </c>
      <c r="N21" s="162"/>
      <c r="O21" s="162">
        <f>SUM(O22:O23)</f>
        <v>0</v>
      </c>
      <c r="P21" s="162"/>
      <c r="Q21" s="162">
        <f>SUM(Q22:Q23)</f>
        <v>4</v>
      </c>
      <c r="R21" s="163"/>
      <c r="S21" s="163"/>
      <c r="T21" s="163"/>
      <c r="U21" s="163"/>
      <c r="V21" s="163">
        <f>SUM(V22:V23)</f>
        <v>24</v>
      </c>
      <c r="W21" s="163"/>
      <c r="X21" s="163"/>
      <c r="Y21" s="163"/>
      <c r="AG21" t="s">
        <v>212</v>
      </c>
    </row>
    <row r="22" spans="1:60" ht="22.5" outlineLevel="1" x14ac:dyDescent="0.2">
      <c r="A22" s="171">
        <v>7</v>
      </c>
      <c r="B22" s="172" t="s">
        <v>1133</v>
      </c>
      <c r="C22" s="185" t="s">
        <v>1134</v>
      </c>
      <c r="D22" s="173" t="s">
        <v>312</v>
      </c>
      <c r="E22" s="174">
        <v>400.036</v>
      </c>
      <c r="F22" s="175"/>
      <c r="G22" s="176">
        <f>ROUND(E22*F22,2)</f>
        <v>0</v>
      </c>
      <c r="H22" s="161">
        <v>0</v>
      </c>
      <c r="I22" s="160">
        <f>ROUND(E22*H22,2)</f>
        <v>0</v>
      </c>
      <c r="J22" s="161">
        <v>26.7</v>
      </c>
      <c r="K22" s="160">
        <f>ROUND(E22*J22,2)</f>
        <v>10680.96</v>
      </c>
      <c r="L22" s="160">
        <v>21</v>
      </c>
      <c r="M22" s="160">
        <f>G22*(1+L22/100)</f>
        <v>0</v>
      </c>
      <c r="N22" s="159">
        <v>0</v>
      </c>
      <c r="O22" s="159">
        <f>ROUND(E22*N22,2)</f>
        <v>0</v>
      </c>
      <c r="P22" s="159">
        <v>0.01</v>
      </c>
      <c r="Q22" s="159">
        <f>ROUND(E22*P22,2)</f>
        <v>4</v>
      </c>
      <c r="R22" s="160"/>
      <c r="S22" s="160" t="s">
        <v>216</v>
      </c>
      <c r="T22" s="160" t="s">
        <v>216</v>
      </c>
      <c r="U22" s="160">
        <v>0.06</v>
      </c>
      <c r="V22" s="160">
        <f>ROUND(E22*U22,2)</f>
        <v>24</v>
      </c>
      <c r="W22" s="160"/>
      <c r="X22" s="160" t="s">
        <v>236</v>
      </c>
      <c r="Y22" s="160" t="s">
        <v>218</v>
      </c>
      <c r="Z22" s="150"/>
      <c r="AA22" s="150"/>
      <c r="AB22" s="150"/>
      <c r="AC22" s="150"/>
      <c r="AD22" s="150"/>
      <c r="AE22" s="150"/>
      <c r="AF22" s="150"/>
      <c r="AG22" s="150" t="s">
        <v>237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196" t="s">
        <v>1135</v>
      </c>
      <c r="D23" s="189"/>
      <c r="E23" s="190">
        <v>400.036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239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64" t="s">
        <v>211</v>
      </c>
      <c r="B24" s="165" t="s">
        <v>144</v>
      </c>
      <c r="C24" s="183" t="s">
        <v>145</v>
      </c>
      <c r="D24" s="166"/>
      <c r="E24" s="167"/>
      <c r="F24" s="168"/>
      <c r="G24" s="169">
        <f>SUMIF(AG25:AG29,"&lt;&gt;NOR",G25:G29)</f>
        <v>0</v>
      </c>
      <c r="H24" s="163"/>
      <c r="I24" s="163">
        <f>SUM(I25:I29)</f>
        <v>0</v>
      </c>
      <c r="J24" s="163"/>
      <c r="K24" s="163">
        <f>SUM(K25:K29)</f>
        <v>26158.880000000001</v>
      </c>
      <c r="L24" s="163"/>
      <c r="M24" s="163">
        <f>SUM(M25:M29)</f>
        <v>0</v>
      </c>
      <c r="N24" s="162"/>
      <c r="O24" s="162">
        <f>SUM(O25:O29)</f>
        <v>0</v>
      </c>
      <c r="P24" s="162"/>
      <c r="Q24" s="162">
        <f>SUM(Q25:Q29)</f>
        <v>2.7300000000000004</v>
      </c>
      <c r="R24" s="163"/>
      <c r="S24" s="163"/>
      <c r="T24" s="163"/>
      <c r="U24" s="163"/>
      <c r="V24" s="163">
        <f>SUM(V25:V29)</f>
        <v>52.92</v>
      </c>
      <c r="W24" s="163"/>
      <c r="X24" s="163"/>
      <c r="Y24" s="163"/>
      <c r="AG24" t="s">
        <v>212</v>
      </c>
    </row>
    <row r="25" spans="1:60" ht="22.5" outlineLevel="1" x14ac:dyDescent="0.2">
      <c r="A25" s="171">
        <v>8</v>
      </c>
      <c r="B25" s="172" t="s">
        <v>1136</v>
      </c>
      <c r="C25" s="185" t="s">
        <v>1137</v>
      </c>
      <c r="D25" s="173" t="s">
        <v>312</v>
      </c>
      <c r="E25" s="174">
        <v>400.036</v>
      </c>
      <c r="F25" s="175"/>
      <c r="G25" s="176">
        <f>ROUND(E25*F25,2)</f>
        <v>0</v>
      </c>
      <c r="H25" s="161">
        <v>0</v>
      </c>
      <c r="I25" s="160">
        <f>ROUND(E25*H25,2)</f>
        <v>0</v>
      </c>
      <c r="J25" s="161">
        <v>59.3</v>
      </c>
      <c r="K25" s="160">
        <f>ROUND(E25*J25,2)</f>
        <v>23722.13</v>
      </c>
      <c r="L25" s="160">
        <v>21</v>
      </c>
      <c r="M25" s="160">
        <f>G25*(1+L25/100)</f>
        <v>0</v>
      </c>
      <c r="N25" s="159">
        <v>0</v>
      </c>
      <c r="O25" s="159">
        <f>ROUND(E25*N25,2)</f>
        <v>0</v>
      </c>
      <c r="P25" s="159">
        <v>5.4400000000000004E-3</v>
      </c>
      <c r="Q25" s="159">
        <f>ROUND(E25*P25,2)</f>
        <v>2.1800000000000002</v>
      </c>
      <c r="R25" s="160"/>
      <c r="S25" s="160" t="s">
        <v>216</v>
      </c>
      <c r="T25" s="160" t="s">
        <v>216</v>
      </c>
      <c r="U25" s="160">
        <v>0.12</v>
      </c>
      <c r="V25" s="160">
        <f>ROUND(E25*U25,2)</f>
        <v>48</v>
      </c>
      <c r="W25" s="160"/>
      <c r="X25" s="160" t="s">
        <v>236</v>
      </c>
      <c r="Y25" s="160" t="s">
        <v>218</v>
      </c>
      <c r="Z25" s="150"/>
      <c r="AA25" s="150"/>
      <c r="AB25" s="150"/>
      <c r="AC25" s="150"/>
      <c r="AD25" s="150"/>
      <c r="AE25" s="150"/>
      <c r="AF25" s="150"/>
      <c r="AG25" s="150" t="s">
        <v>237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2" x14ac:dyDescent="0.2">
      <c r="A26" s="157"/>
      <c r="B26" s="158"/>
      <c r="C26" s="196" t="s">
        <v>1135</v>
      </c>
      <c r="D26" s="189"/>
      <c r="E26" s="190">
        <v>400.036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239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71">
        <v>9</v>
      </c>
      <c r="B27" s="172" t="s">
        <v>1138</v>
      </c>
      <c r="C27" s="185" t="s">
        <v>1139</v>
      </c>
      <c r="D27" s="173" t="s">
        <v>312</v>
      </c>
      <c r="E27" s="174">
        <v>106.875</v>
      </c>
      <c r="F27" s="175"/>
      <c r="G27" s="176">
        <f>ROUND(E27*F27,2)</f>
        <v>0</v>
      </c>
      <c r="H27" s="161">
        <v>0</v>
      </c>
      <c r="I27" s="160">
        <f>ROUND(E27*H27,2)</f>
        <v>0</v>
      </c>
      <c r="J27" s="161">
        <v>22.8</v>
      </c>
      <c r="K27" s="160">
        <f>ROUND(E27*J27,2)</f>
        <v>2436.75</v>
      </c>
      <c r="L27" s="160">
        <v>21</v>
      </c>
      <c r="M27" s="160">
        <f>G27*(1+L27/100)</f>
        <v>0</v>
      </c>
      <c r="N27" s="159">
        <v>0</v>
      </c>
      <c r="O27" s="159">
        <f>ROUND(E27*N27,2)</f>
        <v>0</v>
      </c>
      <c r="P27" s="159">
        <v>5.13E-3</v>
      </c>
      <c r="Q27" s="159">
        <f>ROUND(E27*P27,2)</f>
        <v>0.55000000000000004</v>
      </c>
      <c r="R27" s="160"/>
      <c r="S27" s="160" t="s">
        <v>216</v>
      </c>
      <c r="T27" s="160" t="s">
        <v>216</v>
      </c>
      <c r="U27" s="160">
        <v>4.5999999999999999E-2</v>
      </c>
      <c r="V27" s="160">
        <f>ROUND(E27*U27,2)</f>
        <v>4.92</v>
      </c>
      <c r="W27" s="160"/>
      <c r="X27" s="160" t="s">
        <v>236</v>
      </c>
      <c r="Y27" s="160" t="s">
        <v>218</v>
      </c>
      <c r="Z27" s="150"/>
      <c r="AA27" s="150"/>
      <c r="AB27" s="150"/>
      <c r="AC27" s="150"/>
      <c r="AD27" s="150"/>
      <c r="AE27" s="150"/>
      <c r="AF27" s="150"/>
      <c r="AG27" s="150" t="s">
        <v>237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2" x14ac:dyDescent="0.2">
      <c r="A28" s="157"/>
      <c r="B28" s="158"/>
      <c r="C28" s="196" t="s">
        <v>1140</v>
      </c>
      <c r="D28" s="189"/>
      <c r="E28" s="190">
        <v>79.451999999999998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239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96" t="s">
        <v>1141</v>
      </c>
      <c r="D29" s="189"/>
      <c r="E29" s="190">
        <v>27.422999999999998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239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4" t="s">
        <v>211</v>
      </c>
      <c r="B30" s="165" t="s">
        <v>180</v>
      </c>
      <c r="C30" s="183" t="s">
        <v>181</v>
      </c>
      <c r="D30" s="166"/>
      <c r="E30" s="167"/>
      <c r="F30" s="168"/>
      <c r="G30" s="169">
        <f>SUMIF(AG31:AG39,"&lt;&gt;NOR",G31:G39)</f>
        <v>0</v>
      </c>
      <c r="H30" s="163"/>
      <c r="I30" s="163">
        <f>SUM(I31:I39)</f>
        <v>0</v>
      </c>
      <c r="J30" s="163"/>
      <c r="K30" s="163">
        <f>SUM(K31:K39)</f>
        <v>596067.91999999993</v>
      </c>
      <c r="L30" s="163"/>
      <c r="M30" s="163">
        <f>SUM(M31:M39)</f>
        <v>0</v>
      </c>
      <c r="N30" s="162"/>
      <c r="O30" s="162">
        <f>SUM(O31:O39)</f>
        <v>0</v>
      </c>
      <c r="P30" s="162"/>
      <c r="Q30" s="162">
        <f>SUM(Q31:Q39)</f>
        <v>0</v>
      </c>
      <c r="R30" s="163"/>
      <c r="S30" s="163"/>
      <c r="T30" s="163"/>
      <c r="U30" s="163"/>
      <c r="V30" s="163">
        <f>SUM(V31:V39)</f>
        <v>614.48</v>
      </c>
      <c r="W30" s="163"/>
      <c r="X30" s="163"/>
      <c r="Y30" s="163"/>
      <c r="AG30" t="s">
        <v>212</v>
      </c>
    </row>
    <row r="31" spans="1:60" outlineLevel="1" x14ac:dyDescent="0.2">
      <c r="A31" s="177">
        <v>10</v>
      </c>
      <c r="B31" s="178" t="s">
        <v>1142</v>
      </c>
      <c r="C31" s="184" t="s">
        <v>1143</v>
      </c>
      <c r="D31" s="179" t="s">
        <v>286</v>
      </c>
      <c r="E31" s="180">
        <v>427.40766000000002</v>
      </c>
      <c r="F31" s="181"/>
      <c r="G31" s="182">
        <f>ROUND(E31*F31,2)</f>
        <v>0</v>
      </c>
      <c r="H31" s="161">
        <v>0</v>
      </c>
      <c r="I31" s="160">
        <f>ROUND(E31*H31,2)</f>
        <v>0</v>
      </c>
      <c r="J31" s="161">
        <v>383.5</v>
      </c>
      <c r="K31" s="160">
        <f>ROUND(E31*J31,2)</f>
        <v>163910.84</v>
      </c>
      <c r="L31" s="160">
        <v>21</v>
      </c>
      <c r="M31" s="160">
        <f>G31*(1+L31/100)</f>
        <v>0</v>
      </c>
      <c r="N31" s="159">
        <v>0</v>
      </c>
      <c r="O31" s="159">
        <f>ROUND(E31*N31,2)</f>
        <v>0</v>
      </c>
      <c r="P31" s="159">
        <v>0</v>
      </c>
      <c r="Q31" s="159">
        <f>ROUND(E31*P31,2)</f>
        <v>0</v>
      </c>
      <c r="R31" s="160"/>
      <c r="S31" s="160" t="s">
        <v>216</v>
      </c>
      <c r="T31" s="160" t="s">
        <v>216</v>
      </c>
      <c r="U31" s="160">
        <v>0.94</v>
      </c>
      <c r="V31" s="160">
        <f>ROUND(E31*U31,2)</f>
        <v>401.76</v>
      </c>
      <c r="W31" s="160"/>
      <c r="X31" s="160" t="s">
        <v>236</v>
      </c>
      <c r="Y31" s="160" t="s">
        <v>218</v>
      </c>
      <c r="Z31" s="150"/>
      <c r="AA31" s="150"/>
      <c r="AB31" s="150"/>
      <c r="AC31" s="150"/>
      <c r="AD31" s="150"/>
      <c r="AE31" s="150"/>
      <c r="AF31" s="150"/>
      <c r="AG31" s="150" t="s">
        <v>237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7">
        <v>11</v>
      </c>
      <c r="B32" s="178" t="s">
        <v>1144</v>
      </c>
      <c r="C32" s="184" t="s">
        <v>1145</v>
      </c>
      <c r="D32" s="179" t="s">
        <v>286</v>
      </c>
      <c r="E32" s="180">
        <v>434.13249000000002</v>
      </c>
      <c r="F32" s="181"/>
      <c r="G32" s="182">
        <f>ROUND(E32*F32,2)</f>
        <v>0</v>
      </c>
      <c r="H32" s="161">
        <v>0</v>
      </c>
      <c r="I32" s="160">
        <f>ROUND(E32*H32,2)</f>
        <v>0</v>
      </c>
      <c r="J32" s="161">
        <v>271.5</v>
      </c>
      <c r="K32" s="160">
        <f>ROUND(E32*J32,2)</f>
        <v>117866.97</v>
      </c>
      <c r="L32" s="160">
        <v>21</v>
      </c>
      <c r="M32" s="160">
        <f>G32*(1+L32/100)</f>
        <v>0</v>
      </c>
      <c r="N32" s="159">
        <v>0</v>
      </c>
      <c r="O32" s="159">
        <f>ROUND(E32*N32,2)</f>
        <v>0</v>
      </c>
      <c r="P32" s="159">
        <v>0</v>
      </c>
      <c r="Q32" s="159">
        <f>ROUND(E32*P32,2)</f>
        <v>0</v>
      </c>
      <c r="R32" s="160"/>
      <c r="S32" s="160" t="s">
        <v>216</v>
      </c>
      <c r="T32" s="160" t="s">
        <v>216</v>
      </c>
      <c r="U32" s="160">
        <v>0.49</v>
      </c>
      <c r="V32" s="160">
        <f>ROUND(E32*U32,2)</f>
        <v>212.72</v>
      </c>
      <c r="W32" s="160"/>
      <c r="X32" s="160" t="s">
        <v>1146</v>
      </c>
      <c r="Y32" s="160" t="s">
        <v>218</v>
      </c>
      <c r="Z32" s="150"/>
      <c r="AA32" s="150"/>
      <c r="AB32" s="150"/>
      <c r="AC32" s="150"/>
      <c r="AD32" s="150"/>
      <c r="AE32" s="150"/>
      <c r="AF32" s="150"/>
      <c r="AG32" s="150" t="s">
        <v>1147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1">
        <v>12</v>
      </c>
      <c r="B33" s="172" t="s">
        <v>1148</v>
      </c>
      <c r="C33" s="185" t="s">
        <v>1149</v>
      </c>
      <c r="D33" s="173" t="s">
        <v>286</v>
      </c>
      <c r="E33" s="174">
        <v>3846.66894</v>
      </c>
      <c r="F33" s="175"/>
      <c r="G33" s="176">
        <f>ROUND(E33*F33,2)</f>
        <v>0</v>
      </c>
      <c r="H33" s="161">
        <v>0</v>
      </c>
      <c r="I33" s="160">
        <f>ROUND(E33*H33,2)</f>
        <v>0</v>
      </c>
      <c r="J33" s="161">
        <v>25</v>
      </c>
      <c r="K33" s="160">
        <f>ROUND(E33*J33,2)</f>
        <v>96166.720000000001</v>
      </c>
      <c r="L33" s="160">
        <v>21</v>
      </c>
      <c r="M33" s="160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60"/>
      <c r="S33" s="160" t="s">
        <v>216</v>
      </c>
      <c r="T33" s="160" t="s">
        <v>216</v>
      </c>
      <c r="U33" s="160">
        <v>0</v>
      </c>
      <c r="V33" s="160">
        <f>ROUND(E33*U33,2)</f>
        <v>0</v>
      </c>
      <c r="W33" s="160"/>
      <c r="X33" s="160" t="s">
        <v>236</v>
      </c>
      <c r="Y33" s="160" t="s">
        <v>218</v>
      </c>
      <c r="Z33" s="150"/>
      <c r="AA33" s="150"/>
      <c r="AB33" s="150"/>
      <c r="AC33" s="150"/>
      <c r="AD33" s="150"/>
      <c r="AE33" s="150"/>
      <c r="AF33" s="150"/>
      <c r="AG33" s="150" t="s">
        <v>237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 x14ac:dyDescent="0.2">
      <c r="A34" s="157"/>
      <c r="B34" s="158"/>
      <c r="C34" s="196" t="s">
        <v>1150</v>
      </c>
      <c r="D34" s="189"/>
      <c r="E34" s="190">
        <v>3846.66894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239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7">
        <v>13</v>
      </c>
      <c r="B35" s="178" t="s">
        <v>1151</v>
      </c>
      <c r="C35" s="184" t="s">
        <v>1152</v>
      </c>
      <c r="D35" s="179" t="s">
        <v>286</v>
      </c>
      <c r="E35" s="180">
        <v>434.13249000000002</v>
      </c>
      <c r="F35" s="181"/>
      <c r="G35" s="182">
        <f>ROUND(E35*F35,2)</f>
        <v>0</v>
      </c>
      <c r="H35" s="161">
        <v>0</v>
      </c>
      <c r="I35" s="160">
        <f>ROUND(E35*H35,2)</f>
        <v>0</v>
      </c>
      <c r="J35" s="161">
        <v>450</v>
      </c>
      <c r="K35" s="160">
        <f>ROUND(E35*J35,2)</f>
        <v>195359.62</v>
      </c>
      <c r="L35" s="160">
        <v>21</v>
      </c>
      <c r="M35" s="160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60"/>
      <c r="S35" s="160" t="s">
        <v>216</v>
      </c>
      <c r="T35" s="160" t="s">
        <v>217</v>
      </c>
      <c r="U35" s="160">
        <v>0</v>
      </c>
      <c r="V35" s="160">
        <f>ROUND(E35*U35,2)</f>
        <v>0</v>
      </c>
      <c r="W35" s="160"/>
      <c r="X35" s="160" t="s">
        <v>1146</v>
      </c>
      <c r="Y35" s="160" t="s">
        <v>218</v>
      </c>
      <c r="Z35" s="150"/>
      <c r="AA35" s="150"/>
      <c r="AB35" s="150"/>
      <c r="AC35" s="150"/>
      <c r="AD35" s="150"/>
      <c r="AE35" s="150"/>
      <c r="AF35" s="150"/>
      <c r="AG35" s="150" t="s">
        <v>1147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71">
        <v>14</v>
      </c>
      <c r="B36" s="172" t="s">
        <v>1153</v>
      </c>
      <c r="C36" s="185" t="s">
        <v>1154</v>
      </c>
      <c r="D36" s="173" t="s">
        <v>286</v>
      </c>
      <c r="E36" s="174">
        <v>1.50014</v>
      </c>
      <c r="F36" s="175"/>
      <c r="G36" s="176">
        <f>ROUND(E36*F36,2)</f>
        <v>0</v>
      </c>
      <c r="H36" s="161">
        <v>0</v>
      </c>
      <c r="I36" s="160">
        <f>ROUND(E36*H36,2)</f>
        <v>0</v>
      </c>
      <c r="J36" s="161">
        <v>4975</v>
      </c>
      <c r="K36" s="160">
        <f>ROUND(E36*J36,2)</f>
        <v>7463.2</v>
      </c>
      <c r="L36" s="160">
        <v>21</v>
      </c>
      <c r="M36" s="160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60"/>
      <c r="S36" s="160" t="s">
        <v>216</v>
      </c>
      <c r="T36" s="160" t="s">
        <v>216</v>
      </c>
      <c r="U36" s="160">
        <v>0</v>
      </c>
      <c r="V36" s="160">
        <f>ROUND(E36*U36,2)</f>
        <v>0</v>
      </c>
      <c r="W36" s="160"/>
      <c r="X36" s="160" t="s">
        <v>236</v>
      </c>
      <c r="Y36" s="160" t="s">
        <v>218</v>
      </c>
      <c r="Z36" s="150"/>
      <c r="AA36" s="150"/>
      <c r="AB36" s="150"/>
      <c r="AC36" s="150"/>
      <c r="AD36" s="150"/>
      <c r="AE36" s="150"/>
      <c r="AF36" s="150"/>
      <c r="AG36" s="150" t="s">
        <v>237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196" t="s">
        <v>1155</v>
      </c>
      <c r="D37" s="189"/>
      <c r="E37" s="190">
        <v>1.50014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239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 x14ac:dyDescent="0.2">
      <c r="A38" s="171">
        <v>15</v>
      </c>
      <c r="B38" s="172" t="s">
        <v>1156</v>
      </c>
      <c r="C38" s="185" t="s">
        <v>1157</v>
      </c>
      <c r="D38" s="173" t="s">
        <v>286</v>
      </c>
      <c r="E38" s="174">
        <v>4.4804000000000004</v>
      </c>
      <c r="F38" s="175"/>
      <c r="G38" s="176">
        <f>ROUND(E38*F38,2)</f>
        <v>0</v>
      </c>
      <c r="H38" s="161">
        <v>0</v>
      </c>
      <c r="I38" s="160">
        <f>ROUND(E38*H38,2)</f>
        <v>0</v>
      </c>
      <c r="J38" s="161">
        <v>3415</v>
      </c>
      <c r="K38" s="160">
        <f>ROUND(E38*J38,2)</f>
        <v>15300.57</v>
      </c>
      <c r="L38" s="160">
        <v>21</v>
      </c>
      <c r="M38" s="160">
        <f>G38*(1+L38/100)</f>
        <v>0</v>
      </c>
      <c r="N38" s="159">
        <v>0</v>
      </c>
      <c r="O38" s="159">
        <f>ROUND(E38*N38,2)</f>
        <v>0</v>
      </c>
      <c r="P38" s="159">
        <v>0</v>
      </c>
      <c r="Q38" s="159">
        <f>ROUND(E38*P38,2)</f>
        <v>0</v>
      </c>
      <c r="R38" s="160"/>
      <c r="S38" s="160" t="s">
        <v>216</v>
      </c>
      <c r="T38" s="160" t="s">
        <v>216</v>
      </c>
      <c r="U38" s="160">
        <v>0</v>
      </c>
      <c r="V38" s="160">
        <f>ROUND(E38*U38,2)</f>
        <v>0</v>
      </c>
      <c r="W38" s="160"/>
      <c r="X38" s="160" t="s">
        <v>236</v>
      </c>
      <c r="Y38" s="160" t="s">
        <v>218</v>
      </c>
      <c r="Z38" s="150"/>
      <c r="AA38" s="150"/>
      <c r="AB38" s="150"/>
      <c r="AC38" s="150"/>
      <c r="AD38" s="150"/>
      <c r="AE38" s="150"/>
      <c r="AF38" s="150"/>
      <c r="AG38" s="150" t="s">
        <v>237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2" x14ac:dyDescent="0.2">
      <c r="A39" s="157"/>
      <c r="B39" s="158"/>
      <c r="C39" s="196" t="s">
        <v>1158</v>
      </c>
      <c r="D39" s="189"/>
      <c r="E39" s="190">
        <v>4.4804000000000004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239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3"/>
      <c r="B40" s="4"/>
      <c r="C40" s="186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15</v>
      </c>
      <c r="AF40">
        <v>21</v>
      </c>
      <c r="AG40" t="s">
        <v>197</v>
      </c>
    </row>
    <row r="41" spans="1:60" x14ac:dyDescent="0.2">
      <c r="A41" s="153"/>
      <c r="B41" s="154" t="s">
        <v>31</v>
      </c>
      <c r="C41" s="187"/>
      <c r="D41" s="155"/>
      <c r="E41" s="156"/>
      <c r="F41" s="156"/>
      <c r="G41" s="170">
        <f>G8+G21+G24+G30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229</v>
      </c>
    </row>
    <row r="42" spans="1:60" x14ac:dyDescent="0.2">
      <c r="A42" s="3"/>
      <c r="B42" s="4"/>
      <c r="C42" s="186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3"/>
      <c r="B43" s="4"/>
      <c r="C43" s="18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76" t="s">
        <v>230</v>
      </c>
      <c r="B44" s="276"/>
      <c r="C44" s="277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57"/>
      <c r="B45" s="258"/>
      <c r="C45" s="259"/>
      <c r="D45" s="258"/>
      <c r="E45" s="258"/>
      <c r="F45" s="258"/>
      <c r="G45" s="26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G45" t="s">
        <v>231</v>
      </c>
    </row>
    <row r="46" spans="1:60" x14ac:dyDescent="0.2">
      <c r="A46" s="261"/>
      <c r="B46" s="262"/>
      <c r="C46" s="263"/>
      <c r="D46" s="262"/>
      <c r="E46" s="262"/>
      <c r="F46" s="262"/>
      <c r="G46" s="26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1"/>
      <c r="B47" s="262"/>
      <c r="C47" s="263"/>
      <c r="D47" s="262"/>
      <c r="E47" s="262"/>
      <c r="F47" s="262"/>
      <c r="G47" s="26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61"/>
      <c r="B48" s="262"/>
      <c r="C48" s="263"/>
      <c r="D48" s="262"/>
      <c r="E48" s="262"/>
      <c r="F48" s="262"/>
      <c r="G48" s="26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65"/>
      <c r="B49" s="266"/>
      <c r="C49" s="267"/>
      <c r="D49" s="266"/>
      <c r="E49" s="266"/>
      <c r="F49" s="266"/>
      <c r="G49" s="26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3"/>
      <c r="B50" s="4"/>
      <c r="C50" s="186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C51" s="188"/>
      <c r="D51" s="10"/>
      <c r="AG51" t="s">
        <v>232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F6d4ke4t68TlPCFxwQCRfK9IPAdqJaQlnbSK9k3rWmBwxQc6wG9xpmF6ybJRdeL1Pz22T0uozF4l0PuB3ctVg==" saltValue="ALOF93aSYXge19TH4dh4/g==" spinCount="100000" sheet="1" formatRows="0"/>
  <mergeCells count="6">
    <mergeCell ref="A45:G49"/>
    <mergeCell ref="A1:G1"/>
    <mergeCell ref="C2:G2"/>
    <mergeCell ref="C3:G3"/>
    <mergeCell ref="C4:G4"/>
    <mergeCell ref="A44:C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23A3-8070-4F63-841A-02E8F737F194}">
  <sheetPr>
    <outlinePr summaryBelow="0"/>
  </sheetPr>
  <dimension ref="A1:BH5000"/>
  <sheetViews>
    <sheetView workbookViewId="0">
      <pane ySplit="7" topLeftCell="A8" activePane="bottomLeft" state="frozen"/>
      <selection pane="bottomLeft" activeCell="F62" sqref="F62:F70"/>
    </sheetView>
  </sheetViews>
  <sheetFormatPr defaultRowHeight="12.75" outlineLevelRow="2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185</v>
      </c>
    </row>
    <row r="2" spans="1:60" ht="24.95" customHeight="1" x14ac:dyDescent="0.2">
      <c r="A2" s="142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186</v>
      </c>
    </row>
    <row r="3" spans="1:60" ht="24.95" customHeight="1" x14ac:dyDescent="0.2">
      <c r="A3" s="142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3" t="s">
        <v>186</v>
      </c>
      <c r="AG3" t="s">
        <v>187</v>
      </c>
    </row>
    <row r="4" spans="1:60" ht="24.95" customHeight="1" x14ac:dyDescent="0.2">
      <c r="A4" s="143" t="s">
        <v>10</v>
      </c>
      <c r="B4" s="144" t="s">
        <v>59</v>
      </c>
      <c r="C4" s="273" t="s">
        <v>60</v>
      </c>
      <c r="D4" s="274"/>
      <c r="E4" s="274"/>
      <c r="F4" s="274"/>
      <c r="G4" s="275"/>
      <c r="AG4" t="s">
        <v>188</v>
      </c>
    </row>
    <row r="5" spans="1:60" x14ac:dyDescent="0.2">
      <c r="D5" s="10"/>
    </row>
    <row r="6" spans="1:60" ht="38.25" x14ac:dyDescent="0.2">
      <c r="A6" s="146" t="s">
        <v>189</v>
      </c>
      <c r="B6" s="148" t="s">
        <v>190</v>
      </c>
      <c r="C6" s="148" t="s">
        <v>191</v>
      </c>
      <c r="D6" s="147" t="s">
        <v>192</v>
      </c>
      <c r="E6" s="146" t="s">
        <v>193</v>
      </c>
      <c r="F6" s="145" t="s">
        <v>194</v>
      </c>
      <c r="G6" s="146" t="s">
        <v>31</v>
      </c>
      <c r="H6" s="149" t="s">
        <v>32</v>
      </c>
      <c r="I6" s="149" t="s">
        <v>195</v>
      </c>
      <c r="J6" s="149" t="s">
        <v>33</v>
      </c>
      <c r="K6" s="149" t="s">
        <v>196</v>
      </c>
      <c r="L6" s="149" t="s">
        <v>197</v>
      </c>
      <c r="M6" s="149" t="s">
        <v>198</v>
      </c>
      <c r="N6" s="149" t="s">
        <v>199</v>
      </c>
      <c r="O6" s="149" t="s">
        <v>200</v>
      </c>
      <c r="P6" s="149" t="s">
        <v>201</v>
      </c>
      <c r="Q6" s="149" t="s">
        <v>202</v>
      </c>
      <c r="R6" s="149" t="s">
        <v>203</v>
      </c>
      <c r="S6" s="149" t="s">
        <v>204</v>
      </c>
      <c r="T6" s="149" t="s">
        <v>205</v>
      </c>
      <c r="U6" s="149" t="s">
        <v>206</v>
      </c>
      <c r="V6" s="149" t="s">
        <v>207</v>
      </c>
      <c r="W6" s="149" t="s">
        <v>208</v>
      </c>
      <c r="X6" s="149" t="s">
        <v>209</v>
      </c>
      <c r="Y6" s="149" t="s">
        <v>210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ht="25.5" x14ac:dyDescent="0.2">
      <c r="A8" s="164" t="s">
        <v>211</v>
      </c>
      <c r="B8" s="165" t="s">
        <v>83</v>
      </c>
      <c r="C8" s="183" t="s">
        <v>84</v>
      </c>
      <c r="D8" s="166"/>
      <c r="E8" s="167"/>
      <c r="F8" s="168"/>
      <c r="G8" s="169">
        <f>SUMIF(AG9:AG27,"&lt;&gt;NOR",G9:G27)</f>
        <v>0</v>
      </c>
      <c r="H8" s="163"/>
      <c r="I8" s="163">
        <f>SUM(I9:I27)</f>
        <v>0</v>
      </c>
      <c r="J8" s="163"/>
      <c r="K8" s="163">
        <f>SUM(K9:K27)</f>
        <v>101753.31</v>
      </c>
      <c r="L8" s="163"/>
      <c r="M8" s="163">
        <f>SUM(M9:M27)</f>
        <v>0</v>
      </c>
      <c r="N8" s="162"/>
      <c r="O8" s="162">
        <f>SUM(O9:O27)</f>
        <v>0</v>
      </c>
      <c r="P8" s="162"/>
      <c r="Q8" s="162">
        <f>SUM(Q9:Q27)</f>
        <v>0</v>
      </c>
      <c r="R8" s="163"/>
      <c r="S8" s="163"/>
      <c r="T8" s="163"/>
      <c r="U8" s="163"/>
      <c r="V8" s="163">
        <f>SUM(V9:V27)</f>
        <v>0</v>
      </c>
      <c r="W8" s="163"/>
      <c r="X8" s="163"/>
      <c r="Y8" s="163"/>
      <c r="AG8" t="s">
        <v>212</v>
      </c>
    </row>
    <row r="9" spans="1:60" outlineLevel="1" x14ac:dyDescent="0.2">
      <c r="A9" s="177">
        <v>1</v>
      </c>
      <c r="B9" s="178" t="s">
        <v>1159</v>
      </c>
      <c r="C9" s="184" t="s">
        <v>1160</v>
      </c>
      <c r="D9" s="179" t="s">
        <v>1161</v>
      </c>
      <c r="E9" s="180">
        <v>1</v>
      </c>
      <c r="F9" s="181"/>
      <c r="G9" s="182">
        <f t="shared" ref="G9:G27" si="0">ROUND(E9*F9,2)</f>
        <v>0</v>
      </c>
      <c r="H9" s="161">
        <v>0</v>
      </c>
      <c r="I9" s="160">
        <f t="shared" ref="I9:I27" si="1">ROUND(E9*H9,2)</f>
        <v>0</v>
      </c>
      <c r="J9" s="161">
        <v>9220</v>
      </c>
      <c r="K9" s="160">
        <f t="shared" ref="K9:K27" si="2">ROUND(E9*J9,2)</f>
        <v>9220</v>
      </c>
      <c r="L9" s="160">
        <v>21</v>
      </c>
      <c r="M9" s="160">
        <f t="shared" ref="M9:M27" si="3">G9*(1+L9/100)</f>
        <v>0</v>
      </c>
      <c r="N9" s="159">
        <v>0</v>
      </c>
      <c r="O9" s="159">
        <f t="shared" ref="O9:O27" si="4">ROUND(E9*N9,2)</f>
        <v>0</v>
      </c>
      <c r="P9" s="159">
        <v>0</v>
      </c>
      <c r="Q9" s="159">
        <f t="shared" ref="Q9:Q27" si="5">ROUND(E9*P9,2)</f>
        <v>0</v>
      </c>
      <c r="R9" s="160"/>
      <c r="S9" s="160" t="s">
        <v>222</v>
      </c>
      <c r="T9" s="160" t="s">
        <v>217</v>
      </c>
      <c r="U9" s="160">
        <v>0</v>
      </c>
      <c r="V9" s="160">
        <f t="shared" ref="V9:V27" si="6">ROUND(E9*U9,2)</f>
        <v>0</v>
      </c>
      <c r="W9" s="160"/>
      <c r="X9" s="160" t="s">
        <v>236</v>
      </c>
      <c r="Y9" s="160" t="s">
        <v>218</v>
      </c>
      <c r="Z9" s="150"/>
      <c r="AA9" s="150"/>
      <c r="AB9" s="150"/>
      <c r="AC9" s="150"/>
      <c r="AD9" s="150"/>
      <c r="AE9" s="150"/>
      <c r="AF9" s="150"/>
      <c r="AG9" s="150" t="s">
        <v>486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7">
        <v>2</v>
      </c>
      <c r="B10" s="178" t="s">
        <v>1162</v>
      </c>
      <c r="C10" s="184" t="s">
        <v>1163</v>
      </c>
      <c r="D10" s="179" t="s">
        <v>1161</v>
      </c>
      <c r="E10" s="180">
        <v>2</v>
      </c>
      <c r="F10" s="181"/>
      <c r="G10" s="182">
        <f t="shared" si="0"/>
        <v>0</v>
      </c>
      <c r="H10" s="161">
        <v>0</v>
      </c>
      <c r="I10" s="160">
        <f t="shared" si="1"/>
        <v>0</v>
      </c>
      <c r="J10" s="161">
        <v>1250</v>
      </c>
      <c r="K10" s="160">
        <f t="shared" si="2"/>
        <v>2500</v>
      </c>
      <c r="L10" s="160">
        <v>21</v>
      </c>
      <c r="M10" s="160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60"/>
      <c r="S10" s="160" t="s">
        <v>222</v>
      </c>
      <c r="T10" s="160" t="s">
        <v>217</v>
      </c>
      <c r="U10" s="160">
        <v>0</v>
      </c>
      <c r="V10" s="160">
        <f t="shared" si="6"/>
        <v>0</v>
      </c>
      <c r="W10" s="160"/>
      <c r="X10" s="160" t="s">
        <v>236</v>
      </c>
      <c r="Y10" s="160" t="s">
        <v>218</v>
      </c>
      <c r="Z10" s="150"/>
      <c r="AA10" s="150"/>
      <c r="AB10" s="150"/>
      <c r="AC10" s="150"/>
      <c r="AD10" s="150"/>
      <c r="AE10" s="150"/>
      <c r="AF10" s="150"/>
      <c r="AG10" s="150" t="s">
        <v>486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7">
        <v>3</v>
      </c>
      <c r="B11" s="178" t="s">
        <v>1164</v>
      </c>
      <c r="C11" s="184" t="s">
        <v>1165</v>
      </c>
      <c r="D11" s="179" t="s">
        <v>1161</v>
      </c>
      <c r="E11" s="180">
        <v>16</v>
      </c>
      <c r="F11" s="181"/>
      <c r="G11" s="182">
        <f t="shared" si="0"/>
        <v>0</v>
      </c>
      <c r="H11" s="161">
        <v>0</v>
      </c>
      <c r="I11" s="160">
        <f t="shared" si="1"/>
        <v>0</v>
      </c>
      <c r="J11" s="161">
        <v>950</v>
      </c>
      <c r="K11" s="160">
        <f t="shared" si="2"/>
        <v>15200</v>
      </c>
      <c r="L11" s="160">
        <v>21</v>
      </c>
      <c r="M11" s="160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60"/>
      <c r="S11" s="160" t="s">
        <v>222</v>
      </c>
      <c r="T11" s="160" t="s">
        <v>217</v>
      </c>
      <c r="U11" s="160">
        <v>0</v>
      </c>
      <c r="V11" s="160">
        <f t="shared" si="6"/>
        <v>0</v>
      </c>
      <c r="W11" s="160"/>
      <c r="X11" s="160" t="s">
        <v>236</v>
      </c>
      <c r="Y11" s="160" t="s">
        <v>218</v>
      </c>
      <c r="Z11" s="150"/>
      <c r="AA11" s="150"/>
      <c r="AB11" s="150"/>
      <c r="AC11" s="150"/>
      <c r="AD11" s="150"/>
      <c r="AE11" s="150"/>
      <c r="AF11" s="150"/>
      <c r="AG11" s="150" t="s">
        <v>486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7">
        <v>4</v>
      </c>
      <c r="B12" s="178" t="s">
        <v>1166</v>
      </c>
      <c r="C12" s="184" t="s">
        <v>1167</v>
      </c>
      <c r="D12" s="179" t="s">
        <v>417</v>
      </c>
      <c r="E12" s="180">
        <v>100</v>
      </c>
      <c r="F12" s="181"/>
      <c r="G12" s="182">
        <f t="shared" si="0"/>
        <v>0</v>
      </c>
      <c r="H12" s="161">
        <v>0</v>
      </c>
      <c r="I12" s="160">
        <f t="shared" si="1"/>
        <v>0</v>
      </c>
      <c r="J12" s="161">
        <v>25</v>
      </c>
      <c r="K12" s="160">
        <f t="shared" si="2"/>
        <v>2500</v>
      </c>
      <c r="L12" s="160">
        <v>21</v>
      </c>
      <c r="M12" s="160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60"/>
      <c r="S12" s="160" t="s">
        <v>222</v>
      </c>
      <c r="T12" s="160" t="s">
        <v>217</v>
      </c>
      <c r="U12" s="160">
        <v>0</v>
      </c>
      <c r="V12" s="160">
        <f t="shared" si="6"/>
        <v>0</v>
      </c>
      <c r="W12" s="160"/>
      <c r="X12" s="160" t="s">
        <v>236</v>
      </c>
      <c r="Y12" s="160" t="s">
        <v>218</v>
      </c>
      <c r="Z12" s="150"/>
      <c r="AA12" s="150"/>
      <c r="AB12" s="150"/>
      <c r="AC12" s="150"/>
      <c r="AD12" s="150"/>
      <c r="AE12" s="150"/>
      <c r="AF12" s="150"/>
      <c r="AG12" s="150" t="s">
        <v>486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7">
        <v>5</v>
      </c>
      <c r="B13" s="178" t="s">
        <v>1168</v>
      </c>
      <c r="C13" s="184" t="s">
        <v>1169</v>
      </c>
      <c r="D13" s="179" t="s">
        <v>1161</v>
      </c>
      <c r="E13" s="180">
        <v>1</v>
      </c>
      <c r="F13" s="181"/>
      <c r="G13" s="182">
        <f t="shared" si="0"/>
        <v>0</v>
      </c>
      <c r="H13" s="161">
        <v>0</v>
      </c>
      <c r="I13" s="160">
        <f t="shared" si="1"/>
        <v>0</v>
      </c>
      <c r="J13" s="161">
        <v>1712</v>
      </c>
      <c r="K13" s="160">
        <f t="shared" si="2"/>
        <v>1712</v>
      </c>
      <c r="L13" s="160">
        <v>21</v>
      </c>
      <c r="M13" s="160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60"/>
      <c r="S13" s="160" t="s">
        <v>222</v>
      </c>
      <c r="T13" s="160" t="s">
        <v>217</v>
      </c>
      <c r="U13" s="160">
        <v>0</v>
      </c>
      <c r="V13" s="160">
        <f t="shared" si="6"/>
        <v>0</v>
      </c>
      <c r="W13" s="160"/>
      <c r="X13" s="160" t="s">
        <v>236</v>
      </c>
      <c r="Y13" s="160" t="s">
        <v>218</v>
      </c>
      <c r="Z13" s="150"/>
      <c r="AA13" s="150"/>
      <c r="AB13" s="150"/>
      <c r="AC13" s="150"/>
      <c r="AD13" s="150"/>
      <c r="AE13" s="150"/>
      <c r="AF13" s="150"/>
      <c r="AG13" s="150" t="s">
        <v>486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7">
        <v>6</v>
      </c>
      <c r="B14" s="178" t="s">
        <v>1170</v>
      </c>
      <c r="C14" s="184" t="s">
        <v>1171</v>
      </c>
      <c r="D14" s="179" t="s">
        <v>1161</v>
      </c>
      <c r="E14" s="180">
        <v>1</v>
      </c>
      <c r="F14" s="181"/>
      <c r="G14" s="182">
        <f t="shared" si="0"/>
        <v>0</v>
      </c>
      <c r="H14" s="161">
        <v>0</v>
      </c>
      <c r="I14" s="160">
        <f t="shared" si="1"/>
        <v>0</v>
      </c>
      <c r="J14" s="161">
        <v>450</v>
      </c>
      <c r="K14" s="160">
        <f t="shared" si="2"/>
        <v>450</v>
      </c>
      <c r="L14" s="160">
        <v>21</v>
      </c>
      <c r="M14" s="160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60"/>
      <c r="S14" s="160" t="s">
        <v>222</v>
      </c>
      <c r="T14" s="160" t="s">
        <v>217</v>
      </c>
      <c r="U14" s="160">
        <v>0</v>
      </c>
      <c r="V14" s="160">
        <f t="shared" si="6"/>
        <v>0</v>
      </c>
      <c r="W14" s="160"/>
      <c r="X14" s="160" t="s">
        <v>236</v>
      </c>
      <c r="Y14" s="160" t="s">
        <v>218</v>
      </c>
      <c r="Z14" s="150"/>
      <c r="AA14" s="150"/>
      <c r="AB14" s="150"/>
      <c r="AC14" s="150"/>
      <c r="AD14" s="150"/>
      <c r="AE14" s="150"/>
      <c r="AF14" s="150"/>
      <c r="AG14" s="150" t="s">
        <v>486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7">
        <v>7</v>
      </c>
      <c r="B15" s="178" t="s">
        <v>1172</v>
      </c>
      <c r="C15" s="184" t="s">
        <v>1173</v>
      </c>
      <c r="D15" s="179" t="s">
        <v>1161</v>
      </c>
      <c r="E15" s="180">
        <v>1</v>
      </c>
      <c r="F15" s="181"/>
      <c r="G15" s="182">
        <f t="shared" si="0"/>
        <v>0</v>
      </c>
      <c r="H15" s="161">
        <v>0</v>
      </c>
      <c r="I15" s="160">
        <f t="shared" si="1"/>
        <v>0</v>
      </c>
      <c r="J15" s="161">
        <v>118.01</v>
      </c>
      <c r="K15" s="160">
        <f t="shared" si="2"/>
        <v>118.01</v>
      </c>
      <c r="L15" s="160">
        <v>21</v>
      </c>
      <c r="M15" s="160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60"/>
      <c r="S15" s="160" t="s">
        <v>222</v>
      </c>
      <c r="T15" s="160" t="s">
        <v>217</v>
      </c>
      <c r="U15" s="160">
        <v>0</v>
      </c>
      <c r="V15" s="160">
        <f t="shared" si="6"/>
        <v>0</v>
      </c>
      <c r="W15" s="160"/>
      <c r="X15" s="160" t="s">
        <v>236</v>
      </c>
      <c r="Y15" s="160" t="s">
        <v>218</v>
      </c>
      <c r="Z15" s="150"/>
      <c r="AA15" s="150"/>
      <c r="AB15" s="150"/>
      <c r="AC15" s="150"/>
      <c r="AD15" s="150"/>
      <c r="AE15" s="150"/>
      <c r="AF15" s="150"/>
      <c r="AG15" s="150" t="s">
        <v>486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7">
        <v>8</v>
      </c>
      <c r="B16" s="178" t="s">
        <v>1174</v>
      </c>
      <c r="C16" s="184" t="s">
        <v>1175</v>
      </c>
      <c r="D16" s="179" t="s">
        <v>417</v>
      </c>
      <c r="E16" s="180">
        <v>1280</v>
      </c>
      <c r="F16" s="181"/>
      <c r="G16" s="182">
        <f t="shared" si="0"/>
        <v>0</v>
      </c>
      <c r="H16" s="161">
        <v>0</v>
      </c>
      <c r="I16" s="160">
        <f t="shared" si="1"/>
        <v>0</v>
      </c>
      <c r="J16" s="161">
        <v>12</v>
      </c>
      <c r="K16" s="160">
        <f t="shared" si="2"/>
        <v>15360</v>
      </c>
      <c r="L16" s="160">
        <v>21</v>
      </c>
      <c r="M16" s="160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60"/>
      <c r="S16" s="160" t="s">
        <v>222</v>
      </c>
      <c r="T16" s="160" t="s">
        <v>217</v>
      </c>
      <c r="U16" s="160">
        <v>0</v>
      </c>
      <c r="V16" s="160">
        <f t="shared" si="6"/>
        <v>0</v>
      </c>
      <c r="W16" s="160"/>
      <c r="X16" s="160" t="s">
        <v>236</v>
      </c>
      <c r="Y16" s="160" t="s">
        <v>218</v>
      </c>
      <c r="Z16" s="150"/>
      <c r="AA16" s="150"/>
      <c r="AB16" s="150"/>
      <c r="AC16" s="150"/>
      <c r="AD16" s="150"/>
      <c r="AE16" s="150"/>
      <c r="AF16" s="150"/>
      <c r="AG16" s="150" t="s">
        <v>486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7">
        <v>9</v>
      </c>
      <c r="B17" s="178" t="s">
        <v>1176</v>
      </c>
      <c r="C17" s="184" t="s">
        <v>1177</v>
      </c>
      <c r="D17" s="179" t="s">
        <v>417</v>
      </c>
      <c r="E17" s="180">
        <v>1280</v>
      </c>
      <c r="F17" s="181"/>
      <c r="G17" s="182">
        <f t="shared" si="0"/>
        <v>0</v>
      </c>
      <c r="H17" s="161">
        <v>0</v>
      </c>
      <c r="I17" s="160">
        <f t="shared" si="1"/>
        <v>0</v>
      </c>
      <c r="J17" s="161">
        <v>14</v>
      </c>
      <c r="K17" s="160">
        <f t="shared" si="2"/>
        <v>17920</v>
      </c>
      <c r="L17" s="160">
        <v>21</v>
      </c>
      <c r="M17" s="160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60"/>
      <c r="S17" s="160" t="s">
        <v>222</v>
      </c>
      <c r="T17" s="160" t="s">
        <v>217</v>
      </c>
      <c r="U17" s="160">
        <v>0</v>
      </c>
      <c r="V17" s="160">
        <f t="shared" si="6"/>
        <v>0</v>
      </c>
      <c r="W17" s="160"/>
      <c r="X17" s="160" t="s">
        <v>236</v>
      </c>
      <c r="Y17" s="160" t="s">
        <v>218</v>
      </c>
      <c r="Z17" s="150"/>
      <c r="AA17" s="150"/>
      <c r="AB17" s="150"/>
      <c r="AC17" s="150"/>
      <c r="AD17" s="150"/>
      <c r="AE17" s="150"/>
      <c r="AF17" s="150"/>
      <c r="AG17" s="150" t="s">
        <v>486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7">
        <v>10</v>
      </c>
      <c r="B18" s="178" t="s">
        <v>1178</v>
      </c>
      <c r="C18" s="184" t="s">
        <v>1179</v>
      </c>
      <c r="D18" s="179" t="s">
        <v>1161</v>
      </c>
      <c r="E18" s="180">
        <v>9</v>
      </c>
      <c r="F18" s="181"/>
      <c r="G18" s="182">
        <f t="shared" si="0"/>
        <v>0</v>
      </c>
      <c r="H18" s="161">
        <v>0</v>
      </c>
      <c r="I18" s="160">
        <f t="shared" si="1"/>
        <v>0</v>
      </c>
      <c r="J18" s="161">
        <v>295</v>
      </c>
      <c r="K18" s="160">
        <f t="shared" si="2"/>
        <v>2655</v>
      </c>
      <c r="L18" s="160">
        <v>21</v>
      </c>
      <c r="M18" s="160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60"/>
      <c r="S18" s="160" t="s">
        <v>222</v>
      </c>
      <c r="T18" s="160" t="s">
        <v>217</v>
      </c>
      <c r="U18" s="160">
        <v>0</v>
      </c>
      <c r="V18" s="160">
        <f t="shared" si="6"/>
        <v>0</v>
      </c>
      <c r="W18" s="160"/>
      <c r="X18" s="160" t="s">
        <v>236</v>
      </c>
      <c r="Y18" s="160" t="s">
        <v>218</v>
      </c>
      <c r="Z18" s="150"/>
      <c r="AA18" s="150"/>
      <c r="AB18" s="150"/>
      <c r="AC18" s="150"/>
      <c r="AD18" s="150"/>
      <c r="AE18" s="150"/>
      <c r="AF18" s="150"/>
      <c r="AG18" s="150" t="s">
        <v>486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7">
        <v>11</v>
      </c>
      <c r="B19" s="178" t="s">
        <v>1180</v>
      </c>
      <c r="C19" s="184" t="s">
        <v>1181</v>
      </c>
      <c r="D19" s="179" t="s">
        <v>1161</v>
      </c>
      <c r="E19" s="180">
        <v>9</v>
      </c>
      <c r="F19" s="181"/>
      <c r="G19" s="182">
        <f t="shared" si="0"/>
        <v>0</v>
      </c>
      <c r="H19" s="161">
        <v>0</v>
      </c>
      <c r="I19" s="160">
        <f t="shared" si="1"/>
        <v>0</v>
      </c>
      <c r="J19" s="161">
        <v>121</v>
      </c>
      <c r="K19" s="160">
        <f t="shared" si="2"/>
        <v>1089</v>
      </c>
      <c r="L19" s="160">
        <v>21</v>
      </c>
      <c r="M19" s="160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60"/>
      <c r="S19" s="160" t="s">
        <v>222</v>
      </c>
      <c r="T19" s="160" t="s">
        <v>217</v>
      </c>
      <c r="U19" s="160">
        <v>0</v>
      </c>
      <c r="V19" s="160">
        <f t="shared" si="6"/>
        <v>0</v>
      </c>
      <c r="W19" s="160"/>
      <c r="X19" s="160" t="s">
        <v>236</v>
      </c>
      <c r="Y19" s="160" t="s">
        <v>218</v>
      </c>
      <c r="Z19" s="150"/>
      <c r="AA19" s="150"/>
      <c r="AB19" s="150"/>
      <c r="AC19" s="150"/>
      <c r="AD19" s="150"/>
      <c r="AE19" s="150"/>
      <c r="AF19" s="150"/>
      <c r="AG19" s="150" t="s">
        <v>486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7">
        <v>12</v>
      </c>
      <c r="B20" s="178" t="s">
        <v>1182</v>
      </c>
      <c r="C20" s="184" t="s">
        <v>1183</v>
      </c>
      <c r="D20" s="179" t="s">
        <v>1161</v>
      </c>
      <c r="E20" s="180">
        <v>18</v>
      </c>
      <c r="F20" s="181"/>
      <c r="G20" s="182">
        <f t="shared" si="0"/>
        <v>0</v>
      </c>
      <c r="H20" s="161">
        <v>0</v>
      </c>
      <c r="I20" s="160">
        <f t="shared" si="1"/>
        <v>0</v>
      </c>
      <c r="J20" s="161">
        <v>51.93</v>
      </c>
      <c r="K20" s="160">
        <f t="shared" si="2"/>
        <v>934.74</v>
      </c>
      <c r="L20" s="160">
        <v>21</v>
      </c>
      <c r="M20" s="160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60"/>
      <c r="S20" s="160" t="s">
        <v>222</v>
      </c>
      <c r="T20" s="160" t="s">
        <v>217</v>
      </c>
      <c r="U20" s="160">
        <v>0</v>
      </c>
      <c r="V20" s="160">
        <f t="shared" si="6"/>
        <v>0</v>
      </c>
      <c r="W20" s="160"/>
      <c r="X20" s="160" t="s">
        <v>236</v>
      </c>
      <c r="Y20" s="160" t="s">
        <v>218</v>
      </c>
      <c r="Z20" s="150"/>
      <c r="AA20" s="150"/>
      <c r="AB20" s="150"/>
      <c r="AC20" s="150"/>
      <c r="AD20" s="150"/>
      <c r="AE20" s="150"/>
      <c r="AF20" s="150"/>
      <c r="AG20" s="150" t="s">
        <v>486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7">
        <v>13</v>
      </c>
      <c r="B21" s="178" t="s">
        <v>1184</v>
      </c>
      <c r="C21" s="184" t="s">
        <v>1185</v>
      </c>
      <c r="D21" s="179" t="s">
        <v>1161</v>
      </c>
      <c r="E21" s="180">
        <v>36</v>
      </c>
      <c r="F21" s="181"/>
      <c r="G21" s="182">
        <f t="shared" si="0"/>
        <v>0</v>
      </c>
      <c r="H21" s="161">
        <v>0</v>
      </c>
      <c r="I21" s="160">
        <f t="shared" si="1"/>
        <v>0</v>
      </c>
      <c r="J21" s="161">
        <v>25.96</v>
      </c>
      <c r="K21" s="160">
        <f t="shared" si="2"/>
        <v>934.56</v>
      </c>
      <c r="L21" s="160">
        <v>21</v>
      </c>
      <c r="M21" s="160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60"/>
      <c r="S21" s="160" t="s">
        <v>222</v>
      </c>
      <c r="T21" s="160" t="s">
        <v>217</v>
      </c>
      <c r="U21" s="160">
        <v>0</v>
      </c>
      <c r="V21" s="160">
        <f t="shared" si="6"/>
        <v>0</v>
      </c>
      <c r="W21" s="160"/>
      <c r="X21" s="160" t="s">
        <v>236</v>
      </c>
      <c r="Y21" s="160" t="s">
        <v>218</v>
      </c>
      <c r="Z21" s="150"/>
      <c r="AA21" s="150"/>
      <c r="AB21" s="150"/>
      <c r="AC21" s="150"/>
      <c r="AD21" s="150"/>
      <c r="AE21" s="150"/>
      <c r="AF21" s="150"/>
      <c r="AG21" s="150" t="s">
        <v>486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7">
        <v>14</v>
      </c>
      <c r="B22" s="178" t="s">
        <v>1186</v>
      </c>
      <c r="C22" s="184" t="s">
        <v>1187</v>
      </c>
      <c r="D22" s="179" t="s">
        <v>1161</v>
      </c>
      <c r="E22" s="180">
        <v>4</v>
      </c>
      <c r="F22" s="181"/>
      <c r="G22" s="182">
        <f t="shared" si="0"/>
        <v>0</v>
      </c>
      <c r="H22" s="161">
        <v>0</v>
      </c>
      <c r="I22" s="160">
        <f t="shared" si="1"/>
        <v>0</v>
      </c>
      <c r="J22" s="161">
        <v>410</v>
      </c>
      <c r="K22" s="160">
        <f t="shared" si="2"/>
        <v>1640</v>
      </c>
      <c r="L22" s="160">
        <v>21</v>
      </c>
      <c r="M22" s="160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60"/>
      <c r="S22" s="160" t="s">
        <v>222</v>
      </c>
      <c r="T22" s="160" t="s">
        <v>217</v>
      </c>
      <c r="U22" s="160">
        <v>0</v>
      </c>
      <c r="V22" s="160">
        <f t="shared" si="6"/>
        <v>0</v>
      </c>
      <c r="W22" s="160"/>
      <c r="X22" s="160" t="s">
        <v>236</v>
      </c>
      <c r="Y22" s="160" t="s">
        <v>218</v>
      </c>
      <c r="Z22" s="150"/>
      <c r="AA22" s="150"/>
      <c r="AB22" s="150"/>
      <c r="AC22" s="150"/>
      <c r="AD22" s="150"/>
      <c r="AE22" s="150"/>
      <c r="AF22" s="150"/>
      <c r="AG22" s="150" t="s">
        <v>486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7">
        <v>15</v>
      </c>
      <c r="B23" s="178" t="s">
        <v>1188</v>
      </c>
      <c r="C23" s="184" t="s">
        <v>1189</v>
      </c>
      <c r="D23" s="179" t="s">
        <v>417</v>
      </c>
      <c r="E23" s="180">
        <v>20</v>
      </c>
      <c r="F23" s="181"/>
      <c r="G23" s="182">
        <f t="shared" si="0"/>
        <v>0</v>
      </c>
      <c r="H23" s="161">
        <v>0</v>
      </c>
      <c r="I23" s="160">
        <f t="shared" si="1"/>
        <v>0</v>
      </c>
      <c r="J23" s="161">
        <v>560</v>
      </c>
      <c r="K23" s="160">
        <f t="shared" si="2"/>
        <v>11200</v>
      </c>
      <c r="L23" s="160">
        <v>21</v>
      </c>
      <c r="M23" s="160">
        <f t="shared" si="3"/>
        <v>0</v>
      </c>
      <c r="N23" s="159">
        <v>0</v>
      </c>
      <c r="O23" s="159">
        <f t="shared" si="4"/>
        <v>0</v>
      </c>
      <c r="P23" s="159">
        <v>0</v>
      </c>
      <c r="Q23" s="159">
        <f t="shared" si="5"/>
        <v>0</v>
      </c>
      <c r="R23" s="160"/>
      <c r="S23" s="160" t="s">
        <v>222</v>
      </c>
      <c r="T23" s="160" t="s">
        <v>217</v>
      </c>
      <c r="U23" s="160">
        <v>0</v>
      </c>
      <c r="V23" s="160">
        <f t="shared" si="6"/>
        <v>0</v>
      </c>
      <c r="W23" s="160"/>
      <c r="X23" s="160" t="s">
        <v>236</v>
      </c>
      <c r="Y23" s="160" t="s">
        <v>218</v>
      </c>
      <c r="Z23" s="150"/>
      <c r="AA23" s="150"/>
      <c r="AB23" s="150"/>
      <c r="AC23" s="150"/>
      <c r="AD23" s="150"/>
      <c r="AE23" s="150"/>
      <c r="AF23" s="150"/>
      <c r="AG23" s="150" t="s">
        <v>486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7">
        <v>16</v>
      </c>
      <c r="B24" s="178" t="s">
        <v>1190</v>
      </c>
      <c r="C24" s="184" t="s">
        <v>1191</v>
      </c>
      <c r="D24" s="179" t="s">
        <v>417</v>
      </c>
      <c r="E24" s="180">
        <v>180</v>
      </c>
      <c r="F24" s="181"/>
      <c r="G24" s="182">
        <f t="shared" si="0"/>
        <v>0</v>
      </c>
      <c r="H24" s="161">
        <v>0</v>
      </c>
      <c r="I24" s="160">
        <f t="shared" si="1"/>
        <v>0</v>
      </c>
      <c r="J24" s="161">
        <v>62</v>
      </c>
      <c r="K24" s="160">
        <f t="shared" si="2"/>
        <v>11160</v>
      </c>
      <c r="L24" s="160">
        <v>21</v>
      </c>
      <c r="M24" s="160">
        <f t="shared" si="3"/>
        <v>0</v>
      </c>
      <c r="N24" s="159">
        <v>0</v>
      </c>
      <c r="O24" s="159">
        <f t="shared" si="4"/>
        <v>0</v>
      </c>
      <c r="P24" s="159">
        <v>0</v>
      </c>
      <c r="Q24" s="159">
        <f t="shared" si="5"/>
        <v>0</v>
      </c>
      <c r="R24" s="160"/>
      <c r="S24" s="160" t="s">
        <v>222</v>
      </c>
      <c r="T24" s="160" t="s">
        <v>217</v>
      </c>
      <c r="U24" s="160">
        <v>0</v>
      </c>
      <c r="V24" s="160">
        <f t="shared" si="6"/>
        <v>0</v>
      </c>
      <c r="W24" s="160"/>
      <c r="X24" s="160" t="s">
        <v>236</v>
      </c>
      <c r="Y24" s="160" t="s">
        <v>218</v>
      </c>
      <c r="Z24" s="150"/>
      <c r="AA24" s="150"/>
      <c r="AB24" s="150"/>
      <c r="AC24" s="150"/>
      <c r="AD24" s="150"/>
      <c r="AE24" s="150"/>
      <c r="AF24" s="150"/>
      <c r="AG24" s="150" t="s">
        <v>486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7">
        <v>17</v>
      </c>
      <c r="B25" s="178" t="s">
        <v>1192</v>
      </c>
      <c r="C25" s="184" t="s">
        <v>1193</v>
      </c>
      <c r="D25" s="179" t="s">
        <v>417</v>
      </c>
      <c r="E25" s="180">
        <v>180</v>
      </c>
      <c r="F25" s="181"/>
      <c r="G25" s="182">
        <f t="shared" si="0"/>
        <v>0</v>
      </c>
      <c r="H25" s="161">
        <v>0</v>
      </c>
      <c r="I25" s="160">
        <f t="shared" si="1"/>
        <v>0</v>
      </c>
      <c r="J25" s="161">
        <v>10</v>
      </c>
      <c r="K25" s="160">
        <f t="shared" si="2"/>
        <v>1800</v>
      </c>
      <c r="L25" s="160">
        <v>21</v>
      </c>
      <c r="M25" s="160">
        <f t="shared" si="3"/>
        <v>0</v>
      </c>
      <c r="N25" s="159">
        <v>0</v>
      </c>
      <c r="O25" s="159">
        <f t="shared" si="4"/>
        <v>0</v>
      </c>
      <c r="P25" s="159">
        <v>0</v>
      </c>
      <c r="Q25" s="159">
        <f t="shared" si="5"/>
        <v>0</v>
      </c>
      <c r="R25" s="160"/>
      <c r="S25" s="160" t="s">
        <v>222</v>
      </c>
      <c r="T25" s="160" t="s">
        <v>217</v>
      </c>
      <c r="U25" s="160">
        <v>0</v>
      </c>
      <c r="V25" s="160">
        <f t="shared" si="6"/>
        <v>0</v>
      </c>
      <c r="W25" s="160"/>
      <c r="X25" s="160" t="s">
        <v>236</v>
      </c>
      <c r="Y25" s="160" t="s">
        <v>218</v>
      </c>
      <c r="Z25" s="150"/>
      <c r="AA25" s="150"/>
      <c r="AB25" s="150"/>
      <c r="AC25" s="150"/>
      <c r="AD25" s="150"/>
      <c r="AE25" s="150"/>
      <c r="AF25" s="150"/>
      <c r="AG25" s="150" t="s">
        <v>486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7">
        <v>18</v>
      </c>
      <c r="B26" s="178" t="s">
        <v>1194</v>
      </c>
      <c r="C26" s="184" t="s">
        <v>1195</v>
      </c>
      <c r="D26" s="179" t="s">
        <v>417</v>
      </c>
      <c r="E26" s="180">
        <v>180</v>
      </c>
      <c r="F26" s="181"/>
      <c r="G26" s="182">
        <f t="shared" si="0"/>
        <v>0</v>
      </c>
      <c r="H26" s="161">
        <v>0</v>
      </c>
      <c r="I26" s="160">
        <f t="shared" si="1"/>
        <v>0</v>
      </c>
      <c r="J26" s="161">
        <v>2</v>
      </c>
      <c r="K26" s="160">
        <f t="shared" si="2"/>
        <v>360</v>
      </c>
      <c r="L26" s="160">
        <v>21</v>
      </c>
      <c r="M26" s="160">
        <f t="shared" si="3"/>
        <v>0</v>
      </c>
      <c r="N26" s="159">
        <v>0</v>
      </c>
      <c r="O26" s="159">
        <f t="shared" si="4"/>
        <v>0</v>
      </c>
      <c r="P26" s="159">
        <v>0</v>
      </c>
      <c r="Q26" s="159">
        <f t="shared" si="5"/>
        <v>0</v>
      </c>
      <c r="R26" s="160"/>
      <c r="S26" s="160" t="s">
        <v>222</v>
      </c>
      <c r="T26" s="160" t="s">
        <v>217</v>
      </c>
      <c r="U26" s="160">
        <v>0</v>
      </c>
      <c r="V26" s="160">
        <f t="shared" si="6"/>
        <v>0</v>
      </c>
      <c r="W26" s="160"/>
      <c r="X26" s="160" t="s">
        <v>236</v>
      </c>
      <c r="Y26" s="160" t="s">
        <v>218</v>
      </c>
      <c r="Z26" s="150"/>
      <c r="AA26" s="150"/>
      <c r="AB26" s="150"/>
      <c r="AC26" s="150"/>
      <c r="AD26" s="150"/>
      <c r="AE26" s="150"/>
      <c r="AF26" s="150"/>
      <c r="AG26" s="150" t="s">
        <v>486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7">
        <v>19</v>
      </c>
      <c r="B27" s="178" t="s">
        <v>1196</v>
      </c>
      <c r="C27" s="184" t="s">
        <v>1197</v>
      </c>
      <c r="D27" s="179" t="s">
        <v>1161</v>
      </c>
      <c r="E27" s="180">
        <v>1</v>
      </c>
      <c r="F27" s="181"/>
      <c r="G27" s="182">
        <f t="shared" si="0"/>
        <v>0</v>
      </c>
      <c r="H27" s="161">
        <v>0</v>
      </c>
      <c r="I27" s="160">
        <f t="shared" si="1"/>
        <v>0</v>
      </c>
      <c r="J27" s="161">
        <v>5000</v>
      </c>
      <c r="K27" s="160">
        <f t="shared" si="2"/>
        <v>5000</v>
      </c>
      <c r="L27" s="160">
        <v>21</v>
      </c>
      <c r="M27" s="160">
        <f t="shared" si="3"/>
        <v>0</v>
      </c>
      <c r="N27" s="159">
        <v>0</v>
      </c>
      <c r="O27" s="159">
        <f t="shared" si="4"/>
        <v>0</v>
      </c>
      <c r="P27" s="159">
        <v>0</v>
      </c>
      <c r="Q27" s="159">
        <f t="shared" si="5"/>
        <v>0</v>
      </c>
      <c r="R27" s="160"/>
      <c r="S27" s="160" t="s">
        <v>222</v>
      </c>
      <c r="T27" s="160" t="s">
        <v>217</v>
      </c>
      <c r="U27" s="160">
        <v>0</v>
      </c>
      <c r="V27" s="160">
        <f t="shared" si="6"/>
        <v>0</v>
      </c>
      <c r="W27" s="160"/>
      <c r="X27" s="160" t="s">
        <v>236</v>
      </c>
      <c r="Y27" s="160" t="s">
        <v>218</v>
      </c>
      <c r="Z27" s="150"/>
      <c r="AA27" s="150"/>
      <c r="AB27" s="150"/>
      <c r="AC27" s="150"/>
      <c r="AD27" s="150"/>
      <c r="AE27" s="150"/>
      <c r="AF27" s="150"/>
      <c r="AG27" s="150" t="s">
        <v>486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5.5" x14ac:dyDescent="0.2">
      <c r="A28" s="164" t="s">
        <v>211</v>
      </c>
      <c r="B28" s="165" t="s">
        <v>85</v>
      </c>
      <c r="C28" s="183" t="s">
        <v>86</v>
      </c>
      <c r="D28" s="166"/>
      <c r="E28" s="167"/>
      <c r="F28" s="168"/>
      <c r="G28" s="169">
        <f>SUMIF(AG29:AG38,"&lt;&gt;NOR",G29:G38)</f>
        <v>0</v>
      </c>
      <c r="H28" s="163"/>
      <c r="I28" s="163">
        <f>SUM(I29:I38)</f>
        <v>0</v>
      </c>
      <c r="J28" s="163"/>
      <c r="K28" s="163">
        <f>SUM(K29:K38)</f>
        <v>175160</v>
      </c>
      <c r="L28" s="163"/>
      <c r="M28" s="163">
        <f>SUM(M29:M38)</f>
        <v>0</v>
      </c>
      <c r="N28" s="162"/>
      <c r="O28" s="162">
        <f>SUM(O29:O38)</f>
        <v>0</v>
      </c>
      <c r="P28" s="162"/>
      <c r="Q28" s="162">
        <f>SUM(Q29:Q38)</f>
        <v>0</v>
      </c>
      <c r="R28" s="163"/>
      <c r="S28" s="163"/>
      <c r="T28" s="163"/>
      <c r="U28" s="163"/>
      <c r="V28" s="163">
        <f>SUM(V29:V38)</f>
        <v>0</v>
      </c>
      <c r="W28" s="163"/>
      <c r="X28" s="163"/>
      <c r="Y28" s="163"/>
      <c r="AG28" t="s">
        <v>212</v>
      </c>
    </row>
    <row r="29" spans="1:60" ht="45" outlineLevel="1" x14ac:dyDescent="0.2">
      <c r="A29" s="171">
        <v>20</v>
      </c>
      <c r="B29" s="172" t="s">
        <v>1198</v>
      </c>
      <c r="C29" s="185" t="s">
        <v>1199</v>
      </c>
      <c r="D29" s="173" t="s">
        <v>1161</v>
      </c>
      <c r="E29" s="174">
        <v>1</v>
      </c>
      <c r="F29" s="175"/>
      <c r="G29" s="176">
        <f>ROUND(E29*F29,2)</f>
        <v>0</v>
      </c>
      <c r="H29" s="161">
        <v>0</v>
      </c>
      <c r="I29" s="160">
        <f>ROUND(E29*H29,2)</f>
        <v>0</v>
      </c>
      <c r="J29" s="161">
        <v>109000</v>
      </c>
      <c r="K29" s="160">
        <f>ROUND(E29*J29,2)</f>
        <v>109000</v>
      </c>
      <c r="L29" s="160">
        <v>21</v>
      </c>
      <c r="M29" s="160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60"/>
      <c r="S29" s="160" t="s">
        <v>222</v>
      </c>
      <c r="T29" s="160" t="s">
        <v>217</v>
      </c>
      <c r="U29" s="160">
        <v>0</v>
      </c>
      <c r="V29" s="160">
        <f>ROUND(E29*U29,2)</f>
        <v>0</v>
      </c>
      <c r="W29" s="160"/>
      <c r="X29" s="160" t="s">
        <v>236</v>
      </c>
      <c r="Y29" s="160" t="s">
        <v>218</v>
      </c>
      <c r="Z29" s="150"/>
      <c r="AA29" s="150"/>
      <c r="AB29" s="150"/>
      <c r="AC29" s="150"/>
      <c r="AD29" s="150"/>
      <c r="AE29" s="150"/>
      <c r="AF29" s="150"/>
      <c r="AG29" s="150" t="s">
        <v>486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67.5" outlineLevel="2" x14ac:dyDescent="0.2">
      <c r="A30" s="157"/>
      <c r="B30" s="158"/>
      <c r="C30" s="278" t="s">
        <v>1200</v>
      </c>
      <c r="D30" s="279"/>
      <c r="E30" s="279"/>
      <c r="F30" s="279"/>
      <c r="G30" s="279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1040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200" t="str">
        <f>C30</f>
        <v>moduly až na 24 zón. 4 audio kanály s digitálním zpracováním signálu, nezávislé nastavení úrovně a ekvalizace pro každý audio kanál. Interní paměť pro 16 audio zpráv o celkové kapacitě až 16 minut, možnost současné reprodukce různých zpráv do různých zón. Ovládací panel s ručním evakuačním mikrofonem a veškerými povinnými indikacemi dle EN54-16 na předním krytu. Kompletní dohledové funkce dle EN54-16 i EN60849 včetně dohledu a dobíjení interních záložních akumulátorů, certifikace dle EN54-16. Včetně baterií,</v>
      </c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7">
        <v>21</v>
      </c>
      <c r="B31" s="178" t="s">
        <v>1201</v>
      </c>
      <c r="C31" s="184" t="s">
        <v>1202</v>
      </c>
      <c r="D31" s="179" t="s">
        <v>1161</v>
      </c>
      <c r="E31" s="180">
        <v>1</v>
      </c>
      <c r="F31" s="181"/>
      <c r="G31" s="182">
        <f t="shared" ref="G31:G38" si="7">ROUND(E31*F31,2)</f>
        <v>0</v>
      </c>
      <c r="H31" s="161">
        <v>0</v>
      </c>
      <c r="I31" s="160">
        <f t="shared" ref="I31:I38" si="8">ROUND(E31*H31,2)</f>
        <v>0</v>
      </c>
      <c r="J31" s="161">
        <v>10900</v>
      </c>
      <c r="K31" s="160">
        <f t="shared" ref="K31:K38" si="9">ROUND(E31*J31,2)</f>
        <v>10900</v>
      </c>
      <c r="L31" s="160">
        <v>21</v>
      </c>
      <c r="M31" s="160">
        <f t="shared" ref="M31:M38" si="10">G31*(1+L31/100)</f>
        <v>0</v>
      </c>
      <c r="N31" s="159">
        <v>0</v>
      </c>
      <c r="O31" s="159">
        <f t="shared" ref="O31:O38" si="11">ROUND(E31*N31,2)</f>
        <v>0</v>
      </c>
      <c r="P31" s="159">
        <v>0</v>
      </c>
      <c r="Q31" s="159">
        <f t="shared" ref="Q31:Q38" si="12">ROUND(E31*P31,2)</f>
        <v>0</v>
      </c>
      <c r="R31" s="160"/>
      <c r="S31" s="160" t="s">
        <v>222</v>
      </c>
      <c r="T31" s="160" t="s">
        <v>217</v>
      </c>
      <c r="U31" s="160">
        <v>0</v>
      </c>
      <c r="V31" s="160">
        <f t="shared" ref="V31:V38" si="13">ROUND(E31*U31,2)</f>
        <v>0</v>
      </c>
      <c r="W31" s="160"/>
      <c r="X31" s="160" t="s">
        <v>236</v>
      </c>
      <c r="Y31" s="160" t="s">
        <v>218</v>
      </c>
      <c r="Z31" s="150"/>
      <c r="AA31" s="150"/>
      <c r="AB31" s="150"/>
      <c r="AC31" s="150"/>
      <c r="AD31" s="150"/>
      <c r="AE31" s="150"/>
      <c r="AF31" s="150"/>
      <c r="AG31" s="150" t="s">
        <v>486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77">
        <v>22</v>
      </c>
      <c r="B32" s="178" t="s">
        <v>1203</v>
      </c>
      <c r="C32" s="184" t="s">
        <v>1204</v>
      </c>
      <c r="D32" s="179" t="s">
        <v>1161</v>
      </c>
      <c r="E32" s="180">
        <v>8</v>
      </c>
      <c r="F32" s="181"/>
      <c r="G32" s="182">
        <f t="shared" si="7"/>
        <v>0</v>
      </c>
      <c r="H32" s="161">
        <v>0</v>
      </c>
      <c r="I32" s="160">
        <f t="shared" si="8"/>
        <v>0</v>
      </c>
      <c r="J32" s="161">
        <v>1450</v>
      </c>
      <c r="K32" s="160">
        <f t="shared" si="9"/>
        <v>11600</v>
      </c>
      <c r="L32" s="160">
        <v>21</v>
      </c>
      <c r="M32" s="160">
        <f t="shared" si="10"/>
        <v>0</v>
      </c>
      <c r="N32" s="159">
        <v>0</v>
      </c>
      <c r="O32" s="159">
        <f t="shared" si="11"/>
        <v>0</v>
      </c>
      <c r="P32" s="159">
        <v>0</v>
      </c>
      <c r="Q32" s="159">
        <f t="shared" si="12"/>
        <v>0</v>
      </c>
      <c r="R32" s="160"/>
      <c r="S32" s="160" t="s">
        <v>222</v>
      </c>
      <c r="T32" s="160" t="s">
        <v>217</v>
      </c>
      <c r="U32" s="160">
        <v>0</v>
      </c>
      <c r="V32" s="160">
        <f t="shared" si="13"/>
        <v>0</v>
      </c>
      <c r="W32" s="160"/>
      <c r="X32" s="160" t="s">
        <v>236</v>
      </c>
      <c r="Y32" s="160" t="s">
        <v>218</v>
      </c>
      <c r="Z32" s="150"/>
      <c r="AA32" s="150"/>
      <c r="AB32" s="150"/>
      <c r="AC32" s="150"/>
      <c r="AD32" s="150"/>
      <c r="AE32" s="150"/>
      <c r="AF32" s="150"/>
      <c r="AG32" s="150" t="s">
        <v>486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7">
        <v>23</v>
      </c>
      <c r="B33" s="178" t="s">
        <v>1205</v>
      </c>
      <c r="C33" s="184" t="s">
        <v>1206</v>
      </c>
      <c r="D33" s="179" t="s">
        <v>1161</v>
      </c>
      <c r="E33" s="180">
        <v>3</v>
      </c>
      <c r="F33" s="181"/>
      <c r="G33" s="182">
        <f t="shared" si="7"/>
        <v>0</v>
      </c>
      <c r="H33" s="161">
        <v>0</v>
      </c>
      <c r="I33" s="160">
        <f t="shared" si="8"/>
        <v>0</v>
      </c>
      <c r="J33" s="161">
        <v>1450</v>
      </c>
      <c r="K33" s="160">
        <f t="shared" si="9"/>
        <v>4350</v>
      </c>
      <c r="L33" s="160">
        <v>21</v>
      </c>
      <c r="M33" s="160">
        <f t="shared" si="10"/>
        <v>0</v>
      </c>
      <c r="N33" s="159">
        <v>0</v>
      </c>
      <c r="O33" s="159">
        <f t="shared" si="11"/>
        <v>0</v>
      </c>
      <c r="P33" s="159">
        <v>0</v>
      </c>
      <c r="Q33" s="159">
        <f t="shared" si="12"/>
        <v>0</v>
      </c>
      <c r="R33" s="160"/>
      <c r="S33" s="160" t="s">
        <v>222</v>
      </c>
      <c r="T33" s="160" t="s">
        <v>217</v>
      </c>
      <c r="U33" s="160">
        <v>0</v>
      </c>
      <c r="V33" s="160">
        <f t="shared" si="13"/>
        <v>0</v>
      </c>
      <c r="W33" s="160"/>
      <c r="X33" s="160" t="s">
        <v>236</v>
      </c>
      <c r="Y33" s="160" t="s">
        <v>218</v>
      </c>
      <c r="Z33" s="150"/>
      <c r="AA33" s="150"/>
      <c r="AB33" s="150"/>
      <c r="AC33" s="150"/>
      <c r="AD33" s="150"/>
      <c r="AE33" s="150"/>
      <c r="AF33" s="150"/>
      <c r="AG33" s="150" t="s">
        <v>486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 x14ac:dyDescent="0.2">
      <c r="A34" s="177">
        <v>24</v>
      </c>
      <c r="B34" s="178" t="s">
        <v>1207</v>
      </c>
      <c r="C34" s="184" t="s">
        <v>1208</v>
      </c>
      <c r="D34" s="179" t="s">
        <v>1161</v>
      </c>
      <c r="E34" s="180">
        <v>11</v>
      </c>
      <c r="F34" s="181"/>
      <c r="G34" s="182">
        <f t="shared" si="7"/>
        <v>0</v>
      </c>
      <c r="H34" s="161">
        <v>0</v>
      </c>
      <c r="I34" s="160">
        <f t="shared" si="8"/>
        <v>0</v>
      </c>
      <c r="J34" s="161">
        <v>450</v>
      </c>
      <c r="K34" s="160">
        <f t="shared" si="9"/>
        <v>4950</v>
      </c>
      <c r="L34" s="160">
        <v>21</v>
      </c>
      <c r="M34" s="160">
        <f t="shared" si="10"/>
        <v>0</v>
      </c>
      <c r="N34" s="159">
        <v>0</v>
      </c>
      <c r="O34" s="159">
        <f t="shared" si="11"/>
        <v>0</v>
      </c>
      <c r="P34" s="159">
        <v>0</v>
      </c>
      <c r="Q34" s="159">
        <f t="shared" si="12"/>
        <v>0</v>
      </c>
      <c r="R34" s="160"/>
      <c r="S34" s="160" t="s">
        <v>222</v>
      </c>
      <c r="T34" s="160" t="s">
        <v>217</v>
      </c>
      <c r="U34" s="160">
        <v>0</v>
      </c>
      <c r="V34" s="160">
        <f t="shared" si="13"/>
        <v>0</v>
      </c>
      <c r="W34" s="160"/>
      <c r="X34" s="160" t="s">
        <v>236</v>
      </c>
      <c r="Y34" s="160" t="s">
        <v>218</v>
      </c>
      <c r="Z34" s="150"/>
      <c r="AA34" s="150"/>
      <c r="AB34" s="150"/>
      <c r="AC34" s="150"/>
      <c r="AD34" s="150"/>
      <c r="AE34" s="150"/>
      <c r="AF34" s="150"/>
      <c r="AG34" s="150" t="s">
        <v>486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33.75" outlineLevel="1" x14ac:dyDescent="0.2">
      <c r="A35" s="177">
        <v>25</v>
      </c>
      <c r="B35" s="178" t="s">
        <v>1209</v>
      </c>
      <c r="C35" s="184" t="s">
        <v>1210</v>
      </c>
      <c r="D35" s="179" t="s">
        <v>417</v>
      </c>
      <c r="E35" s="180">
        <v>120</v>
      </c>
      <c r="F35" s="181"/>
      <c r="G35" s="182">
        <f t="shared" si="7"/>
        <v>0</v>
      </c>
      <c r="H35" s="161">
        <v>0</v>
      </c>
      <c r="I35" s="160">
        <f t="shared" si="8"/>
        <v>0</v>
      </c>
      <c r="J35" s="161">
        <v>98</v>
      </c>
      <c r="K35" s="160">
        <f t="shared" si="9"/>
        <v>11760</v>
      </c>
      <c r="L35" s="160">
        <v>21</v>
      </c>
      <c r="M35" s="160">
        <f t="shared" si="10"/>
        <v>0</v>
      </c>
      <c r="N35" s="159">
        <v>0</v>
      </c>
      <c r="O35" s="159">
        <f t="shared" si="11"/>
        <v>0</v>
      </c>
      <c r="P35" s="159">
        <v>0</v>
      </c>
      <c r="Q35" s="159">
        <f t="shared" si="12"/>
        <v>0</v>
      </c>
      <c r="R35" s="160"/>
      <c r="S35" s="160" t="s">
        <v>222</v>
      </c>
      <c r="T35" s="160" t="s">
        <v>217</v>
      </c>
      <c r="U35" s="160">
        <v>0</v>
      </c>
      <c r="V35" s="160">
        <f t="shared" si="13"/>
        <v>0</v>
      </c>
      <c r="W35" s="160"/>
      <c r="X35" s="160" t="s">
        <v>236</v>
      </c>
      <c r="Y35" s="160" t="s">
        <v>218</v>
      </c>
      <c r="Z35" s="150"/>
      <c r="AA35" s="150"/>
      <c r="AB35" s="150"/>
      <c r="AC35" s="150"/>
      <c r="AD35" s="150"/>
      <c r="AE35" s="150"/>
      <c r="AF35" s="150"/>
      <c r="AG35" s="150" t="s">
        <v>486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7">
        <v>26</v>
      </c>
      <c r="B36" s="178" t="s">
        <v>1211</v>
      </c>
      <c r="C36" s="184" t="s">
        <v>1212</v>
      </c>
      <c r="D36" s="179" t="s">
        <v>1161</v>
      </c>
      <c r="E36" s="180">
        <v>10</v>
      </c>
      <c r="F36" s="181"/>
      <c r="G36" s="182">
        <f t="shared" si="7"/>
        <v>0</v>
      </c>
      <c r="H36" s="161">
        <v>0</v>
      </c>
      <c r="I36" s="160">
        <f t="shared" si="8"/>
        <v>0</v>
      </c>
      <c r="J36" s="161">
        <v>510</v>
      </c>
      <c r="K36" s="160">
        <f t="shared" si="9"/>
        <v>5100</v>
      </c>
      <c r="L36" s="160">
        <v>21</v>
      </c>
      <c r="M36" s="160">
        <f t="shared" si="10"/>
        <v>0</v>
      </c>
      <c r="N36" s="159">
        <v>0</v>
      </c>
      <c r="O36" s="159">
        <f t="shared" si="11"/>
        <v>0</v>
      </c>
      <c r="P36" s="159">
        <v>0</v>
      </c>
      <c r="Q36" s="159">
        <f t="shared" si="12"/>
        <v>0</v>
      </c>
      <c r="R36" s="160"/>
      <c r="S36" s="160" t="s">
        <v>222</v>
      </c>
      <c r="T36" s="160" t="s">
        <v>217</v>
      </c>
      <c r="U36" s="160">
        <v>0</v>
      </c>
      <c r="V36" s="160">
        <f t="shared" si="13"/>
        <v>0</v>
      </c>
      <c r="W36" s="160"/>
      <c r="X36" s="160" t="s">
        <v>236</v>
      </c>
      <c r="Y36" s="160" t="s">
        <v>218</v>
      </c>
      <c r="Z36" s="150"/>
      <c r="AA36" s="150"/>
      <c r="AB36" s="150"/>
      <c r="AC36" s="150"/>
      <c r="AD36" s="150"/>
      <c r="AE36" s="150"/>
      <c r="AF36" s="150"/>
      <c r="AG36" s="150" t="s">
        <v>486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7">
        <v>27</v>
      </c>
      <c r="B37" s="178" t="s">
        <v>1213</v>
      </c>
      <c r="C37" s="184" t="s">
        <v>1214</v>
      </c>
      <c r="D37" s="179" t="s">
        <v>1161</v>
      </c>
      <c r="E37" s="180">
        <v>1</v>
      </c>
      <c r="F37" s="181"/>
      <c r="G37" s="182">
        <f t="shared" si="7"/>
        <v>0</v>
      </c>
      <c r="H37" s="161">
        <v>0</v>
      </c>
      <c r="I37" s="160">
        <f t="shared" si="8"/>
        <v>0</v>
      </c>
      <c r="J37" s="161">
        <v>12500</v>
      </c>
      <c r="K37" s="160">
        <f t="shared" si="9"/>
        <v>12500</v>
      </c>
      <c r="L37" s="160">
        <v>21</v>
      </c>
      <c r="M37" s="160">
        <f t="shared" si="10"/>
        <v>0</v>
      </c>
      <c r="N37" s="159">
        <v>0</v>
      </c>
      <c r="O37" s="159">
        <f t="shared" si="11"/>
        <v>0</v>
      </c>
      <c r="P37" s="159">
        <v>0</v>
      </c>
      <c r="Q37" s="159">
        <f t="shared" si="12"/>
        <v>0</v>
      </c>
      <c r="R37" s="160"/>
      <c r="S37" s="160" t="s">
        <v>222</v>
      </c>
      <c r="T37" s="160" t="s">
        <v>217</v>
      </c>
      <c r="U37" s="160">
        <v>0</v>
      </c>
      <c r="V37" s="160">
        <f t="shared" si="13"/>
        <v>0</v>
      </c>
      <c r="W37" s="160"/>
      <c r="X37" s="160" t="s">
        <v>236</v>
      </c>
      <c r="Y37" s="160" t="s">
        <v>218</v>
      </c>
      <c r="Z37" s="150"/>
      <c r="AA37" s="150"/>
      <c r="AB37" s="150"/>
      <c r="AC37" s="150"/>
      <c r="AD37" s="150"/>
      <c r="AE37" s="150"/>
      <c r="AF37" s="150"/>
      <c r="AG37" s="150" t="s">
        <v>486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 x14ac:dyDescent="0.2">
      <c r="A38" s="177">
        <v>28</v>
      </c>
      <c r="B38" s="178" t="s">
        <v>1215</v>
      </c>
      <c r="C38" s="184" t="s">
        <v>1216</v>
      </c>
      <c r="D38" s="179" t="s">
        <v>1161</v>
      </c>
      <c r="E38" s="180">
        <v>1</v>
      </c>
      <c r="F38" s="181"/>
      <c r="G38" s="182">
        <f t="shared" si="7"/>
        <v>0</v>
      </c>
      <c r="H38" s="161">
        <v>0</v>
      </c>
      <c r="I38" s="160">
        <f t="shared" si="8"/>
        <v>0</v>
      </c>
      <c r="J38" s="161">
        <v>5000</v>
      </c>
      <c r="K38" s="160">
        <f t="shared" si="9"/>
        <v>5000</v>
      </c>
      <c r="L38" s="160">
        <v>21</v>
      </c>
      <c r="M38" s="160">
        <f t="shared" si="10"/>
        <v>0</v>
      </c>
      <c r="N38" s="159">
        <v>0</v>
      </c>
      <c r="O38" s="159">
        <f t="shared" si="11"/>
        <v>0</v>
      </c>
      <c r="P38" s="159">
        <v>0</v>
      </c>
      <c r="Q38" s="159">
        <f t="shared" si="12"/>
        <v>0</v>
      </c>
      <c r="R38" s="160"/>
      <c r="S38" s="160" t="s">
        <v>222</v>
      </c>
      <c r="T38" s="160" t="s">
        <v>217</v>
      </c>
      <c r="U38" s="160">
        <v>0</v>
      </c>
      <c r="V38" s="160">
        <f t="shared" si="13"/>
        <v>0</v>
      </c>
      <c r="W38" s="160"/>
      <c r="X38" s="160" t="s">
        <v>236</v>
      </c>
      <c r="Y38" s="160" t="s">
        <v>218</v>
      </c>
      <c r="Z38" s="150"/>
      <c r="AA38" s="150"/>
      <c r="AB38" s="150"/>
      <c r="AC38" s="150"/>
      <c r="AD38" s="150"/>
      <c r="AE38" s="150"/>
      <c r="AF38" s="150"/>
      <c r="AG38" s="150" t="s">
        <v>486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164" t="s">
        <v>211</v>
      </c>
      <c r="B39" s="165" t="s">
        <v>88</v>
      </c>
      <c r="C39" s="183" t="s">
        <v>90</v>
      </c>
      <c r="D39" s="166"/>
      <c r="E39" s="167"/>
      <c r="F39" s="168"/>
      <c r="G39" s="169">
        <f>SUMIF(AG40:AG49,"&lt;&gt;NOR",G40:G49)</f>
        <v>0</v>
      </c>
      <c r="H39" s="163"/>
      <c r="I39" s="163">
        <f>SUM(I40:I49)</f>
        <v>0</v>
      </c>
      <c r="J39" s="163"/>
      <c r="K39" s="163">
        <f>SUM(K40:K49)</f>
        <v>16015</v>
      </c>
      <c r="L39" s="163"/>
      <c r="M39" s="163">
        <f>SUM(M40:M49)</f>
        <v>0</v>
      </c>
      <c r="N39" s="162"/>
      <c r="O39" s="162">
        <f>SUM(O40:O49)</f>
        <v>0</v>
      </c>
      <c r="P39" s="162"/>
      <c r="Q39" s="162">
        <f>SUM(Q40:Q49)</f>
        <v>0</v>
      </c>
      <c r="R39" s="163"/>
      <c r="S39" s="163"/>
      <c r="T39" s="163"/>
      <c r="U39" s="163"/>
      <c r="V39" s="163">
        <f>SUM(V40:V49)</f>
        <v>0</v>
      </c>
      <c r="W39" s="163"/>
      <c r="X39" s="163"/>
      <c r="Y39" s="163"/>
      <c r="AG39" t="s">
        <v>212</v>
      </c>
    </row>
    <row r="40" spans="1:60" ht="45" outlineLevel="1" x14ac:dyDescent="0.2">
      <c r="A40" s="177">
        <v>29</v>
      </c>
      <c r="B40" s="178" t="s">
        <v>1217</v>
      </c>
      <c r="C40" s="184" t="s">
        <v>1218</v>
      </c>
      <c r="D40" s="179" t="s">
        <v>1161</v>
      </c>
      <c r="E40" s="180">
        <v>1</v>
      </c>
      <c r="F40" s="181"/>
      <c r="G40" s="182">
        <f t="shared" ref="G40:G49" si="14">ROUND(E40*F40,2)</f>
        <v>0</v>
      </c>
      <c r="H40" s="161">
        <v>0</v>
      </c>
      <c r="I40" s="160">
        <f t="shared" ref="I40:I49" si="15">ROUND(E40*H40,2)</f>
        <v>0</v>
      </c>
      <c r="J40" s="161">
        <v>5400</v>
      </c>
      <c r="K40" s="160">
        <f t="shared" ref="K40:K49" si="16">ROUND(E40*J40,2)</f>
        <v>5400</v>
      </c>
      <c r="L40" s="160">
        <v>21</v>
      </c>
      <c r="M40" s="160">
        <f t="shared" ref="M40:M49" si="17">G40*(1+L40/100)</f>
        <v>0</v>
      </c>
      <c r="N40" s="159">
        <v>0</v>
      </c>
      <c r="O40" s="159">
        <f t="shared" ref="O40:O49" si="18">ROUND(E40*N40,2)</f>
        <v>0</v>
      </c>
      <c r="P40" s="159">
        <v>0</v>
      </c>
      <c r="Q40" s="159">
        <f t="shared" ref="Q40:Q49" si="19">ROUND(E40*P40,2)</f>
        <v>0</v>
      </c>
      <c r="R40" s="160"/>
      <c r="S40" s="160" t="s">
        <v>222</v>
      </c>
      <c r="T40" s="160" t="s">
        <v>217</v>
      </c>
      <c r="U40" s="160">
        <v>0</v>
      </c>
      <c r="V40" s="160">
        <f t="shared" ref="V40:V49" si="20">ROUND(E40*U40,2)</f>
        <v>0</v>
      </c>
      <c r="W40" s="160"/>
      <c r="X40" s="160" t="s">
        <v>236</v>
      </c>
      <c r="Y40" s="160" t="s">
        <v>218</v>
      </c>
      <c r="Z40" s="150"/>
      <c r="AA40" s="150"/>
      <c r="AB40" s="150"/>
      <c r="AC40" s="150"/>
      <c r="AD40" s="150"/>
      <c r="AE40" s="150"/>
      <c r="AF40" s="150"/>
      <c r="AG40" s="150" t="s">
        <v>486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7">
        <v>30</v>
      </c>
      <c r="B41" s="178" t="s">
        <v>1219</v>
      </c>
      <c r="C41" s="184" t="s">
        <v>1220</v>
      </c>
      <c r="D41" s="179" t="s">
        <v>1161</v>
      </c>
      <c r="E41" s="180">
        <v>1</v>
      </c>
      <c r="F41" s="181"/>
      <c r="G41" s="182">
        <f t="shared" si="14"/>
        <v>0</v>
      </c>
      <c r="H41" s="161">
        <v>0</v>
      </c>
      <c r="I41" s="160">
        <f t="shared" si="15"/>
        <v>0</v>
      </c>
      <c r="J41" s="161">
        <v>3600</v>
      </c>
      <c r="K41" s="160">
        <f t="shared" si="16"/>
        <v>3600</v>
      </c>
      <c r="L41" s="160">
        <v>21</v>
      </c>
      <c r="M41" s="160">
        <f t="shared" si="17"/>
        <v>0</v>
      </c>
      <c r="N41" s="159">
        <v>0</v>
      </c>
      <c r="O41" s="159">
        <f t="shared" si="18"/>
        <v>0</v>
      </c>
      <c r="P41" s="159">
        <v>0</v>
      </c>
      <c r="Q41" s="159">
        <f t="shared" si="19"/>
        <v>0</v>
      </c>
      <c r="R41" s="160"/>
      <c r="S41" s="160" t="s">
        <v>222</v>
      </c>
      <c r="T41" s="160" t="s">
        <v>217</v>
      </c>
      <c r="U41" s="160">
        <v>0</v>
      </c>
      <c r="V41" s="160">
        <f t="shared" si="20"/>
        <v>0</v>
      </c>
      <c r="W41" s="160"/>
      <c r="X41" s="160" t="s">
        <v>236</v>
      </c>
      <c r="Y41" s="160" t="s">
        <v>218</v>
      </c>
      <c r="Z41" s="150"/>
      <c r="AA41" s="150"/>
      <c r="AB41" s="150"/>
      <c r="AC41" s="150"/>
      <c r="AD41" s="150"/>
      <c r="AE41" s="150"/>
      <c r="AF41" s="150"/>
      <c r="AG41" s="150" t="s">
        <v>486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7">
        <v>31</v>
      </c>
      <c r="B42" s="178" t="s">
        <v>1221</v>
      </c>
      <c r="C42" s="184" t="s">
        <v>1222</v>
      </c>
      <c r="D42" s="179" t="s">
        <v>1161</v>
      </c>
      <c r="E42" s="180">
        <v>25</v>
      </c>
      <c r="F42" s="181"/>
      <c r="G42" s="182">
        <f t="shared" si="14"/>
        <v>0</v>
      </c>
      <c r="H42" s="161">
        <v>0</v>
      </c>
      <c r="I42" s="160">
        <f t="shared" si="15"/>
        <v>0</v>
      </c>
      <c r="J42" s="161">
        <v>10</v>
      </c>
      <c r="K42" s="160">
        <f t="shared" si="16"/>
        <v>250</v>
      </c>
      <c r="L42" s="160">
        <v>21</v>
      </c>
      <c r="M42" s="160">
        <f t="shared" si="17"/>
        <v>0</v>
      </c>
      <c r="N42" s="159">
        <v>0</v>
      </c>
      <c r="O42" s="159">
        <f t="shared" si="18"/>
        <v>0</v>
      </c>
      <c r="P42" s="159">
        <v>0</v>
      </c>
      <c r="Q42" s="159">
        <f t="shared" si="19"/>
        <v>0</v>
      </c>
      <c r="R42" s="160"/>
      <c r="S42" s="160" t="s">
        <v>222</v>
      </c>
      <c r="T42" s="160" t="s">
        <v>217</v>
      </c>
      <c r="U42" s="160">
        <v>0</v>
      </c>
      <c r="V42" s="160">
        <f t="shared" si="20"/>
        <v>0</v>
      </c>
      <c r="W42" s="160"/>
      <c r="X42" s="160" t="s">
        <v>236</v>
      </c>
      <c r="Y42" s="160" t="s">
        <v>218</v>
      </c>
      <c r="Z42" s="150"/>
      <c r="AA42" s="150"/>
      <c r="AB42" s="150"/>
      <c r="AC42" s="150"/>
      <c r="AD42" s="150"/>
      <c r="AE42" s="150"/>
      <c r="AF42" s="150"/>
      <c r="AG42" s="150" t="s">
        <v>486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7">
        <v>32</v>
      </c>
      <c r="B43" s="178" t="s">
        <v>1223</v>
      </c>
      <c r="C43" s="184" t="s">
        <v>1224</v>
      </c>
      <c r="D43" s="179" t="s">
        <v>1161</v>
      </c>
      <c r="E43" s="180">
        <v>25</v>
      </c>
      <c r="F43" s="181"/>
      <c r="G43" s="182">
        <f t="shared" si="14"/>
        <v>0</v>
      </c>
      <c r="H43" s="161">
        <v>0</v>
      </c>
      <c r="I43" s="160">
        <f t="shared" si="15"/>
        <v>0</v>
      </c>
      <c r="J43" s="161">
        <v>9</v>
      </c>
      <c r="K43" s="160">
        <f t="shared" si="16"/>
        <v>225</v>
      </c>
      <c r="L43" s="160">
        <v>21</v>
      </c>
      <c r="M43" s="160">
        <f t="shared" si="17"/>
        <v>0</v>
      </c>
      <c r="N43" s="159">
        <v>0</v>
      </c>
      <c r="O43" s="159">
        <f t="shared" si="18"/>
        <v>0</v>
      </c>
      <c r="P43" s="159">
        <v>0</v>
      </c>
      <c r="Q43" s="159">
        <f t="shared" si="19"/>
        <v>0</v>
      </c>
      <c r="R43" s="160"/>
      <c r="S43" s="160" t="s">
        <v>222</v>
      </c>
      <c r="T43" s="160" t="s">
        <v>217</v>
      </c>
      <c r="U43" s="160">
        <v>0</v>
      </c>
      <c r="V43" s="160">
        <f t="shared" si="20"/>
        <v>0</v>
      </c>
      <c r="W43" s="160"/>
      <c r="X43" s="160" t="s">
        <v>236</v>
      </c>
      <c r="Y43" s="160" t="s">
        <v>218</v>
      </c>
      <c r="Z43" s="150"/>
      <c r="AA43" s="150"/>
      <c r="AB43" s="150"/>
      <c r="AC43" s="150"/>
      <c r="AD43" s="150"/>
      <c r="AE43" s="150"/>
      <c r="AF43" s="150"/>
      <c r="AG43" s="150" t="s">
        <v>486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7">
        <v>33</v>
      </c>
      <c r="B44" s="178" t="s">
        <v>1225</v>
      </c>
      <c r="C44" s="184" t="s">
        <v>1226</v>
      </c>
      <c r="D44" s="179" t="s">
        <v>1227</v>
      </c>
      <c r="E44" s="180">
        <v>4</v>
      </c>
      <c r="F44" s="181"/>
      <c r="G44" s="182">
        <f t="shared" si="14"/>
        <v>0</v>
      </c>
      <c r="H44" s="161">
        <v>0</v>
      </c>
      <c r="I44" s="160">
        <f t="shared" si="15"/>
        <v>0</v>
      </c>
      <c r="J44" s="161">
        <v>650</v>
      </c>
      <c r="K44" s="160">
        <f t="shared" si="16"/>
        <v>2600</v>
      </c>
      <c r="L44" s="160">
        <v>21</v>
      </c>
      <c r="M44" s="160">
        <f t="shared" si="17"/>
        <v>0</v>
      </c>
      <c r="N44" s="159">
        <v>0</v>
      </c>
      <c r="O44" s="159">
        <f t="shared" si="18"/>
        <v>0</v>
      </c>
      <c r="P44" s="159">
        <v>0</v>
      </c>
      <c r="Q44" s="159">
        <f t="shared" si="19"/>
        <v>0</v>
      </c>
      <c r="R44" s="160"/>
      <c r="S44" s="160" t="s">
        <v>222</v>
      </c>
      <c r="T44" s="160" t="s">
        <v>217</v>
      </c>
      <c r="U44" s="160">
        <v>0</v>
      </c>
      <c r="V44" s="160">
        <f t="shared" si="20"/>
        <v>0</v>
      </c>
      <c r="W44" s="160"/>
      <c r="X44" s="160" t="s">
        <v>236</v>
      </c>
      <c r="Y44" s="160" t="s">
        <v>218</v>
      </c>
      <c r="Z44" s="150"/>
      <c r="AA44" s="150"/>
      <c r="AB44" s="150"/>
      <c r="AC44" s="150"/>
      <c r="AD44" s="150"/>
      <c r="AE44" s="150"/>
      <c r="AF44" s="150"/>
      <c r="AG44" s="150" t="s">
        <v>486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7">
        <v>34</v>
      </c>
      <c r="B45" s="178" t="s">
        <v>1228</v>
      </c>
      <c r="C45" s="184" t="s">
        <v>1229</v>
      </c>
      <c r="D45" s="179" t="s">
        <v>1161</v>
      </c>
      <c r="E45" s="180">
        <v>6</v>
      </c>
      <c r="F45" s="181"/>
      <c r="G45" s="182">
        <f t="shared" si="14"/>
        <v>0</v>
      </c>
      <c r="H45" s="161">
        <v>0</v>
      </c>
      <c r="I45" s="160">
        <f t="shared" si="15"/>
        <v>0</v>
      </c>
      <c r="J45" s="161">
        <v>55</v>
      </c>
      <c r="K45" s="160">
        <f t="shared" si="16"/>
        <v>330</v>
      </c>
      <c r="L45" s="160">
        <v>21</v>
      </c>
      <c r="M45" s="160">
        <f t="shared" si="17"/>
        <v>0</v>
      </c>
      <c r="N45" s="159">
        <v>0</v>
      </c>
      <c r="O45" s="159">
        <f t="shared" si="18"/>
        <v>0</v>
      </c>
      <c r="P45" s="159">
        <v>0</v>
      </c>
      <c r="Q45" s="159">
        <f t="shared" si="19"/>
        <v>0</v>
      </c>
      <c r="R45" s="160"/>
      <c r="S45" s="160" t="s">
        <v>222</v>
      </c>
      <c r="T45" s="160" t="s">
        <v>217</v>
      </c>
      <c r="U45" s="160">
        <v>0</v>
      </c>
      <c r="V45" s="160">
        <f t="shared" si="20"/>
        <v>0</v>
      </c>
      <c r="W45" s="160"/>
      <c r="X45" s="160" t="s">
        <v>236</v>
      </c>
      <c r="Y45" s="160" t="s">
        <v>218</v>
      </c>
      <c r="Z45" s="150"/>
      <c r="AA45" s="150"/>
      <c r="AB45" s="150"/>
      <c r="AC45" s="150"/>
      <c r="AD45" s="150"/>
      <c r="AE45" s="150"/>
      <c r="AF45" s="150"/>
      <c r="AG45" s="150" t="s">
        <v>486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7">
        <v>35</v>
      </c>
      <c r="B46" s="178" t="s">
        <v>1230</v>
      </c>
      <c r="C46" s="184" t="s">
        <v>1191</v>
      </c>
      <c r="D46" s="179" t="s">
        <v>417</v>
      </c>
      <c r="E46" s="180">
        <v>15</v>
      </c>
      <c r="F46" s="181"/>
      <c r="G46" s="182">
        <f t="shared" si="14"/>
        <v>0</v>
      </c>
      <c r="H46" s="161">
        <v>0</v>
      </c>
      <c r="I46" s="160">
        <f t="shared" si="15"/>
        <v>0</v>
      </c>
      <c r="J46" s="161">
        <v>62</v>
      </c>
      <c r="K46" s="160">
        <f t="shared" si="16"/>
        <v>930</v>
      </c>
      <c r="L46" s="160">
        <v>21</v>
      </c>
      <c r="M46" s="160">
        <f t="shared" si="17"/>
        <v>0</v>
      </c>
      <c r="N46" s="159">
        <v>0</v>
      </c>
      <c r="O46" s="159">
        <f t="shared" si="18"/>
        <v>0</v>
      </c>
      <c r="P46" s="159">
        <v>0</v>
      </c>
      <c r="Q46" s="159">
        <f t="shared" si="19"/>
        <v>0</v>
      </c>
      <c r="R46" s="160"/>
      <c r="S46" s="160" t="s">
        <v>222</v>
      </c>
      <c r="T46" s="160" t="s">
        <v>217</v>
      </c>
      <c r="U46" s="160">
        <v>0</v>
      </c>
      <c r="V46" s="160">
        <f t="shared" si="20"/>
        <v>0</v>
      </c>
      <c r="W46" s="160"/>
      <c r="X46" s="160" t="s">
        <v>236</v>
      </c>
      <c r="Y46" s="160" t="s">
        <v>218</v>
      </c>
      <c r="Z46" s="150"/>
      <c r="AA46" s="150"/>
      <c r="AB46" s="150"/>
      <c r="AC46" s="150"/>
      <c r="AD46" s="150"/>
      <c r="AE46" s="150"/>
      <c r="AF46" s="150"/>
      <c r="AG46" s="150" t="s">
        <v>486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7">
        <v>36</v>
      </c>
      <c r="B47" s="178" t="s">
        <v>1231</v>
      </c>
      <c r="C47" s="184" t="s">
        <v>1193</v>
      </c>
      <c r="D47" s="179" t="s">
        <v>417</v>
      </c>
      <c r="E47" s="180">
        <v>15</v>
      </c>
      <c r="F47" s="181"/>
      <c r="G47" s="182">
        <f t="shared" si="14"/>
        <v>0</v>
      </c>
      <c r="H47" s="161">
        <v>0</v>
      </c>
      <c r="I47" s="160">
        <f t="shared" si="15"/>
        <v>0</v>
      </c>
      <c r="J47" s="161">
        <v>10</v>
      </c>
      <c r="K47" s="160">
        <f t="shared" si="16"/>
        <v>150</v>
      </c>
      <c r="L47" s="160">
        <v>21</v>
      </c>
      <c r="M47" s="160">
        <f t="shared" si="17"/>
        <v>0</v>
      </c>
      <c r="N47" s="159">
        <v>0</v>
      </c>
      <c r="O47" s="159">
        <f t="shared" si="18"/>
        <v>0</v>
      </c>
      <c r="P47" s="159">
        <v>0</v>
      </c>
      <c r="Q47" s="159">
        <f t="shared" si="19"/>
        <v>0</v>
      </c>
      <c r="R47" s="160"/>
      <c r="S47" s="160" t="s">
        <v>222</v>
      </c>
      <c r="T47" s="160" t="s">
        <v>217</v>
      </c>
      <c r="U47" s="160">
        <v>0</v>
      </c>
      <c r="V47" s="160">
        <f t="shared" si="20"/>
        <v>0</v>
      </c>
      <c r="W47" s="160"/>
      <c r="X47" s="160" t="s">
        <v>236</v>
      </c>
      <c r="Y47" s="160" t="s">
        <v>218</v>
      </c>
      <c r="Z47" s="150"/>
      <c r="AA47" s="150"/>
      <c r="AB47" s="150"/>
      <c r="AC47" s="150"/>
      <c r="AD47" s="150"/>
      <c r="AE47" s="150"/>
      <c r="AF47" s="150"/>
      <c r="AG47" s="150" t="s">
        <v>486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7">
        <v>37</v>
      </c>
      <c r="B48" s="178" t="s">
        <v>1232</v>
      </c>
      <c r="C48" s="184" t="s">
        <v>1195</v>
      </c>
      <c r="D48" s="179" t="s">
        <v>417</v>
      </c>
      <c r="E48" s="180">
        <v>15</v>
      </c>
      <c r="F48" s="181"/>
      <c r="G48" s="182">
        <f t="shared" si="14"/>
        <v>0</v>
      </c>
      <c r="H48" s="161">
        <v>0</v>
      </c>
      <c r="I48" s="160">
        <f t="shared" si="15"/>
        <v>0</v>
      </c>
      <c r="J48" s="161">
        <v>2</v>
      </c>
      <c r="K48" s="160">
        <f t="shared" si="16"/>
        <v>30</v>
      </c>
      <c r="L48" s="160">
        <v>21</v>
      </c>
      <c r="M48" s="160">
        <f t="shared" si="17"/>
        <v>0</v>
      </c>
      <c r="N48" s="159">
        <v>0</v>
      </c>
      <c r="O48" s="159">
        <f t="shared" si="18"/>
        <v>0</v>
      </c>
      <c r="P48" s="159">
        <v>0</v>
      </c>
      <c r="Q48" s="159">
        <f t="shared" si="19"/>
        <v>0</v>
      </c>
      <c r="R48" s="160"/>
      <c r="S48" s="160" t="s">
        <v>222</v>
      </c>
      <c r="T48" s="160" t="s">
        <v>217</v>
      </c>
      <c r="U48" s="160">
        <v>0</v>
      </c>
      <c r="V48" s="160">
        <f t="shared" si="20"/>
        <v>0</v>
      </c>
      <c r="W48" s="160"/>
      <c r="X48" s="160" t="s">
        <v>236</v>
      </c>
      <c r="Y48" s="160" t="s">
        <v>218</v>
      </c>
      <c r="Z48" s="150"/>
      <c r="AA48" s="150"/>
      <c r="AB48" s="150"/>
      <c r="AC48" s="150"/>
      <c r="AD48" s="150"/>
      <c r="AE48" s="150"/>
      <c r="AF48" s="150"/>
      <c r="AG48" s="150" t="s">
        <v>486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7">
        <v>38</v>
      </c>
      <c r="B49" s="178" t="s">
        <v>1233</v>
      </c>
      <c r="C49" s="184" t="s">
        <v>1197</v>
      </c>
      <c r="D49" s="179" t="s">
        <v>1161</v>
      </c>
      <c r="E49" s="180">
        <v>1</v>
      </c>
      <c r="F49" s="181"/>
      <c r="G49" s="182">
        <f t="shared" si="14"/>
        <v>0</v>
      </c>
      <c r="H49" s="161">
        <v>0</v>
      </c>
      <c r="I49" s="160">
        <f t="shared" si="15"/>
        <v>0</v>
      </c>
      <c r="J49" s="161">
        <v>2500</v>
      </c>
      <c r="K49" s="160">
        <f t="shared" si="16"/>
        <v>2500</v>
      </c>
      <c r="L49" s="160">
        <v>21</v>
      </c>
      <c r="M49" s="160">
        <f t="shared" si="17"/>
        <v>0</v>
      </c>
      <c r="N49" s="159">
        <v>0</v>
      </c>
      <c r="O49" s="159">
        <f t="shared" si="18"/>
        <v>0</v>
      </c>
      <c r="P49" s="159">
        <v>0</v>
      </c>
      <c r="Q49" s="159">
        <f t="shared" si="19"/>
        <v>0</v>
      </c>
      <c r="R49" s="160"/>
      <c r="S49" s="160" t="s">
        <v>222</v>
      </c>
      <c r="T49" s="160" t="s">
        <v>217</v>
      </c>
      <c r="U49" s="160">
        <v>0</v>
      </c>
      <c r="V49" s="160">
        <f t="shared" si="20"/>
        <v>0</v>
      </c>
      <c r="W49" s="160"/>
      <c r="X49" s="160" t="s">
        <v>236</v>
      </c>
      <c r="Y49" s="160" t="s">
        <v>218</v>
      </c>
      <c r="Z49" s="150"/>
      <c r="AA49" s="150"/>
      <c r="AB49" s="150"/>
      <c r="AC49" s="150"/>
      <c r="AD49" s="150"/>
      <c r="AE49" s="150"/>
      <c r="AF49" s="150"/>
      <c r="AG49" s="150" t="s">
        <v>486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5.5" x14ac:dyDescent="0.2">
      <c r="A50" s="164" t="s">
        <v>211</v>
      </c>
      <c r="B50" s="165" t="s">
        <v>91</v>
      </c>
      <c r="C50" s="183" t="s">
        <v>92</v>
      </c>
      <c r="D50" s="166"/>
      <c r="E50" s="167"/>
      <c r="F50" s="168"/>
      <c r="G50" s="169">
        <f>SUMIF(AG51:AG60,"&lt;&gt;NOR",G51:G60)</f>
        <v>0</v>
      </c>
      <c r="H50" s="163"/>
      <c r="I50" s="163">
        <f>SUM(I51:I60)</f>
        <v>2320</v>
      </c>
      <c r="J50" s="163"/>
      <c r="K50" s="163">
        <f>SUM(K51:K60)</f>
        <v>29775</v>
      </c>
      <c r="L50" s="163"/>
      <c r="M50" s="163">
        <f>SUM(M51:M60)</f>
        <v>0</v>
      </c>
      <c r="N50" s="162"/>
      <c r="O50" s="162">
        <f>SUM(O51:O60)</f>
        <v>0</v>
      </c>
      <c r="P50" s="162"/>
      <c r="Q50" s="162">
        <f>SUM(Q51:Q60)</f>
        <v>0</v>
      </c>
      <c r="R50" s="163"/>
      <c r="S50" s="163"/>
      <c r="T50" s="163"/>
      <c r="U50" s="163"/>
      <c r="V50" s="163">
        <f>SUM(V51:V60)</f>
        <v>0</v>
      </c>
      <c r="W50" s="163"/>
      <c r="X50" s="163"/>
      <c r="Y50" s="163"/>
      <c r="AG50" t="s">
        <v>212</v>
      </c>
    </row>
    <row r="51" spans="1:60" outlineLevel="1" x14ac:dyDescent="0.2">
      <c r="A51" s="177">
        <v>39</v>
      </c>
      <c r="B51" s="178" t="s">
        <v>1234</v>
      </c>
      <c r="C51" s="184" t="s">
        <v>1235</v>
      </c>
      <c r="D51" s="179" t="s">
        <v>417</v>
      </c>
      <c r="E51" s="180">
        <v>80</v>
      </c>
      <c r="F51" s="181"/>
      <c r="G51" s="182">
        <f t="shared" ref="G51:G57" si="21">ROUND(E51*F51,2)</f>
        <v>0</v>
      </c>
      <c r="H51" s="161">
        <v>0</v>
      </c>
      <c r="I51" s="160">
        <f t="shared" ref="I51:I57" si="22">ROUND(E51*H51,2)</f>
        <v>0</v>
      </c>
      <c r="J51" s="161">
        <v>29</v>
      </c>
      <c r="K51" s="160">
        <f t="shared" ref="K51:K57" si="23">ROUND(E51*J51,2)</f>
        <v>2320</v>
      </c>
      <c r="L51" s="160">
        <v>21</v>
      </c>
      <c r="M51" s="160">
        <f t="shared" ref="M51:M57" si="24">G51*(1+L51/100)</f>
        <v>0</v>
      </c>
      <c r="N51" s="159">
        <v>0</v>
      </c>
      <c r="O51" s="159">
        <f t="shared" ref="O51:O57" si="25">ROUND(E51*N51,2)</f>
        <v>0</v>
      </c>
      <c r="P51" s="159">
        <v>0</v>
      </c>
      <c r="Q51" s="159">
        <f t="shared" ref="Q51:Q57" si="26">ROUND(E51*P51,2)</f>
        <v>0</v>
      </c>
      <c r="R51" s="160"/>
      <c r="S51" s="160" t="s">
        <v>222</v>
      </c>
      <c r="T51" s="160" t="s">
        <v>217</v>
      </c>
      <c r="U51" s="160">
        <v>0</v>
      </c>
      <c r="V51" s="160">
        <f t="shared" ref="V51:V57" si="27">ROUND(E51*U51,2)</f>
        <v>0</v>
      </c>
      <c r="W51" s="160"/>
      <c r="X51" s="160" t="s">
        <v>236</v>
      </c>
      <c r="Y51" s="160" t="s">
        <v>218</v>
      </c>
      <c r="Z51" s="150"/>
      <c r="AA51" s="150"/>
      <c r="AB51" s="150"/>
      <c r="AC51" s="150"/>
      <c r="AD51" s="150"/>
      <c r="AE51" s="150"/>
      <c r="AF51" s="150"/>
      <c r="AG51" s="150" t="s">
        <v>486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7">
        <v>40</v>
      </c>
      <c r="B52" s="178" t="s">
        <v>1236</v>
      </c>
      <c r="C52" s="184" t="s">
        <v>1237</v>
      </c>
      <c r="D52" s="179" t="s">
        <v>417</v>
      </c>
      <c r="E52" s="180">
        <v>80</v>
      </c>
      <c r="F52" s="181"/>
      <c r="G52" s="182">
        <f t="shared" si="21"/>
        <v>0</v>
      </c>
      <c r="H52" s="161">
        <v>29</v>
      </c>
      <c r="I52" s="160">
        <f t="shared" si="22"/>
        <v>2320</v>
      </c>
      <c r="J52" s="161">
        <v>0</v>
      </c>
      <c r="K52" s="160">
        <f t="shared" si="23"/>
        <v>0</v>
      </c>
      <c r="L52" s="160">
        <v>21</v>
      </c>
      <c r="M52" s="160">
        <f t="shared" si="24"/>
        <v>0</v>
      </c>
      <c r="N52" s="159">
        <v>0</v>
      </c>
      <c r="O52" s="159">
        <f t="shared" si="25"/>
        <v>0</v>
      </c>
      <c r="P52" s="159">
        <v>0</v>
      </c>
      <c r="Q52" s="159">
        <f t="shared" si="26"/>
        <v>0</v>
      </c>
      <c r="R52" s="160"/>
      <c r="S52" s="160" t="s">
        <v>222</v>
      </c>
      <c r="T52" s="160" t="s">
        <v>217</v>
      </c>
      <c r="U52" s="160">
        <v>0</v>
      </c>
      <c r="V52" s="160">
        <f t="shared" si="27"/>
        <v>0</v>
      </c>
      <c r="W52" s="160"/>
      <c r="X52" s="160" t="s">
        <v>322</v>
      </c>
      <c r="Y52" s="160" t="s">
        <v>218</v>
      </c>
      <c r="Z52" s="150"/>
      <c r="AA52" s="150"/>
      <c r="AB52" s="150"/>
      <c r="AC52" s="150"/>
      <c r="AD52" s="150"/>
      <c r="AE52" s="150"/>
      <c r="AF52" s="150"/>
      <c r="AG52" s="150" t="s">
        <v>558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7">
        <v>41</v>
      </c>
      <c r="B53" s="178" t="s">
        <v>1238</v>
      </c>
      <c r="C53" s="184" t="s">
        <v>1239</v>
      </c>
      <c r="D53" s="179" t="s">
        <v>1161</v>
      </c>
      <c r="E53" s="180">
        <v>3</v>
      </c>
      <c r="F53" s="181"/>
      <c r="G53" s="182">
        <f t="shared" si="21"/>
        <v>0</v>
      </c>
      <c r="H53" s="161">
        <v>0</v>
      </c>
      <c r="I53" s="160">
        <f t="shared" si="22"/>
        <v>0</v>
      </c>
      <c r="J53" s="161">
        <v>1750</v>
      </c>
      <c r="K53" s="160">
        <f t="shared" si="23"/>
        <v>5250</v>
      </c>
      <c r="L53" s="160">
        <v>21</v>
      </c>
      <c r="M53" s="160">
        <f t="shared" si="24"/>
        <v>0</v>
      </c>
      <c r="N53" s="159">
        <v>0</v>
      </c>
      <c r="O53" s="159">
        <f t="shared" si="25"/>
        <v>0</v>
      </c>
      <c r="P53" s="159">
        <v>0</v>
      </c>
      <c r="Q53" s="159">
        <f t="shared" si="26"/>
        <v>0</v>
      </c>
      <c r="R53" s="160"/>
      <c r="S53" s="160" t="s">
        <v>222</v>
      </c>
      <c r="T53" s="160" t="s">
        <v>217</v>
      </c>
      <c r="U53" s="160">
        <v>0</v>
      </c>
      <c r="V53" s="160">
        <f t="shared" si="27"/>
        <v>0</v>
      </c>
      <c r="W53" s="160"/>
      <c r="X53" s="160" t="s">
        <v>236</v>
      </c>
      <c r="Y53" s="160" t="s">
        <v>218</v>
      </c>
      <c r="Z53" s="150"/>
      <c r="AA53" s="150"/>
      <c r="AB53" s="150"/>
      <c r="AC53" s="150"/>
      <c r="AD53" s="150"/>
      <c r="AE53" s="150"/>
      <c r="AF53" s="150"/>
      <c r="AG53" s="150" t="s">
        <v>486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7">
        <v>42</v>
      </c>
      <c r="B54" s="178" t="s">
        <v>1240</v>
      </c>
      <c r="C54" s="184" t="s">
        <v>1241</v>
      </c>
      <c r="D54" s="179" t="s">
        <v>1161</v>
      </c>
      <c r="E54" s="180">
        <v>3</v>
      </c>
      <c r="F54" s="181"/>
      <c r="G54" s="182">
        <f t="shared" si="21"/>
        <v>0</v>
      </c>
      <c r="H54" s="161">
        <v>0</v>
      </c>
      <c r="I54" s="160">
        <f t="shared" si="22"/>
        <v>0</v>
      </c>
      <c r="J54" s="161">
        <v>290</v>
      </c>
      <c r="K54" s="160">
        <f t="shared" si="23"/>
        <v>870</v>
      </c>
      <c r="L54" s="160">
        <v>21</v>
      </c>
      <c r="M54" s="160">
        <f t="shared" si="24"/>
        <v>0</v>
      </c>
      <c r="N54" s="159">
        <v>0</v>
      </c>
      <c r="O54" s="159">
        <f t="shared" si="25"/>
        <v>0</v>
      </c>
      <c r="P54" s="159">
        <v>0</v>
      </c>
      <c r="Q54" s="159">
        <f t="shared" si="26"/>
        <v>0</v>
      </c>
      <c r="R54" s="160"/>
      <c r="S54" s="160" t="s">
        <v>222</v>
      </c>
      <c r="T54" s="160" t="s">
        <v>217</v>
      </c>
      <c r="U54" s="160">
        <v>0</v>
      </c>
      <c r="V54" s="160">
        <f t="shared" si="27"/>
        <v>0</v>
      </c>
      <c r="W54" s="160"/>
      <c r="X54" s="160" t="s">
        <v>236</v>
      </c>
      <c r="Y54" s="160" t="s">
        <v>218</v>
      </c>
      <c r="Z54" s="150"/>
      <c r="AA54" s="150"/>
      <c r="AB54" s="150"/>
      <c r="AC54" s="150"/>
      <c r="AD54" s="150"/>
      <c r="AE54" s="150"/>
      <c r="AF54" s="150"/>
      <c r="AG54" s="150" t="s">
        <v>486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7">
        <v>43</v>
      </c>
      <c r="B55" s="178" t="s">
        <v>1242</v>
      </c>
      <c r="C55" s="184" t="s">
        <v>1243</v>
      </c>
      <c r="D55" s="179" t="s">
        <v>1161</v>
      </c>
      <c r="E55" s="180">
        <v>3</v>
      </c>
      <c r="F55" s="181"/>
      <c r="G55" s="182">
        <f t="shared" si="21"/>
        <v>0</v>
      </c>
      <c r="H55" s="161">
        <v>0</v>
      </c>
      <c r="I55" s="160">
        <f t="shared" si="22"/>
        <v>0</v>
      </c>
      <c r="J55" s="161">
        <v>960</v>
      </c>
      <c r="K55" s="160">
        <f t="shared" si="23"/>
        <v>2880</v>
      </c>
      <c r="L55" s="160">
        <v>21</v>
      </c>
      <c r="M55" s="160">
        <f t="shared" si="24"/>
        <v>0</v>
      </c>
      <c r="N55" s="159">
        <v>0</v>
      </c>
      <c r="O55" s="159">
        <f t="shared" si="25"/>
        <v>0</v>
      </c>
      <c r="P55" s="159">
        <v>0</v>
      </c>
      <c r="Q55" s="159">
        <f t="shared" si="26"/>
        <v>0</v>
      </c>
      <c r="R55" s="160"/>
      <c r="S55" s="160" t="s">
        <v>222</v>
      </c>
      <c r="T55" s="160" t="s">
        <v>217</v>
      </c>
      <c r="U55" s="160">
        <v>0</v>
      </c>
      <c r="V55" s="160">
        <f t="shared" si="27"/>
        <v>0</v>
      </c>
      <c r="W55" s="160"/>
      <c r="X55" s="160" t="s">
        <v>236</v>
      </c>
      <c r="Y55" s="160" t="s">
        <v>218</v>
      </c>
      <c r="Z55" s="150"/>
      <c r="AA55" s="150"/>
      <c r="AB55" s="150"/>
      <c r="AC55" s="150"/>
      <c r="AD55" s="150"/>
      <c r="AE55" s="150"/>
      <c r="AF55" s="150"/>
      <c r="AG55" s="150" t="s">
        <v>486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7">
        <v>44</v>
      </c>
      <c r="B56" s="178" t="s">
        <v>1244</v>
      </c>
      <c r="C56" s="184" t="s">
        <v>1245</v>
      </c>
      <c r="D56" s="179" t="s">
        <v>1161</v>
      </c>
      <c r="E56" s="180">
        <v>3</v>
      </c>
      <c r="F56" s="181"/>
      <c r="G56" s="182">
        <f t="shared" si="21"/>
        <v>0</v>
      </c>
      <c r="H56" s="161">
        <v>0</v>
      </c>
      <c r="I56" s="160">
        <f t="shared" si="22"/>
        <v>0</v>
      </c>
      <c r="J56" s="161">
        <v>290</v>
      </c>
      <c r="K56" s="160">
        <f t="shared" si="23"/>
        <v>870</v>
      </c>
      <c r="L56" s="160">
        <v>21</v>
      </c>
      <c r="M56" s="160">
        <f t="shared" si="24"/>
        <v>0</v>
      </c>
      <c r="N56" s="159">
        <v>0</v>
      </c>
      <c r="O56" s="159">
        <f t="shared" si="25"/>
        <v>0</v>
      </c>
      <c r="P56" s="159">
        <v>0</v>
      </c>
      <c r="Q56" s="159">
        <f t="shared" si="26"/>
        <v>0</v>
      </c>
      <c r="R56" s="160"/>
      <c r="S56" s="160" t="s">
        <v>222</v>
      </c>
      <c r="T56" s="160" t="s">
        <v>217</v>
      </c>
      <c r="U56" s="160">
        <v>0</v>
      </c>
      <c r="V56" s="160">
        <f t="shared" si="27"/>
        <v>0</v>
      </c>
      <c r="W56" s="160"/>
      <c r="X56" s="160" t="s">
        <v>236</v>
      </c>
      <c r="Y56" s="160" t="s">
        <v>218</v>
      </c>
      <c r="Z56" s="150"/>
      <c r="AA56" s="150"/>
      <c r="AB56" s="150"/>
      <c r="AC56" s="150"/>
      <c r="AD56" s="150"/>
      <c r="AE56" s="150"/>
      <c r="AF56" s="150"/>
      <c r="AG56" s="150" t="s">
        <v>486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45" outlineLevel="1" x14ac:dyDescent="0.2">
      <c r="A57" s="171">
        <v>45</v>
      </c>
      <c r="B57" s="172" t="s">
        <v>1246</v>
      </c>
      <c r="C57" s="185" t="s">
        <v>1247</v>
      </c>
      <c r="D57" s="173" t="s">
        <v>1161</v>
      </c>
      <c r="E57" s="174">
        <v>1</v>
      </c>
      <c r="F57" s="175"/>
      <c r="G57" s="176">
        <f t="shared" si="21"/>
        <v>0</v>
      </c>
      <c r="H57" s="161">
        <v>0</v>
      </c>
      <c r="I57" s="160">
        <f t="shared" si="22"/>
        <v>0</v>
      </c>
      <c r="J57" s="161">
        <v>12485</v>
      </c>
      <c r="K57" s="160">
        <f t="shared" si="23"/>
        <v>12485</v>
      </c>
      <c r="L57" s="160">
        <v>21</v>
      </c>
      <c r="M57" s="160">
        <f t="shared" si="24"/>
        <v>0</v>
      </c>
      <c r="N57" s="159">
        <v>0</v>
      </c>
      <c r="O57" s="159">
        <f t="shared" si="25"/>
        <v>0</v>
      </c>
      <c r="P57" s="159">
        <v>0</v>
      </c>
      <c r="Q57" s="159">
        <f t="shared" si="26"/>
        <v>0</v>
      </c>
      <c r="R57" s="160"/>
      <c r="S57" s="160" t="s">
        <v>222</v>
      </c>
      <c r="T57" s="160" t="s">
        <v>217</v>
      </c>
      <c r="U57" s="160">
        <v>0</v>
      </c>
      <c r="V57" s="160">
        <f t="shared" si="27"/>
        <v>0</v>
      </c>
      <c r="W57" s="160"/>
      <c r="X57" s="160" t="s">
        <v>236</v>
      </c>
      <c r="Y57" s="160" t="s">
        <v>218</v>
      </c>
      <c r="Z57" s="150"/>
      <c r="AA57" s="150"/>
      <c r="AB57" s="150"/>
      <c r="AC57" s="150"/>
      <c r="AD57" s="150"/>
      <c r="AE57" s="150"/>
      <c r="AF57" s="150"/>
      <c r="AG57" s="150" t="s">
        <v>486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2" x14ac:dyDescent="0.2">
      <c r="A58" s="157"/>
      <c r="B58" s="158"/>
      <c r="C58" s="278" t="s">
        <v>1248</v>
      </c>
      <c r="D58" s="279"/>
      <c r="E58" s="279"/>
      <c r="F58" s="279"/>
      <c r="G58" s="279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1040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200" t="str">
        <f>C58</f>
        <v>samokalibrující oscilátor s přijímačem DCF, který zajišťuje absolutně přesný chod hodin a změnu letní–zimní čas. Kompletní, přizpůsobil linky stávajícím rozvodům</v>
      </c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7">
        <v>46</v>
      </c>
      <c r="B59" s="178" t="s">
        <v>1249</v>
      </c>
      <c r="C59" s="184" t="s">
        <v>1250</v>
      </c>
      <c r="D59" s="179" t="s">
        <v>1227</v>
      </c>
      <c r="E59" s="180">
        <v>4</v>
      </c>
      <c r="F59" s="181"/>
      <c r="G59" s="182">
        <f>ROUND(E59*F59,2)</f>
        <v>0</v>
      </c>
      <c r="H59" s="161">
        <v>0</v>
      </c>
      <c r="I59" s="160">
        <f>ROUND(E59*H59,2)</f>
        <v>0</v>
      </c>
      <c r="J59" s="161">
        <v>650</v>
      </c>
      <c r="K59" s="160">
        <f>ROUND(E59*J59,2)</f>
        <v>2600</v>
      </c>
      <c r="L59" s="160">
        <v>21</v>
      </c>
      <c r="M59" s="160">
        <f>G59*(1+L59/100)</f>
        <v>0</v>
      </c>
      <c r="N59" s="159">
        <v>0</v>
      </c>
      <c r="O59" s="159">
        <f>ROUND(E59*N59,2)</f>
        <v>0</v>
      </c>
      <c r="P59" s="159">
        <v>0</v>
      </c>
      <c r="Q59" s="159">
        <f>ROUND(E59*P59,2)</f>
        <v>0</v>
      </c>
      <c r="R59" s="160"/>
      <c r="S59" s="160" t="s">
        <v>222</v>
      </c>
      <c r="T59" s="160" t="s">
        <v>217</v>
      </c>
      <c r="U59" s="160">
        <v>0</v>
      </c>
      <c r="V59" s="160">
        <f>ROUND(E59*U59,2)</f>
        <v>0</v>
      </c>
      <c r="W59" s="160"/>
      <c r="X59" s="160" t="s">
        <v>236</v>
      </c>
      <c r="Y59" s="160" t="s">
        <v>218</v>
      </c>
      <c r="Z59" s="150"/>
      <c r="AA59" s="150"/>
      <c r="AB59" s="150"/>
      <c r="AC59" s="150"/>
      <c r="AD59" s="150"/>
      <c r="AE59" s="150"/>
      <c r="AF59" s="150"/>
      <c r="AG59" s="150" t="s">
        <v>486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2.5" outlineLevel="1" x14ac:dyDescent="0.2">
      <c r="A60" s="177">
        <v>47</v>
      </c>
      <c r="B60" s="178" t="s">
        <v>1251</v>
      </c>
      <c r="C60" s="184" t="s">
        <v>1252</v>
      </c>
      <c r="D60" s="179" t="s">
        <v>1161</v>
      </c>
      <c r="E60" s="180">
        <v>1</v>
      </c>
      <c r="F60" s="181"/>
      <c r="G60" s="182">
        <f>ROUND(E60*F60,2)</f>
        <v>0</v>
      </c>
      <c r="H60" s="161">
        <v>0</v>
      </c>
      <c r="I60" s="160">
        <f>ROUND(E60*H60,2)</f>
        <v>0</v>
      </c>
      <c r="J60" s="161">
        <v>2500</v>
      </c>
      <c r="K60" s="160">
        <f>ROUND(E60*J60,2)</f>
        <v>2500</v>
      </c>
      <c r="L60" s="160">
        <v>21</v>
      </c>
      <c r="M60" s="160">
        <f>G60*(1+L60/100)</f>
        <v>0</v>
      </c>
      <c r="N60" s="159">
        <v>0</v>
      </c>
      <c r="O60" s="159">
        <f>ROUND(E60*N60,2)</f>
        <v>0</v>
      </c>
      <c r="P60" s="159">
        <v>0</v>
      </c>
      <c r="Q60" s="159">
        <f>ROUND(E60*P60,2)</f>
        <v>0</v>
      </c>
      <c r="R60" s="160"/>
      <c r="S60" s="160" t="s">
        <v>222</v>
      </c>
      <c r="T60" s="160" t="s">
        <v>217</v>
      </c>
      <c r="U60" s="160">
        <v>0</v>
      </c>
      <c r="V60" s="160">
        <f>ROUND(E60*U60,2)</f>
        <v>0</v>
      </c>
      <c r="W60" s="160"/>
      <c r="X60" s="160" t="s">
        <v>236</v>
      </c>
      <c r="Y60" s="160" t="s">
        <v>218</v>
      </c>
      <c r="Z60" s="150"/>
      <c r="AA60" s="150"/>
      <c r="AB60" s="150"/>
      <c r="AC60" s="150"/>
      <c r="AD60" s="150"/>
      <c r="AE60" s="150"/>
      <c r="AF60" s="150"/>
      <c r="AG60" s="150" t="s">
        <v>486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x14ac:dyDescent="0.2">
      <c r="A61" s="164" t="s">
        <v>211</v>
      </c>
      <c r="B61" s="165" t="s">
        <v>94</v>
      </c>
      <c r="C61" s="183" t="s">
        <v>95</v>
      </c>
      <c r="D61" s="166"/>
      <c r="E61" s="167"/>
      <c r="F61" s="168"/>
      <c r="G61" s="169">
        <f>SUMIF(AG62:AG70,"&lt;&gt;NOR",G62:G70)</f>
        <v>0</v>
      </c>
      <c r="H61" s="163"/>
      <c r="I61" s="163">
        <f>SUM(I62:I70)</f>
        <v>0</v>
      </c>
      <c r="J61" s="163"/>
      <c r="K61" s="163">
        <f>SUM(K62:K70)</f>
        <v>13684</v>
      </c>
      <c r="L61" s="163"/>
      <c r="M61" s="163">
        <f>SUM(M62:M70)</f>
        <v>0</v>
      </c>
      <c r="N61" s="162"/>
      <c r="O61" s="162">
        <f>SUM(O62:O70)</f>
        <v>0</v>
      </c>
      <c r="P61" s="162"/>
      <c r="Q61" s="162">
        <f>SUM(Q62:Q70)</f>
        <v>0</v>
      </c>
      <c r="R61" s="163"/>
      <c r="S61" s="163"/>
      <c r="T61" s="163"/>
      <c r="U61" s="163"/>
      <c r="V61" s="163">
        <f>SUM(V62:V70)</f>
        <v>0</v>
      </c>
      <c r="W61" s="163"/>
      <c r="X61" s="163"/>
      <c r="Y61" s="163"/>
      <c r="AG61" t="s">
        <v>212</v>
      </c>
    </row>
    <row r="62" spans="1:60" outlineLevel="1" x14ac:dyDescent="0.2">
      <c r="A62" s="177">
        <v>48</v>
      </c>
      <c r="B62" s="178" t="s">
        <v>1253</v>
      </c>
      <c r="C62" s="184" t="s">
        <v>1254</v>
      </c>
      <c r="D62" s="179" t="s">
        <v>1161</v>
      </c>
      <c r="E62" s="180">
        <v>2</v>
      </c>
      <c r="F62" s="181"/>
      <c r="G62" s="182">
        <f t="shared" ref="G62:G70" si="28">ROUND(E62*F62,2)</f>
        <v>0</v>
      </c>
      <c r="H62" s="161">
        <v>0</v>
      </c>
      <c r="I62" s="160">
        <f t="shared" ref="I62:I70" si="29">ROUND(E62*H62,2)</f>
        <v>0</v>
      </c>
      <c r="J62" s="161">
        <v>202</v>
      </c>
      <c r="K62" s="160">
        <f t="shared" ref="K62:K70" si="30">ROUND(E62*J62,2)</f>
        <v>404</v>
      </c>
      <c r="L62" s="160">
        <v>21</v>
      </c>
      <c r="M62" s="160">
        <f t="shared" ref="M62:M70" si="31">G62*(1+L62/100)</f>
        <v>0</v>
      </c>
      <c r="N62" s="159">
        <v>0</v>
      </c>
      <c r="O62" s="159">
        <f t="shared" ref="O62:O70" si="32">ROUND(E62*N62,2)</f>
        <v>0</v>
      </c>
      <c r="P62" s="159">
        <v>0</v>
      </c>
      <c r="Q62" s="159">
        <f t="shared" ref="Q62:Q70" si="33">ROUND(E62*P62,2)</f>
        <v>0</v>
      </c>
      <c r="R62" s="160"/>
      <c r="S62" s="160" t="s">
        <v>222</v>
      </c>
      <c r="T62" s="160" t="s">
        <v>217</v>
      </c>
      <c r="U62" s="160">
        <v>0</v>
      </c>
      <c r="V62" s="160">
        <f t="shared" ref="V62:V70" si="34">ROUND(E62*U62,2)</f>
        <v>0</v>
      </c>
      <c r="W62" s="160"/>
      <c r="X62" s="160" t="s">
        <v>236</v>
      </c>
      <c r="Y62" s="160" t="s">
        <v>218</v>
      </c>
      <c r="Z62" s="150"/>
      <c r="AA62" s="150"/>
      <c r="AB62" s="150"/>
      <c r="AC62" s="150"/>
      <c r="AD62" s="150"/>
      <c r="AE62" s="150"/>
      <c r="AF62" s="150"/>
      <c r="AG62" s="150" t="s">
        <v>486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7">
        <v>49</v>
      </c>
      <c r="B63" s="178" t="s">
        <v>1255</v>
      </c>
      <c r="C63" s="184" t="s">
        <v>1256</v>
      </c>
      <c r="D63" s="179" t="s">
        <v>417</v>
      </c>
      <c r="E63" s="180">
        <v>10</v>
      </c>
      <c r="F63" s="181"/>
      <c r="G63" s="182">
        <f t="shared" si="28"/>
        <v>0</v>
      </c>
      <c r="H63" s="161">
        <v>0</v>
      </c>
      <c r="I63" s="160">
        <f t="shared" si="29"/>
        <v>0</v>
      </c>
      <c r="J63" s="161">
        <v>72</v>
      </c>
      <c r="K63" s="160">
        <f t="shared" si="30"/>
        <v>720</v>
      </c>
      <c r="L63" s="160">
        <v>21</v>
      </c>
      <c r="M63" s="160">
        <f t="shared" si="31"/>
        <v>0</v>
      </c>
      <c r="N63" s="159">
        <v>0</v>
      </c>
      <c r="O63" s="159">
        <f t="shared" si="32"/>
        <v>0</v>
      </c>
      <c r="P63" s="159">
        <v>0</v>
      </c>
      <c r="Q63" s="159">
        <f t="shared" si="33"/>
        <v>0</v>
      </c>
      <c r="R63" s="160"/>
      <c r="S63" s="160" t="s">
        <v>222</v>
      </c>
      <c r="T63" s="160" t="s">
        <v>217</v>
      </c>
      <c r="U63" s="160">
        <v>0</v>
      </c>
      <c r="V63" s="160">
        <f t="shared" si="34"/>
        <v>0</v>
      </c>
      <c r="W63" s="160"/>
      <c r="X63" s="160" t="s">
        <v>236</v>
      </c>
      <c r="Y63" s="160" t="s">
        <v>218</v>
      </c>
      <c r="Z63" s="150"/>
      <c r="AA63" s="150"/>
      <c r="AB63" s="150"/>
      <c r="AC63" s="150"/>
      <c r="AD63" s="150"/>
      <c r="AE63" s="150"/>
      <c r="AF63" s="150"/>
      <c r="AG63" s="150" t="s">
        <v>486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7">
        <v>50</v>
      </c>
      <c r="B64" s="178" t="s">
        <v>1257</v>
      </c>
      <c r="C64" s="184" t="s">
        <v>1193</v>
      </c>
      <c r="D64" s="179" t="s">
        <v>417</v>
      </c>
      <c r="E64" s="180">
        <v>10</v>
      </c>
      <c r="F64" s="181"/>
      <c r="G64" s="182">
        <f t="shared" si="28"/>
        <v>0</v>
      </c>
      <c r="H64" s="161">
        <v>0</v>
      </c>
      <c r="I64" s="160">
        <f t="shared" si="29"/>
        <v>0</v>
      </c>
      <c r="J64" s="161">
        <v>10</v>
      </c>
      <c r="K64" s="160">
        <f t="shared" si="30"/>
        <v>100</v>
      </c>
      <c r="L64" s="160">
        <v>21</v>
      </c>
      <c r="M64" s="160">
        <f t="shared" si="31"/>
        <v>0</v>
      </c>
      <c r="N64" s="159">
        <v>0</v>
      </c>
      <c r="O64" s="159">
        <f t="shared" si="32"/>
        <v>0</v>
      </c>
      <c r="P64" s="159">
        <v>0</v>
      </c>
      <c r="Q64" s="159">
        <f t="shared" si="33"/>
        <v>0</v>
      </c>
      <c r="R64" s="160"/>
      <c r="S64" s="160" t="s">
        <v>222</v>
      </c>
      <c r="T64" s="160" t="s">
        <v>217</v>
      </c>
      <c r="U64" s="160">
        <v>0</v>
      </c>
      <c r="V64" s="160">
        <f t="shared" si="34"/>
        <v>0</v>
      </c>
      <c r="W64" s="160"/>
      <c r="X64" s="160" t="s">
        <v>236</v>
      </c>
      <c r="Y64" s="160" t="s">
        <v>218</v>
      </c>
      <c r="Z64" s="150"/>
      <c r="AA64" s="150"/>
      <c r="AB64" s="150"/>
      <c r="AC64" s="150"/>
      <c r="AD64" s="150"/>
      <c r="AE64" s="150"/>
      <c r="AF64" s="150"/>
      <c r="AG64" s="150" t="s">
        <v>486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7">
        <v>51</v>
      </c>
      <c r="B65" s="178" t="s">
        <v>1258</v>
      </c>
      <c r="C65" s="184" t="s">
        <v>1195</v>
      </c>
      <c r="D65" s="179" t="s">
        <v>417</v>
      </c>
      <c r="E65" s="180">
        <v>10</v>
      </c>
      <c r="F65" s="181"/>
      <c r="G65" s="182">
        <f t="shared" si="28"/>
        <v>0</v>
      </c>
      <c r="H65" s="161">
        <v>0</v>
      </c>
      <c r="I65" s="160">
        <f t="shared" si="29"/>
        <v>0</v>
      </c>
      <c r="J65" s="161">
        <v>2</v>
      </c>
      <c r="K65" s="160">
        <f t="shared" si="30"/>
        <v>20</v>
      </c>
      <c r="L65" s="160">
        <v>21</v>
      </c>
      <c r="M65" s="160">
        <f t="shared" si="31"/>
        <v>0</v>
      </c>
      <c r="N65" s="159">
        <v>0</v>
      </c>
      <c r="O65" s="159">
        <f t="shared" si="32"/>
        <v>0</v>
      </c>
      <c r="P65" s="159">
        <v>0</v>
      </c>
      <c r="Q65" s="159">
        <f t="shared" si="33"/>
        <v>0</v>
      </c>
      <c r="R65" s="160"/>
      <c r="S65" s="160" t="s">
        <v>222</v>
      </c>
      <c r="T65" s="160" t="s">
        <v>217</v>
      </c>
      <c r="U65" s="160">
        <v>0</v>
      </c>
      <c r="V65" s="160">
        <f t="shared" si="34"/>
        <v>0</v>
      </c>
      <c r="W65" s="160"/>
      <c r="X65" s="160" t="s">
        <v>236</v>
      </c>
      <c r="Y65" s="160" t="s">
        <v>218</v>
      </c>
      <c r="Z65" s="150"/>
      <c r="AA65" s="150"/>
      <c r="AB65" s="150"/>
      <c r="AC65" s="150"/>
      <c r="AD65" s="150"/>
      <c r="AE65" s="150"/>
      <c r="AF65" s="150"/>
      <c r="AG65" s="150" t="s">
        <v>486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2.5" outlineLevel="1" x14ac:dyDescent="0.2">
      <c r="A66" s="177">
        <v>52</v>
      </c>
      <c r="B66" s="178" t="s">
        <v>1259</v>
      </c>
      <c r="C66" s="184" t="s">
        <v>1260</v>
      </c>
      <c r="D66" s="179" t="s">
        <v>1161</v>
      </c>
      <c r="E66" s="180">
        <v>10</v>
      </c>
      <c r="F66" s="181"/>
      <c r="G66" s="182">
        <f t="shared" si="28"/>
        <v>0</v>
      </c>
      <c r="H66" s="161">
        <v>0</v>
      </c>
      <c r="I66" s="160">
        <f t="shared" si="29"/>
        <v>0</v>
      </c>
      <c r="J66" s="161">
        <v>171</v>
      </c>
      <c r="K66" s="160">
        <f t="shared" si="30"/>
        <v>1710</v>
      </c>
      <c r="L66" s="160">
        <v>21</v>
      </c>
      <c r="M66" s="160">
        <f t="shared" si="31"/>
        <v>0</v>
      </c>
      <c r="N66" s="159">
        <v>0</v>
      </c>
      <c r="O66" s="159">
        <f t="shared" si="32"/>
        <v>0</v>
      </c>
      <c r="P66" s="159">
        <v>0</v>
      </c>
      <c r="Q66" s="159">
        <f t="shared" si="33"/>
        <v>0</v>
      </c>
      <c r="R66" s="160"/>
      <c r="S66" s="160" t="s">
        <v>222</v>
      </c>
      <c r="T66" s="160" t="s">
        <v>217</v>
      </c>
      <c r="U66" s="160">
        <v>0</v>
      </c>
      <c r="V66" s="160">
        <f t="shared" si="34"/>
        <v>0</v>
      </c>
      <c r="W66" s="160"/>
      <c r="X66" s="160" t="s">
        <v>236</v>
      </c>
      <c r="Y66" s="160" t="s">
        <v>218</v>
      </c>
      <c r="Z66" s="150"/>
      <c r="AA66" s="150"/>
      <c r="AB66" s="150"/>
      <c r="AC66" s="150"/>
      <c r="AD66" s="150"/>
      <c r="AE66" s="150"/>
      <c r="AF66" s="150"/>
      <c r="AG66" s="150" t="s">
        <v>486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7">
        <v>53</v>
      </c>
      <c r="B67" s="178" t="s">
        <v>1261</v>
      </c>
      <c r="C67" s="184" t="s">
        <v>1262</v>
      </c>
      <c r="D67" s="179" t="s">
        <v>1263</v>
      </c>
      <c r="E67" s="180">
        <v>10</v>
      </c>
      <c r="F67" s="181"/>
      <c r="G67" s="182">
        <f t="shared" si="28"/>
        <v>0</v>
      </c>
      <c r="H67" s="161">
        <v>0</v>
      </c>
      <c r="I67" s="160">
        <f t="shared" si="29"/>
        <v>0</v>
      </c>
      <c r="J67" s="161">
        <v>99</v>
      </c>
      <c r="K67" s="160">
        <f t="shared" si="30"/>
        <v>990</v>
      </c>
      <c r="L67" s="160">
        <v>21</v>
      </c>
      <c r="M67" s="160">
        <f t="shared" si="31"/>
        <v>0</v>
      </c>
      <c r="N67" s="159">
        <v>0</v>
      </c>
      <c r="O67" s="159">
        <f t="shared" si="32"/>
        <v>0</v>
      </c>
      <c r="P67" s="159">
        <v>0</v>
      </c>
      <c r="Q67" s="159">
        <f t="shared" si="33"/>
        <v>0</v>
      </c>
      <c r="R67" s="160"/>
      <c r="S67" s="160" t="s">
        <v>222</v>
      </c>
      <c r="T67" s="160" t="s">
        <v>217</v>
      </c>
      <c r="U67" s="160">
        <v>0</v>
      </c>
      <c r="V67" s="160">
        <f t="shared" si="34"/>
        <v>0</v>
      </c>
      <c r="W67" s="160"/>
      <c r="X67" s="160" t="s">
        <v>236</v>
      </c>
      <c r="Y67" s="160" t="s">
        <v>218</v>
      </c>
      <c r="Z67" s="150"/>
      <c r="AA67" s="150"/>
      <c r="AB67" s="150"/>
      <c r="AC67" s="150"/>
      <c r="AD67" s="150"/>
      <c r="AE67" s="150"/>
      <c r="AF67" s="150"/>
      <c r="AG67" s="150" t="s">
        <v>486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7">
        <v>54</v>
      </c>
      <c r="B68" s="178" t="s">
        <v>1264</v>
      </c>
      <c r="C68" s="184" t="s">
        <v>1265</v>
      </c>
      <c r="D68" s="179" t="s">
        <v>1161</v>
      </c>
      <c r="E68" s="180">
        <v>1</v>
      </c>
      <c r="F68" s="181"/>
      <c r="G68" s="182">
        <f t="shared" si="28"/>
        <v>0</v>
      </c>
      <c r="H68" s="161">
        <v>0</v>
      </c>
      <c r="I68" s="160">
        <f t="shared" si="29"/>
        <v>0</v>
      </c>
      <c r="J68" s="161">
        <v>4120</v>
      </c>
      <c r="K68" s="160">
        <f t="shared" si="30"/>
        <v>4120</v>
      </c>
      <c r="L68" s="160">
        <v>21</v>
      </c>
      <c r="M68" s="160">
        <f t="shared" si="31"/>
        <v>0</v>
      </c>
      <c r="N68" s="159">
        <v>0</v>
      </c>
      <c r="O68" s="159">
        <f t="shared" si="32"/>
        <v>0</v>
      </c>
      <c r="P68" s="159">
        <v>0</v>
      </c>
      <c r="Q68" s="159">
        <f t="shared" si="33"/>
        <v>0</v>
      </c>
      <c r="R68" s="160"/>
      <c r="S68" s="160" t="s">
        <v>222</v>
      </c>
      <c r="T68" s="160" t="s">
        <v>217</v>
      </c>
      <c r="U68" s="160">
        <v>0</v>
      </c>
      <c r="V68" s="160">
        <f t="shared" si="34"/>
        <v>0</v>
      </c>
      <c r="W68" s="160"/>
      <c r="X68" s="160" t="s">
        <v>236</v>
      </c>
      <c r="Y68" s="160" t="s">
        <v>218</v>
      </c>
      <c r="Z68" s="150"/>
      <c r="AA68" s="150"/>
      <c r="AB68" s="150"/>
      <c r="AC68" s="150"/>
      <c r="AD68" s="150"/>
      <c r="AE68" s="150"/>
      <c r="AF68" s="150"/>
      <c r="AG68" s="150" t="s">
        <v>486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7">
        <v>55</v>
      </c>
      <c r="B69" s="178" t="s">
        <v>1266</v>
      </c>
      <c r="C69" s="184" t="s">
        <v>1267</v>
      </c>
      <c r="D69" s="179" t="s">
        <v>1161</v>
      </c>
      <c r="E69" s="180">
        <v>1</v>
      </c>
      <c r="F69" s="181"/>
      <c r="G69" s="182">
        <f t="shared" si="28"/>
        <v>0</v>
      </c>
      <c r="H69" s="161">
        <v>0</v>
      </c>
      <c r="I69" s="160">
        <f t="shared" si="29"/>
        <v>0</v>
      </c>
      <c r="J69" s="161">
        <v>4120</v>
      </c>
      <c r="K69" s="160">
        <f t="shared" si="30"/>
        <v>4120</v>
      </c>
      <c r="L69" s="160">
        <v>21</v>
      </c>
      <c r="M69" s="160">
        <f t="shared" si="31"/>
        <v>0</v>
      </c>
      <c r="N69" s="159">
        <v>0</v>
      </c>
      <c r="O69" s="159">
        <f t="shared" si="32"/>
        <v>0</v>
      </c>
      <c r="P69" s="159">
        <v>0</v>
      </c>
      <c r="Q69" s="159">
        <f t="shared" si="33"/>
        <v>0</v>
      </c>
      <c r="R69" s="160"/>
      <c r="S69" s="160" t="s">
        <v>222</v>
      </c>
      <c r="T69" s="160" t="s">
        <v>217</v>
      </c>
      <c r="U69" s="160">
        <v>0</v>
      </c>
      <c r="V69" s="160">
        <f t="shared" si="34"/>
        <v>0</v>
      </c>
      <c r="W69" s="160"/>
      <c r="X69" s="160" t="s">
        <v>236</v>
      </c>
      <c r="Y69" s="160" t="s">
        <v>218</v>
      </c>
      <c r="Z69" s="150"/>
      <c r="AA69" s="150"/>
      <c r="AB69" s="150"/>
      <c r="AC69" s="150"/>
      <c r="AD69" s="150"/>
      <c r="AE69" s="150"/>
      <c r="AF69" s="150"/>
      <c r="AG69" s="150" t="s">
        <v>486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1">
        <v>56</v>
      </c>
      <c r="B70" s="172" t="s">
        <v>1268</v>
      </c>
      <c r="C70" s="185" t="s">
        <v>1197</v>
      </c>
      <c r="D70" s="173" t="s">
        <v>1161</v>
      </c>
      <c r="E70" s="174">
        <v>1</v>
      </c>
      <c r="F70" s="175"/>
      <c r="G70" s="176">
        <f t="shared" si="28"/>
        <v>0</v>
      </c>
      <c r="H70" s="161">
        <v>0</v>
      </c>
      <c r="I70" s="160">
        <f t="shared" si="29"/>
        <v>0</v>
      </c>
      <c r="J70" s="161">
        <v>1500</v>
      </c>
      <c r="K70" s="160">
        <f t="shared" si="30"/>
        <v>1500</v>
      </c>
      <c r="L70" s="160">
        <v>21</v>
      </c>
      <c r="M70" s="160">
        <f t="shared" si="31"/>
        <v>0</v>
      </c>
      <c r="N70" s="159">
        <v>0</v>
      </c>
      <c r="O70" s="159">
        <f t="shared" si="32"/>
        <v>0</v>
      </c>
      <c r="P70" s="159">
        <v>0</v>
      </c>
      <c r="Q70" s="159">
        <f t="shared" si="33"/>
        <v>0</v>
      </c>
      <c r="R70" s="160"/>
      <c r="S70" s="160" t="s">
        <v>222</v>
      </c>
      <c r="T70" s="160" t="s">
        <v>217</v>
      </c>
      <c r="U70" s="160">
        <v>0</v>
      </c>
      <c r="V70" s="160">
        <f t="shared" si="34"/>
        <v>0</v>
      </c>
      <c r="W70" s="160"/>
      <c r="X70" s="160" t="s">
        <v>236</v>
      </c>
      <c r="Y70" s="160" t="s">
        <v>218</v>
      </c>
      <c r="Z70" s="150"/>
      <c r="AA70" s="150"/>
      <c r="AB70" s="150"/>
      <c r="AC70" s="150"/>
      <c r="AD70" s="150"/>
      <c r="AE70" s="150"/>
      <c r="AF70" s="150"/>
      <c r="AG70" s="150" t="s">
        <v>486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x14ac:dyDescent="0.2">
      <c r="A71" s="3"/>
      <c r="B71" s="4"/>
      <c r="C71" s="186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15</v>
      </c>
      <c r="AF71">
        <v>21</v>
      </c>
      <c r="AG71" t="s">
        <v>197</v>
      </c>
    </row>
    <row r="72" spans="1:60" x14ac:dyDescent="0.2">
      <c r="A72" s="153"/>
      <c r="B72" s="154" t="s">
        <v>31</v>
      </c>
      <c r="C72" s="187"/>
      <c r="D72" s="155"/>
      <c r="E72" s="156"/>
      <c r="F72" s="156"/>
      <c r="G72" s="170">
        <f>G8+G28+G39+G50+G61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f>SUMIF(L7:L70,AE71,G7:G70)</f>
        <v>0</v>
      </c>
      <c r="AF72">
        <f>SUMIF(L7:L70,AF71,G7:G70)</f>
        <v>0</v>
      </c>
      <c r="AG72" t="s">
        <v>229</v>
      </c>
    </row>
    <row r="73" spans="1:60" x14ac:dyDescent="0.2">
      <c r="A73" s="3"/>
      <c r="B73" s="4"/>
      <c r="C73" s="186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3"/>
      <c r="B74" s="4"/>
      <c r="C74" s="186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76" t="s">
        <v>230</v>
      </c>
      <c r="B75" s="276"/>
      <c r="C75" s="277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57"/>
      <c r="B76" s="258"/>
      <c r="C76" s="259"/>
      <c r="D76" s="258"/>
      <c r="E76" s="258"/>
      <c r="F76" s="258"/>
      <c r="G76" s="26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G76" t="s">
        <v>231</v>
      </c>
    </row>
    <row r="77" spans="1:60" x14ac:dyDescent="0.2">
      <c r="A77" s="261"/>
      <c r="B77" s="262"/>
      <c r="C77" s="263"/>
      <c r="D77" s="262"/>
      <c r="E77" s="262"/>
      <c r="F77" s="262"/>
      <c r="G77" s="26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61"/>
      <c r="B78" s="262"/>
      <c r="C78" s="263"/>
      <c r="D78" s="262"/>
      <c r="E78" s="262"/>
      <c r="F78" s="262"/>
      <c r="G78" s="26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61"/>
      <c r="B79" s="262"/>
      <c r="C79" s="263"/>
      <c r="D79" s="262"/>
      <c r="E79" s="262"/>
      <c r="F79" s="262"/>
      <c r="G79" s="26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65"/>
      <c r="B80" s="266"/>
      <c r="C80" s="267"/>
      <c r="D80" s="266"/>
      <c r="E80" s="266"/>
      <c r="F80" s="266"/>
      <c r="G80" s="26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3"/>
      <c r="B81" s="4"/>
      <c r="C81" s="186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C82" s="188"/>
      <c r="D82" s="10"/>
      <c r="AG82" t="s">
        <v>232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v4n+sLCo+n/lHTD6kLKUA+6QFOPPAQn9W+54nU0KqhQe2VRDaGJWQT2AGaWAup7a5SW0ca2Ih9a02XqB6EfVQ==" saltValue="LQBTb0jO7xJbLQy+muKqxA==" spinCount="100000" sheet="1" formatRows="0"/>
  <mergeCells count="8">
    <mergeCell ref="A76:G80"/>
    <mergeCell ref="C30:G30"/>
    <mergeCell ref="C58:G58"/>
    <mergeCell ref="A1:G1"/>
    <mergeCell ref="C2:G2"/>
    <mergeCell ref="C3:G3"/>
    <mergeCell ref="C4:G4"/>
    <mergeCell ref="A75:C7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2A8E6-AB89-4DB5-A4B3-BFD9DF3E31CF}">
  <sheetPr>
    <outlinePr summaryBelow="0"/>
  </sheetPr>
  <dimension ref="A1:BH5000"/>
  <sheetViews>
    <sheetView workbookViewId="0">
      <pane ySplit="7" topLeftCell="A56" activePane="bottomLeft" state="frozen"/>
      <selection pane="bottomLeft" activeCell="F56" sqref="F56:F59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185</v>
      </c>
    </row>
    <row r="2" spans="1:60" ht="24.95" customHeight="1" x14ac:dyDescent="0.2">
      <c r="A2" s="142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186</v>
      </c>
    </row>
    <row r="3" spans="1:60" ht="24.95" customHeight="1" x14ac:dyDescent="0.2">
      <c r="A3" s="142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3" t="s">
        <v>186</v>
      </c>
      <c r="AG3" t="s">
        <v>187</v>
      </c>
    </row>
    <row r="4" spans="1:60" ht="24.95" customHeight="1" x14ac:dyDescent="0.2">
      <c r="A4" s="143" t="s">
        <v>10</v>
      </c>
      <c r="B4" s="144" t="s">
        <v>61</v>
      </c>
      <c r="C4" s="273" t="s">
        <v>62</v>
      </c>
      <c r="D4" s="274"/>
      <c r="E4" s="274"/>
      <c r="F4" s="274"/>
      <c r="G4" s="275"/>
      <c r="AG4" t="s">
        <v>188</v>
      </c>
    </row>
    <row r="5" spans="1:60" x14ac:dyDescent="0.2">
      <c r="D5" s="10"/>
    </row>
    <row r="6" spans="1:60" ht="38.25" x14ac:dyDescent="0.2">
      <c r="A6" s="146" t="s">
        <v>189</v>
      </c>
      <c r="B6" s="148" t="s">
        <v>190</v>
      </c>
      <c r="C6" s="148" t="s">
        <v>191</v>
      </c>
      <c r="D6" s="147" t="s">
        <v>192</v>
      </c>
      <c r="E6" s="146" t="s">
        <v>193</v>
      </c>
      <c r="F6" s="145" t="s">
        <v>194</v>
      </c>
      <c r="G6" s="146" t="s">
        <v>31</v>
      </c>
      <c r="H6" s="149" t="s">
        <v>32</v>
      </c>
      <c r="I6" s="149" t="s">
        <v>195</v>
      </c>
      <c r="J6" s="149" t="s">
        <v>33</v>
      </c>
      <c r="K6" s="149" t="s">
        <v>196</v>
      </c>
      <c r="L6" s="149" t="s">
        <v>197</v>
      </c>
      <c r="M6" s="149" t="s">
        <v>198</v>
      </c>
      <c r="N6" s="149" t="s">
        <v>199</v>
      </c>
      <c r="O6" s="149" t="s">
        <v>200</v>
      </c>
      <c r="P6" s="149" t="s">
        <v>201</v>
      </c>
      <c r="Q6" s="149" t="s">
        <v>202</v>
      </c>
      <c r="R6" s="149" t="s">
        <v>203</v>
      </c>
      <c r="S6" s="149" t="s">
        <v>204</v>
      </c>
      <c r="T6" s="149" t="s">
        <v>205</v>
      </c>
      <c r="U6" s="149" t="s">
        <v>206</v>
      </c>
      <c r="V6" s="149" t="s">
        <v>207</v>
      </c>
      <c r="W6" s="149" t="s">
        <v>208</v>
      </c>
      <c r="X6" s="149" t="s">
        <v>209</v>
      </c>
      <c r="Y6" s="149" t="s">
        <v>210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211</v>
      </c>
      <c r="B8" s="165" t="s">
        <v>98</v>
      </c>
      <c r="C8" s="183" t="s">
        <v>99</v>
      </c>
      <c r="D8" s="166"/>
      <c r="E8" s="167"/>
      <c r="F8" s="168"/>
      <c r="G8" s="169">
        <f>SUMIF(AG9:AG11,"&lt;&gt;NOR",G9:G11)</f>
        <v>0</v>
      </c>
      <c r="H8" s="163"/>
      <c r="I8" s="163">
        <f>SUM(I9:I11)</f>
        <v>104000</v>
      </c>
      <c r="J8" s="163"/>
      <c r="K8" s="163">
        <f>SUM(K9:K11)</f>
        <v>37500</v>
      </c>
      <c r="L8" s="163"/>
      <c r="M8" s="163">
        <f>SUM(M9:M11)</f>
        <v>0</v>
      </c>
      <c r="N8" s="162"/>
      <c r="O8" s="162">
        <f>SUM(O9:O11)</f>
        <v>0</v>
      </c>
      <c r="P8" s="162"/>
      <c r="Q8" s="162">
        <f>SUM(Q9:Q11)</f>
        <v>0</v>
      </c>
      <c r="R8" s="163"/>
      <c r="S8" s="163"/>
      <c r="T8" s="163"/>
      <c r="U8" s="163"/>
      <c r="V8" s="163">
        <f>SUM(V9:V11)</f>
        <v>0</v>
      </c>
      <c r="W8" s="163"/>
      <c r="X8" s="163"/>
      <c r="Y8" s="163"/>
      <c r="AG8" t="s">
        <v>212</v>
      </c>
    </row>
    <row r="9" spans="1:60" ht="22.5" outlineLevel="1" x14ac:dyDescent="0.2">
      <c r="A9" s="177">
        <v>1</v>
      </c>
      <c r="B9" s="178" t="s">
        <v>1159</v>
      </c>
      <c r="C9" s="184" t="s">
        <v>1269</v>
      </c>
      <c r="D9" s="179" t="s">
        <v>1270</v>
      </c>
      <c r="E9" s="180">
        <v>1</v>
      </c>
      <c r="F9" s="181"/>
      <c r="G9" s="182">
        <f>ROUND(E9*F9,2)</f>
        <v>0</v>
      </c>
      <c r="H9" s="161">
        <v>10000</v>
      </c>
      <c r="I9" s="160">
        <f>ROUND(E9*H9,2)</f>
        <v>10000</v>
      </c>
      <c r="J9" s="161">
        <v>10000</v>
      </c>
      <c r="K9" s="160">
        <f>ROUND(E9*J9,2)</f>
        <v>10000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222</v>
      </c>
      <c r="T9" s="160" t="s">
        <v>217</v>
      </c>
      <c r="U9" s="160">
        <v>0</v>
      </c>
      <c r="V9" s="160">
        <f>ROUND(E9*U9,2)</f>
        <v>0</v>
      </c>
      <c r="W9" s="160"/>
      <c r="X9" s="160" t="s">
        <v>236</v>
      </c>
      <c r="Y9" s="160" t="s">
        <v>218</v>
      </c>
      <c r="Z9" s="150"/>
      <c r="AA9" s="150"/>
      <c r="AB9" s="150"/>
      <c r="AC9" s="150"/>
      <c r="AD9" s="150"/>
      <c r="AE9" s="150"/>
      <c r="AF9" s="150"/>
      <c r="AG9" s="150" t="s">
        <v>486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7">
        <v>2</v>
      </c>
      <c r="B10" s="178" t="s">
        <v>1162</v>
      </c>
      <c r="C10" s="184" t="s">
        <v>1271</v>
      </c>
      <c r="D10" s="179" t="s">
        <v>1161</v>
      </c>
      <c r="E10" s="180">
        <v>1</v>
      </c>
      <c r="F10" s="181"/>
      <c r="G10" s="182">
        <f>ROUND(E10*F10,2)</f>
        <v>0</v>
      </c>
      <c r="H10" s="161">
        <v>60000</v>
      </c>
      <c r="I10" s="160">
        <f>ROUND(E10*H10,2)</f>
        <v>60000</v>
      </c>
      <c r="J10" s="161">
        <v>17500</v>
      </c>
      <c r="K10" s="160">
        <f>ROUND(E10*J10,2)</f>
        <v>17500</v>
      </c>
      <c r="L10" s="160">
        <v>21</v>
      </c>
      <c r="M10" s="160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60"/>
      <c r="S10" s="160" t="s">
        <v>222</v>
      </c>
      <c r="T10" s="160" t="s">
        <v>217</v>
      </c>
      <c r="U10" s="160">
        <v>0</v>
      </c>
      <c r="V10" s="160">
        <f>ROUND(E10*U10,2)</f>
        <v>0</v>
      </c>
      <c r="W10" s="160"/>
      <c r="X10" s="160" t="s">
        <v>236</v>
      </c>
      <c r="Y10" s="160" t="s">
        <v>218</v>
      </c>
      <c r="Z10" s="150"/>
      <c r="AA10" s="150"/>
      <c r="AB10" s="150"/>
      <c r="AC10" s="150"/>
      <c r="AD10" s="150"/>
      <c r="AE10" s="150"/>
      <c r="AF10" s="150"/>
      <c r="AG10" s="150" t="s">
        <v>486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7">
        <v>3</v>
      </c>
      <c r="B11" s="178" t="s">
        <v>1164</v>
      </c>
      <c r="C11" s="184" t="s">
        <v>1272</v>
      </c>
      <c r="D11" s="179" t="s">
        <v>1161</v>
      </c>
      <c r="E11" s="180">
        <v>4</v>
      </c>
      <c r="F11" s="181"/>
      <c r="G11" s="182">
        <f>ROUND(E11*F11,2)</f>
        <v>0</v>
      </c>
      <c r="H11" s="161">
        <v>8500</v>
      </c>
      <c r="I11" s="160">
        <f>ROUND(E11*H11,2)</f>
        <v>34000</v>
      </c>
      <c r="J11" s="161">
        <v>2500</v>
      </c>
      <c r="K11" s="160">
        <f>ROUND(E11*J11,2)</f>
        <v>10000</v>
      </c>
      <c r="L11" s="160">
        <v>21</v>
      </c>
      <c r="M11" s="160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60"/>
      <c r="S11" s="160" t="s">
        <v>222</v>
      </c>
      <c r="T11" s="160" t="s">
        <v>217</v>
      </c>
      <c r="U11" s="160">
        <v>0</v>
      </c>
      <c r="V11" s="160">
        <f>ROUND(E11*U11,2)</f>
        <v>0</v>
      </c>
      <c r="W11" s="160"/>
      <c r="X11" s="160" t="s">
        <v>236</v>
      </c>
      <c r="Y11" s="160" t="s">
        <v>218</v>
      </c>
      <c r="Z11" s="150"/>
      <c r="AA11" s="150"/>
      <c r="AB11" s="150"/>
      <c r="AC11" s="150"/>
      <c r="AD11" s="150"/>
      <c r="AE11" s="150"/>
      <c r="AF11" s="150"/>
      <c r="AG11" s="150" t="s">
        <v>486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164" t="s">
        <v>211</v>
      </c>
      <c r="B12" s="165" t="s">
        <v>85</v>
      </c>
      <c r="C12" s="183" t="s">
        <v>87</v>
      </c>
      <c r="D12" s="166"/>
      <c r="E12" s="167"/>
      <c r="F12" s="168"/>
      <c r="G12" s="169">
        <f>SUMIF(AG13:AG23,"&lt;&gt;NOR",G13:G23)</f>
        <v>0</v>
      </c>
      <c r="H12" s="163"/>
      <c r="I12" s="163">
        <f>SUM(I13:I23)</f>
        <v>263800</v>
      </c>
      <c r="J12" s="163"/>
      <c r="K12" s="163">
        <f>SUM(K13:K23)</f>
        <v>42300</v>
      </c>
      <c r="L12" s="163"/>
      <c r="M12" s="163">
        <f>SUM(M13:M23)</f>
        <v>0</v>
      </c>
      <c r="N12" s="162"/>
      <c r="O12" s="162">
        <f>SUM(O13:O23)</f>
        <v>0</v>
      </c>
      <c r="P12" s="162"/>
      <c r="Q12" s="162">
        <f>SUM(Q13:Q23)</f>
        <v>0</v>
      </c>
      <c r="R12" s="163"/>
      <c r="S12" s="163"/>
      <c r="T12" s="163"/>
      <c r="U12" s="163"/>
      <c r="V12" s="163">
        <f>SUM(V13:V23)</f>
        <v>0</v>
      </c>
      <c r="W12" s="163"/>
      <c r="X12" s="163"/>
      <c r="Y12" s="163"/>
      <c r="AG12" t="s">
        <v>212</v>
      </c>
    </row>
    <row r="13" spans="1:60" outlineLevel="1" x14ac:dyDescent="0.2">
      <c r="A13" s="177">
        <v>4</v>
      </c>
      <c r="B13" s="178" t="s">
        <v>1166</v>
      </c>
      <c r="C13" s="184" t="s">
        <v>1273</v>
      </c>
      <c r="D13" s="179" t="s">
        <v>1161</v>
      </c>
      <c r="E13" s="180">
        <v>16</v>
      </c>
      <c r="F13" s="181"/>
      <c r="G13" s="182">
        <f t="shared" ref="G13:G23" si="0">ROUND(E13*F13,2)</f>
        <v>0</v>
      </c>
      <c r="H13" s="161">
        <v>5500</v>
      </c>
      <c r="I13" s="160">
        <f t="shared" ref="I13:I23" si="1">ROUND(E13*H13,2)</f>
        <v>88000</v>
      </c>
      <c r="J13" s="161">
        <v>450</v>
      </c>
      <c r="K13" s="160">
        <f t="shared" ref="K13:K23" si="2">ROUND(E13*J13,2)</f>
        <v>7200</v>
      </c>
      <c r="L13" s="160">
        <v>21</v>
      </c>
      <c r="M13" s="160">
        <f t="shared" ref="M13:M23" si="3">G13*(1+L13/100)</f>
        <v>0</v>
      </c>
      <c r="N13" s="159">
        <v>0</v>
      </c>
      <c r="O13" s="159">
        <f t="shared" ref="O13:O23" si="4">ROUND(E13*N13,2)</f>
        <v>0</v>
      </c>
      <c r="P13" s="159">
        <v>0</v>
      </c>
      <c r="Q13" s="159">
        <f t="shared" ref="Q13:Q23" si="5">ROUND(E13*P13,2)</f>
        <v>0</v>
      </c>
      <c r="R13" s="160"/>
      <c r="S13" s="160" t="s">
        <v>222</v>
      </c>
      <c r="T13" s="160" t="s">
        <v>217</v>
      </c>
      <c r="U13" s="160">
        <v>0</v>
      </c>
      <c r="V13" s="160">
        <f t="shared" ref="V13:V23" si="6">ROUND(E13*U13,2)</f>
        <v>0</v>
      </c>
      <c r="W13" s="160"/>
      <c r="X13" s="160" t="s">
        <v>236</v>
      </c>
      <c r="Y13" s="160" t="s">
        <v>218</v>
      </c>
      <c r="Z13" s="150"/>
      <c r="AA13" s="150"/>
      <c r="AB13" s="150"/>
      <c r="AC13" s="150"/>
      <c r="AD13" s="150"/>
      <c r="AE13" s="150"/>
      <c r="AF13" s="150"/>
      <c r="AG13" s="150" t="s">
        <v>486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7">
        <v>5</v>
      </c>
      <c r="B14" s="178" t="s">
        <v>1168</v>
      </c>
      <c r="C14" s="184" t="s">
        <v>1274</v>
      </c>
      <c r="D14" s="179" t="s">
        <v>1161</v>
      </c>
      <c r="E14" s="180">
        <v>10</v>
      </c>
      <c r="F14" s="181"/>
      <c r="G14" s="182">
        <f t="shared" si="0"/>
        <v>0</v>
      </c>
      <c r="H14" s="161">
        <v>2500</v>
      </c>
      <c r="I14" s="160">
        <f t="shared" si="1"/>
        <v>25000</v>
      </c>
      <c r="J14" s="161">
        <v>450</v>
      </c>
      <c r="K14" s="160">
        <f t="shared" si="2"/>
        <v>4500</v>
      </c>
      <c r="L14" s="160">
        <v>21</v>
      </c>
      <c r="M14" s="160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60"/>
      <c r="S14" s="160" t="s">
        <v>222</v>
      </c>
      <c r="T14" s="160" t="s">
        <v>217</v>
      </c>
      <c r="U14" s="160">
        <v>0</v>
      </c>
      <c r="V14" s="160">
        <f t="shared" si="6"/>
        <v>0</v>
      </c>
      <c r="W14" s="160"/>
      <c r="X14" s="160" t="s">
        <v>236</v>
      </c>
      <c r="Y14" s="160" t="s">
        <v>218</v>
      </c>
      <c r="Z14" s="150"/>
      <c r="AA14" s="150"/>
      <c r="AB14" s="150"/>
      <c r="AC14" s="150"/>
      <c r="AD14" s="150"/>
      <c r="AE14" s="150"/>
      <c r="AF14" s="150"/>
      <c r="AG14" s="150" t="s">
        <v>486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7">
        <v>6</v>
      </c>
      <c r="B15" s="178" t="s">
        <v>1170</v>
      </c>
      <c r="C15" s="184" t="s">
        <v>1275</v>
      </c>
      <c r="D15" s="179" t="s">
        <v>1161</v>
      </c>
      <c r="E15" s="180">
        <v>6</v>
      </c>
      <c r="F15" s="181"/>
      <c r="G15" s="182">
        <f t="shared" si="0"/>
        <v>0</v>
      </c>
      <c r="H15" s="161">
        <v>2500</v>
      </c>
      <c r="I15" s="160">
        <f t="shared" si="1"/>
        <v>15000</v>
      </c>
      <c r="J15" s="161">
        <v>450</v>
      </c>
      <c r="K15" s="160">
        <f t="shared" si="2"/>
        <v>2700</v>
      </c>
      <c r="L15" s="160">
        <v>21</v>
      </c>
      <c r="M15" s="160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60"/>
      <c r="S15" s="160" t="s">
        <v>222</v>
      </c>
      <c r="T15" s="160" t="s">
        <v>217</v>
      </c>
      <c r="U15" s="160">
        <v>0</v>
      </c>
      <c r="V15" s="160">
        <f t="shared" si="6"/>
        <v>0</v>
      </c>
      <c r="W15" s="160"/>
      <c r="X15" s="160" t="s">
        <v>236</v>
      </c>
      <c r="Y15" s="160" t="s">
        <v>218</v>
      </c>
      <c r="Z15" s="150"/>
      <c r="AA15" s="150"/>
      <c r="AB15" s="150"/>
      <c r="AC15" s="150"/>
      <c r="AD15" s="150"/>
      <c r="AE15" s="150"/>
      <c r="AF15" s="150"/>
      <c r="AG15" s="150" t="s">
        <v>486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7">
        <v>7</v>
      </c>
      <c r="B16" s="178" t="s">
        <v>1172</v>
      </c>
      <c r="C16" s="184" t="s">
        <v>1276</v>
      </c>
      <c r="D16" s="179" t="s">
        <v>1161</v>
      </c>
      <c r="E16" s="180">
        <v>8</v>
      </c>
      <c r="F16" s="181"/>
      <c r="G16" s="182">
        <f t="shared" si="0"/>
        <v>0</v>
      </c>
      <c r="H16" s="161">
        <v>2500</v>
      </c>
      <c r="I16" s="160">
        <f t="shared" si="1"/>
        <v>20000</v>
      </c>
      <c r="J16" s="161">
        <v>450</v>
      </c>
      <c r="K16" s="160">
        <f t="shared" si="2"/>
        <v>3600</v>
      </c>
      <c r="L16" s="160">
        <v>21</v>
      </c>
      <c r="M16" s="160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60"/>
      <c r="S16" s="160" t="s">
        <v>222</v>
      </c>
      <c r="T16" s="160" t="s">
        <v>217</v>
      </c>
      <c r="U16" s="160">
        <v>0</v>
      </c>
      <c r="V16" s="160">
        <f t="shared" si="6"/>
        <v>0</v>
      </c>
      <c r="W16" s="160"/>
      <c r="X16" s="160" t="s">
        <v>236</v>
      </c>
      <c r="Y16" s="160" t="s">
        <v>218</v>
      </c>
      <c r="Z16" s="150"/>
      <c r="AA16" s="150"/>
      <c r="AB16" s="150"/>
      <c r="AC16" s="150"/>
      <c r="AD16" s="150"/>
      <c r="AE16" s="150"/>
      <c r="AF16" s="150"/>
      <c r="AG16" s="150" t="s">
        <v>486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7">
        <v>8</v>
      </c>
      <c r="B17" s="178" t="s">
        <v>1174</v>
      </c>
      <c r="C17" s="184" t="s">
        <v>1277</v>
      </c>
      <c r="D17" s="179" t="s">
        <v>1161</v>
      </c>
      <c r="E17" s="180">
        <v>16</v>
      </c>
      <c r="F17" s="181"/>
      <c r="G17" s="182">
        <f t="shared" si="0"/>
        <v>0</v>
      </c>
      <c r="H17" s="161">
        <v>2000</v>
      </c>
      <c r="I17" s="160">
        <f t="shared" si="1"/>
        <v>32000</v>
      </c>
      <c r="J17" s="161">
        <v>450</v>
      </c>
      <c r="K17" s="160">
        <f t="shared" si="2"/>
        <v>7200</v>
      </c>
      <c r="L17" s="160">
        <v>21</v>
      </c>
      <c r="M17" s="160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60"/>
      <c r="S17" s="160" t="s">
        <v>222</v>
      </c>
      <c r="T17" s="160" t="s">
        <v>217</v>
      </c>
      <c r="U17" s="160">
        <v>0</v>
      </c>
      <c r="V17" s="160">
        <f t="shared" si="6"/>
        <v>0</v>
      </c>
      <c r="W17" s="160"/>
      <c r="X17" s="160" t="s">
        <v>236</v>
      </c>
      <c r="Y17" s="160" t="s">
        <v>218</v>
      </c>
      <c r="Z17" s="150"/>
      <c r="AA17" s="150"/>
      <c r="AB17" s="150"/>
      <c r="AC17" s="150"/>
      <c r="AD17" s="150"/>
      <c r="AE17" s="150"/>
      <c r="AF17" s="150"/>
      <c r="AG17" s="150" t="s">
        <v>486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7">
        <v>9</v>
      </c>
      <c r="B18" s="178" t="s">
        <v>1176</v>
      </c>
      <c r="C18" s="184" t="s">
        <v>1278</v>
      </c>
      <c r="D18" s="179" t="s">
        <v>1161</v>
      </c>
      <c r="E18" s="180">
        <v>14</v>
      </c>
      <c r="F18" s="181"/>
      <c r="G18" s="182">
        <f t="shared" si="0"/>
        <v>0</v>
      </c>
      <c r="H18" s="161">
        <v>3200</v>
      </c>
      <c r="I18" s="160">
        <f t="shared" si="1"/>
        <v>44800</v>
      </c>
      <c r="J18" s="161">
        <v>450</v>
      </c>
      <c r="K18" s="160">
        <f t="shared" si="2"/>
        <v>6300</v>
      </c>
      <c r="L18" s="160">
        <v>21</v>
      </c>
      <c r="M18" s="160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60"/>
      <c r="S18" s="160" t="s">
        <v>222</v>
      </c>
      <c r="T18" s="160" t="s">
        <v>217</v>
      </c>
      <c r="U18" s="160">
        <v>0</v>
      </c>
      <c r="V18" s="160">
        <f t="shared" si="6"/>
        <v>0</v>
      </c>
      <c r="W18" s="160"/>
      <c r="X18" s="160" t="s">
        <v>236</v>
      </c>
      <c r="Y18" s="160" t="s">
        <v>218</v>
      </c>
      <c r="Z18" s="150"/>
      <c r="AA18" s="150"/>
      <c r="AB18" s="150"/>
      <c r="AC18" s="150"/>
      <c r="AD18" s="150"/>
      <c r="AE18" s="150"/>
      <c r="AF18" s="150"/>
      <c r="AG18" s="150" t="s">
        <v>486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7">
        <v>10</v>
      </c>
      <c r="B19" s="178" t="s">
        <v>1178</v>
      </c>
      <c r="C19" s="184" t="s">
        <v>1279</v>
      </c>
      <c r="D19" s="179" t="s">
        <v>1161</v>
      </c>
      <c r="E19" s="180">
        <v>3</v>
      </c>
      <c r="F19" s="181"/>
      <c r="G19" s="182">
        <f t="shared" si="0"/>
        <v>0</v>
      </c>
      <c r="H19" s="161">
        <v>2000</v>
      </c>
      <c r="I19" s="160">
        <f t="shared" si="1"/>
        <v>6000</v>
      </c>
      <c r="J19" s="161">
        <v>450</v>
      </c>
      <c r="K19" s="160">
        <f t="shared" si="2"/>
        <v>1350</v>
      </c>
      <c r="L19" s="160">
        <v>21</v>
      </c>
      <c r="M19" s="160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60"/>
      <c r="S19" s="160" t="s">
        <v>222</v>
      </c>
      <c r="T19" s="160" t="s">
        <v>217</v>
      </c>
      <c r="U19" s="160">
        <v>0</v>
      </c>
      <c r="V19" s="160">
        <f t="shared" si="6"/>
        <v>0</v>
      </c>
      <c r="W19" s="160"/>
      <c r="X19" s="160" t="s">
        <v>236</v>
      </c>
      <c r="Y19" s="160" t="s">
        <v>218</v>
      </c>
      <c r="Z19" s="150"/>
      <c r="AA19" s="150"/>
      <c r="AB19" s="150"/>
      <c r="AC19" s="150"/>
      <c r="AD19" s="150"/>
      <c r="AE19" s="150"/>
      <c r="AF19" s="150"/>
      <c r="AG19" s="150" t="s">
        <v>486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7">
        <v>11</v>
      </c>
      <c r="B20" s="178" t="s">
        <v>1180</v>
      </c>
      <c r="C20" s="184" t="s">
        <v>1280</v>
      </c>
      <c r="D20" s="179" t="s">
        <v>1161</v>
      </c>
      <c r="E20" s="180">
        <v>8</v>
      </c>
      <c r="F20" s="181"/>
      <c r="G20" s="182">
        <f t="shared" si="0"/>
        <v>0</v>
      </c>
      <c r="H20" s="161">
        <v>1000</v>
      </c>
      <c r="I20" s="160">
        <f t="shared" si="1"/>
        <v>8000</v>
      </c>
      <c r="J20" s="161">
        <v>450</v>
      </c>
      <c r="K20" s="160">
        <f t="shared" si="2"/>
        <v>3600</v>
      </c>
      <c r="L20" s="160">
        <v>21</v>
      </c>
      <c r="M20" s="160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60"/>
      <c r="S20" s="160" t="s">
        <v>222</v>
      </c>
      <c r="T20" s="160" t="s">
        <v>217</v>
      </c>
      <c r="U20" s="160">
        <v>0</v>
      </c>
      <c r="V20" s="160">
        <f t="shared" si="6"/>
        <v>0</v>
      </c>
      <c r="W20" s="160"/>
      <c r="X20" s="160" t="s">
        <v>236</v>
      </c>
      <c r="Y20" s="160" t="s">
        <v>218</v>
      </c>
      <c r="Z20" s="150"/>
      <c r="AA20" s="150"/>
      <c r="AB20" s="150"/>
      <c r="AC20" s="150"/>
      <c r="AD20" s="150"/>
      <c r="AE20" s="150"/>
      <c r="AF20" s="150"/>
      <c r="AG20" s="150" t="s">
        <v>486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7">
        <v>12</v>
      </c>
      <c r="B21" s="178" t="s">
        <v>1182</v>
      </c>
      <c r="C21" s="184" t="s">
        <v>1281</v>
      </c>
      <c r="D21" s="179" t="s">
        <v>1161</v>
      </c>
      <c r="E21" s="180">
        <v>4</v>
      </c>
      <c r="F21" s="181"/>
      <c r="G21" s="182">
        <f t="shared" si="0"/>
        <v>0</v>
      </c>
      <c r="H21" s="161">
        <v>2000</v>
      </c>
      <c r="I21" s="160">
        <f t="shared" si="1"/>
        <v>8000</v>
      </c>
      <c r="J21" s="161">
        <v>450</v>
      </c>
      <c r="K21" s="160">
        <f t="shared" si="2"/>
        <v>1800</v>
      </c>
      <c r="L21" s="160">
        <v>21</v>
      </c>
      <c r="M21" s="160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60"/>
      <c r="S21" s="160" t="s">
        <v>222</v>
      </c>
      <c r="T21" s="160" t="s">
        <v>217</v>
      </c>
      <c r="U21" s="160">
        <v>0</v>
      </c>
      <c r="V21" s="160">
        <f t="shared" si="6"/>
        <v>0</v>
      </c>
      <c r="W21" s="160"/>
      <c r="X21" s="160" t="s">
        <v>236</v>
      </c>
      <c r="Y21" s="160" t="s">
        <v>218</v>
      </c>
      <c r="Z21" s="150"/>
      <c r="AA21" s="150"/>
      <c r="AB21" s="150"/>
      <c r="AC21" s="150"/>
      <c r="AD21" s="150"/>
      <c r="AE21" s="150"/>
      <c r="AF21" s="150"/>
      <c r="AG21" s="150" t="s">
        <v>486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7">
        <v>13</v>
      </c>
      <c r="B22" s="178" t="s">
        <v>1184</v>
      </c>
      <c r="C22" s="184" t="s">
        <v>1282</v>
      </c>
      <c r="D22" s="179" t="s">
        <v>1161</v>
      </c>
      <c r="E22" s="180">
        <v>7</v>
      </c>
      <c r="F22" s="181"/>
      <c r="G22" s="182">
        <f t="shared" si="0"/>
        <v>0</v>
      </c>
      <c r="H22" s="161">
        <v>2000</v>
      </c>
      <c r="I22" s="160">
        <f t="shared" si="1"/>
        <v>14000</v>
      </c>
      <c r="J22" s="161">
        <v>450</v>
      </c>
      <c r="K22" s="160">
        <f t="shared" si="2"/>
        <v>3150</v>
      </c>
      <c r="L22" s="160">
        <v>21</v>
      </c>
      <c r="M22" s="160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60"/>
      <c r="S22" s="160" t="s">
        <v>222</v>
      </c>
      <c r="T22" s="160" t="s">
        <v>217</v>
      </c>
      <c r="U22" s="160">
        <v>0</v>
      </c>
      <c r="V22" s="160">
        <f t="shared" si="6"/>
        <v>0</v>
      </c>
      <c r="W22" s="160"/>
      <c r="X22" s="160" t="s">
        <v>236</v>
      </c>
      <c r="Y22" s="160" t="s">
        <v>218</v>
      </c>
      <c r="Z22" s="150"/>
      <c r="AA22" s="150"/>
      <c r="AB22" s="150"/>
      <c r="AC22" s="150"/>
      <c r="AD22" s="150"/>
      <c r="AE22" s="150"/>
      <c r="AF22" s="150"/>
      <c r="AG22" s="150" t="s">
        <v>486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7">
        <v>14</v>
      </c>
      <c r="B23" s="178" t="s">
        <v>1186</v>
      </c>
      <c r="C23" s="184" t="s">
        <v>1283</v>
      </c>
      <c r="D23" s="179" t="s">
        <v>1161</v>
      </c>
      <c r="E23" s="180">
        <v>2</v>
      </c>
      <c r="F23" s="181"/>
      <c r="G23" s="182">
        <f t="shared" si="0"/>
        <v>0</v>
      </c>
      <c r="H23" s="161">
        <v>1500</v>
      </c>
      <c r="I23" s="160">
        <f t="shared" si="1"/>
        <v>3000</v>
      </c>
      <c r="J23" s="161">
        <v>450</v>
      </c>
      <c r="K23" s="160">
        <f t="shared" si="2"/>
        <v>900</v>
      </c>
      <c r="L23" s="160">
        <v>21</v>
      </c>
      <c r="M23" s="160">
        <f t="shared" si="3"/>
        <v>0</v>
      </c>
      <c r="N23" s="159">
        <v>0</v>
      </c>
      <c r="O23" s="159">
        <f t="shared" si="4"/>
        <v>0</v>
      </c>
      <c r="P23" s="159">
        <v>0</v>
      </c>
      <c r="Q23" s="159">
        <f t="shared" si="5"/>
        <v>0</v>
      </c>
      <c r="R23" s="160"/>
      <c r="S23" s="160" t="s">
        <v>222</v>
      </c>
      <c r="T23" s="160" t="s">
        <v>217</v>
      </c>
      <c r="U23" s="160">
        <v>0</v>
      </c>
      <c r="V23" s="160">
        <f t="shared" si="6"/>
        <v>0</v>
      </c>
      <c r="W23" s="160"/>
      <c r="X23" s="160" t="s">
        <v>236</v>
      </c>
      <c r="Y23" s="160" t="s">
        <v>218</v>
      </c>
      <c r="Z23" s="150"/>
      <c r="AA23" s="150"/>
      <c r="AB23" s="150"/>
      <c r="AC23" s="150"/>
      <c r="AD23" s="150"/>
      <c r="AE23" s="150"/>
      <c r="AF23" s="150"/>
      <c r="AG23" s="150" t="s">
        <v>486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64" t="s">
        <v>211</v>
      </c>
      <c r="B24" s="165" t="s">
        <v>88</v>
      </c>
      <c r="C24" s="183" t="s">
        <v>89</v>
      </c>
      <c r="D24" s="166"/>
      <c r="E24" s="167"/>
      <c r="F24" s="168"/>
      <c r="G24" s="169">
        <f>SUMIF(AG25:AG50,"&lt;&gt;NOR",G25:G50)</f>
        <v>0</v>
      </c>
      <c r="H24" s="163"/>
      <c r="I24" s="163">
        <f>SUM(I25:I50)</f>
        <v>204474.1</v>
      </c>
      <c r="J24" s="163"/>
      <c r="K24" s="163">
        <f>SUM(K25:K50)</f>
        <v>132173.75</v>
      </c>
      <c r="L24" s="163"/>
      <c r="M24" s="163">
        <f>SUM(M25:M50)</f>
        <v>0</v>
      </c>
      <c r="N24" s="162"/>
      <c r="O24" s="162">
        <f>SUM(O25:O50)</f>
        <v>0</v>
      </c>
      <c r="P24" s="162"/>
      <c r="Q24" s="162">
        <f>SUM(Q25:Q50)</f>
        <v>0</v>
      </c>
      <c r="R24" s="163"/>
      <c r="S24" s="163"/>
      <c r="T24" s="163"/>
      <c r="U24" s="163"/>
      <c r="V24" s="163">
        <f>SUM(V25:V50)</f>
        <v>0</v>
      </c>
      <c r="W24" s="163"/>
      <c r="X24" s="163"/>
      <c r="Y24" s="163"/>
      <c r="AG24" t="s">
        <v>212</v>
      </c>
    </row>
    <row r="25" spans="1:60" outlineLevel="1" x14ac:dyDescent="0.2">
      <c r="A25" s="177">
        <v>15</v>
      </c>
      <c r="B25" s="178" t="s">
        <v>1188</v>
      </c>
      <c r="C25" s="184" t="s">
        <v>1284</v>
      </c>
      <c r="D25" s="179" t="s">
        <v>417</v>
      </c>
      <c r="E25" s="180">
        <v>150</v>
      </c>
      <c r="F25" s="181"/>
      <c r="G25" s="182">
        <f t="shared" ref="G25:G50" si="7">ROUND(E25*F25,2)</f>
        <v>0</v>
      </c>
      <c r="H25" s="161">
        <v>15</v>
      </c>
      <c r="I25" s="160">
        <f t="shared" ref="I25:I50" si="8">ROUND(E25*H25,2)</f>
        <v>2250</v>
      </c>
      <c r="J25" s="161">
        <v>45</v>
      </c>
      <c r="K25" s="160">
        <f t="shared" ref="K25:K50" si="9">ROUND(E25*J25,2)</f>
        <v>6750</v>
      </c>
      <c r="L25" s="160">
        <v>21</v>
      </c>
      <c r="M25" s="160">
        <f t="shared" ref="M25:M50" si="10">G25*(1+L25/100)</f>
        <v>0</v>
      </c>
      <c r="N25" s="159">
        <v>0</v>
      </c>
      <c r="O25" s="159">
        <f t="shared" ref="O25:O50" si="11">ROUND(E25*N25,2)</f>
        <v>0</v>
      </c>
      <c r="P25" s="159">
        <v>0</v>
      </c>
      <c r="Q25" s="159">
        <f t="shared" ref="Q25:Q50" si="12">ROUND(E25*P25,2)</f>
        <v>0</v>
      </c>
      <c r="R25" s="160"/>
      <c r="S25" s="160" t="s">
        <v>222</v>
      </c>
      <c r="T25" s="160" t="s">
        <v>217</v>
      </c>
      <c r="U25" s="160">
        <v>0</v>
      </c>
      <c r="V25" s="160">
        <f t="shared" ref="V25:V50" si="13">ROUND(E25*U25,2)</f>
        <v>0</v>
      </c>
      <c r="W25" s="160"/>
      <c r="X25" s="160" t="s">
        <v>236</v>
      </c>
      <c r="Y25" s="160" t="s">
        <v>218</v>
      </c>
      <c r="Z25" s="150"/>
      <c r="AA25" s="150"/>
      <c r="AB25" s="150"/>
      <c r="AC25" s="150"/>
      <c r="AD25" s="150"/>
      <c r="AE25" s="150"/>
      <c r="AF25" s="150"/>
      <c r="AG25" s="150" t="s">
        <v>486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7">
        <v>16</v>
      </c>
      <c r="B26" s="178" t="s">
        <v>1190</v>
      </c>
      <c r="C26" s="184" t="s">
        <v>1285</v>
      </c>
      <c r="D26" s="179" t="s">
        <v>417</v>
      </c>
      <c r="E26" s="180">
        <v>50</v>
      </c>
      <c r="F26" s="181"/>
      <c r="G26" s="182">
        <f t="shared" si="7"/>
        <v>0</v>
      </c>
      <c r="H26" s="161">
        <v>21.2</v>
      </c>
      <c r="I26" s="160">
        <f t="shared" si="8"/>
        <v>1060</v>
      </c>
      <c r="J26" s="161">
        <v>40</v>
      </c>
      <c r="K26" s="160">
        <f t="shared" si="9"/>
        <v>2000</v>
      </c>
      <c r="L26" s="160">
        <v>21</v>
      </c>
      <c r="M26" s="160">
        <f t="shared" si="10"/>
        <v>0</v>
      </c>
      <c r="N26" s="159">
        <v>0</v>
      </c>
      <c r="O26" s="159">
        <f t="shared" si="11"/>
        <v>0</v>
      </c>
      <c r="P26" s="159">
        <v>0</v>
      </c>
      <c r="Q26" s="159">
        <f t="shared" si="12"/>
        <v>0</v>
      </c>
      <c r="R26" s="160"/>
      <c r="S26" s="160" t="s">
        <v>222</v>
      </c>
      <c r="T26" s="160" t="s">
        <v>217</v>
      </c>
      <c r="U26" s="160">
        <v>0</v>
      </c>
      <c r="V26" s="160">
        <f t="shared" si="13"/>
        <v>0</v>
      </c>
      <c r="W26" s="160"/>
      <c r="X26" s="160" t="s">
        <v>236</v>
      </c>
      <c r="Y26" s="160" t="s">
        <v>218</v>
      </c>
      <c r="Z26" s="150"/>
      <c r="AA26" s="150"/>
      <c r="AB26" s="150"/>
      <c r="AC26" s="150"/>
      <c r="AD26" s="150"/>
      <c r="AE26" s="150"/>
      <c r="AF26" s="150"/>
      <c r="AG26" s="150" t="s">
        <v>486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7">
        <v>17</v>
      </c>
      <c r="B27" s="178" t="s">
        <v>1192</v>
      </c>
      <c r="C27" s="184" t="s">
        <v>1286</v>
      </c>
      <c r="D27" s="179" t="s">
        <v>1161</v>
      </c>
      <c r="E27" s="180">
        <v>75</v>
      </c>
      <c r="F27" s="181"/>
      <c r="G27" s="182">
        <f t="shared" si="7"/>
        <v>0</v>
      </c>
      <c r="H27" s="161">
        <v>35</v>
      </c>
      <c r="I27" s="160">
        <f t="shared" si="8"/>
        <v>2625</v>
      </c>
      <c r="J27" s="161">
        <v>40.25</v>
      </c>
      <c r="K27" s="160">
        <f t="shared" si="9"/>
        <v>3018.75</v>
      </c>
      <c r="L27" s="160">
        <v>21</v>
      </c>
      <c r="M27" s="160">
        <f t="shared" si="10"/>
        <v>0</v>
      </c>
      <c r="N27" s="159">
        <v>0</v>
      </c>
      <c r="O27" s="159">
        <f t="shared" si="11"/>
        <v>0</v>
      </c>
      <c r="P27" s="159">
        <v>0</v>
      </c>
      <c r="Q27" s="159">
        <f t="shared" si="12"/>
        <v>0</v>
      </c>
      <c r="R27" s="160"/>
      <c r="S27" s="160" t="s">
        <v>222</v>
      </c>
      <c r="T27" s="160" t="s">
        <v>217</v>
      </c>
      <c r="U27" s="160">
        <v>0</v>
      </c>
      <c r="V27" s="160">
        <f t="shared" si="13"/>
        <v>0</v>
      </c>
      <c r="W27" s="160"/>
      <c r="X27" s="160" t="s">
        <v>236</v>
      </c>
      <c r="Y27" s="160" t="s">
        <v>218</v>
      </c>
      <c r="Z27" s="150"/>
      <c r="AA27" s="150"/>
      <c r="AB27" s="150"/>
      <c r="AC27" s="150"/>
      <c r="AD27" s="150"/>
      <c r="AE27" s="150"/>
      <c r="AF27" s="150"/>
      <c r="AG27" s="150" t="s">
        <v>486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7">
        <v>18</v>
      </c>
      <c r="B28" s="178" t="s">
        <v>1194</v>
      </c>
      <c r="C28" s="184" t="s">
        <v>1287</v>
      </c>
      <c r="D28" s="179" t="s">
        <v>1161</v>
      </c>
      <c r="E28" s="180">
        <v>15</v>
      </c>
      <c r="F28" s="181"/>
      <c r="G28" s="182">
        <f t="shared" si="7"/>
        <v>0</v>
      </c>
      <c r="H28" s="161">
        <v>110</v>
      </c>
      <c r="I28" s="160">
        <f t="shared" si="8"/>
        <v>1650</v>
      </c>
      <c r="J28" s="161">
        <v>125</v>
      </c>
      <c r="K28" s="160">
        <f t="shared" si="9"/>
        <v>1875</v>
      </c>
      <c r="L28" s="160">
        <v>21</v>
      </c>
      <c r="M28" s="160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60"/>
      <c r="S28" s="160" t="s">
        <v>222</v>
      </c>
      <c r="T28" s="160" t="s">
        <v>217</v>
      </c>
      <c r="U28" s="160">
        <v>0</v>
      </c>
      <c r="V28" s="160">
        <f t="shared" si="13"/>
        <v>0</v>
      </c>
      <c r="W28" s="160"/>
      <c r="X28" s="160" t="s">
        <v>236</v>
      </c>
      <c r="Y28" s="160" t="s">
        <v>218</v>
      </c>
      <c r="Z28" s="150"/>
      <c r="AA28" s="150"/>
      <c r="AB28" s="150"/>
      <c r="AC28" s="150"/>
      <c r="AD28" s="150"/>
      <c r="AE28" s="150"/>
      <c r="AF28" s="150"/>
      <c r="AG28" s="150" t="s">
        <v>486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7">
        <v>19</v>
      </c>
      <c r="B29" s="178" t="s">
        <v>1196</v>
      </c>
      <c r="C29" s="184" t="s">
        <v>1288</v>
      </c>
      <c r="D29" s="179" t="s">
        <v>1161</v>
      </c>
      <c r="E29" s="180">
        <v>100</v>
      </c>
      <c r="F29" s="181"/>
      <c r="G29" s="182">
        <f t="shared" si="7"/>
        <v>0</v>
      </c>
      <c r="H29" s="161">
        <v>10.44</v>
      </c>
      <c r="I29" s="160">
        <f t="shared" si="8"/>
        <v>1044</v>
      </c>
      <c r="J29" s="161">
        <v>5</v>
      </c>
      <c r="K29" s="160">
        <f t="shared" si="9"/>
        <v>500</v>
      </c>
      <c r="L29" s="160">
        <v>21</v>
      </c>
      <c r="M29" s="160">
        <f t="shared" si="10"/>
        <v>0</v>
      </c>
      <c r="N29" s="159">
        <v>0</v>
      </c>
      <c r="O29" s="159">
        <f t="shared" si="11"/>
        <v>0</v>
      </c>
      <c r="P29" s="159">
        <v>0</v>
      </c>
      <c r="Q29" s="159">
        <f t="shared" si="12"/>
        <v>0</v>
      </c>
      <c r="R29" s="160"/>
      <c r="S29" s="160" t="s">
        <v>222</v>
      </c>
      <c r="T29" s="160" t="s">
        <v>217</v>
      </c>
      <c r="U29" s="160">
        <v>0</v>
      </c>
      <c r="V29" s="160">
        <f t="shared" si="13"/>
        <v>0</v>
      </c>
      <c r="W29" s="160"/>
      <c r="X29" s="160" t="s">
        <v>236</v>
      </c>
      <c r="Y29" s="160" t="s">
        <v>218</v>
      </c>
      <c r="Z29" s="150"/>
      <c r="AA29" s="150"/>
      <c r="AB29" s="150"/>
      <c r="AC29" s="150"/>
      <c r="AD29" s="150"/>
      <c r="AE29" s="150"/>
      <c r="AF29" s="150"/>
      <c r="AG29" s="150" t="s">
        <v>486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7">
        <v>20</v>
      </c>
      <c r="B30" s="178" t="s">
        <v>1198</v>
      </c>
      <c r="C30" s="184" t="s">
        <v>1289</v>
      </c>
      <c r="D30" s="179" t="s">
        <v>417</v>
      </c>
      <c r="E30" s="180">
        <v>80</v>
      </c>
      <c r="F30" s="181"/>
      <c r="G30" s="182">
        <f t="shared" si="7"/>
        <v>0</v>
      </c>
      <c r="H30" s="161">
        <v>15.86</v>
      </c>
      <c r="I30" s="160">
        <f t="shared" si="8"/>
        <v>1268.8</v>
      </c>
      <c r="J30" s="161">
        <v>25</v>
      </c>
      <c r="K30" s="160">
        <f t="shared" si="9"/>
        <v>2000</v>
      </c>
      <c r="L30" s="160">
        <v>21</v>
      </c>
      <c r="M30" s="160">
        <f t="shared" si="10"/>
        <v>0</v>
      </c>
      <c r="N30" s="159">
        <v>0</v>
      </c>
      <c r="O30" s="159">
        <f t="shared" si="11"/>
        <v>0</v>
      </c>
      <c r="P30" s="159">
        <v>0</v>
      </c>
      <c r="Q30" s="159">
        <f t="shared" si="12"/>
        <v>0</v>
      </c>
      <c r="R30" s="160"/>
      <c r="S30" s="160" t="s">
        <v>222</v>
      </c>
      <c r="T30" s="160" t="s">
        <v>217</v>
      </c>
      <c r="U30" s="160">
        <v>0</v>
      </c>
      <c r="V30" s="160">
        <f t="shared" si="13"/>
        <v>0</v>
      </c>
      <c r="W30" s="160"/>
      <c r="X30" s="160" t="s">
        <v>236</v>
      </c>
      <c r="Y30" s="160" t="s">
        <v>218</v>
      </c>
      <c r="Z30" s="150"/>
      <c r="AA30" s="150"/>
      <c r="AB30" s="150"/>
      <c r="AC30" s="150"/>
      <c r="AD30" s="150"/>
      <c r="AE30" s="150"/>
      <c r="AF30" s="150"/>
      <c r="AG30" s="150" t="s">
        <v>486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7">
        <v>21</v>
      </c>
      <c r="B31" s="178" t="s">
        <v>1201</v>
      </c>
      <c r="C31" s="184" t="s">
        <v>1290</v>
      </c>
      <c r="D31" s="179" t="s">
        <v>417</v>
      </c>
      <c r="E31" s="180">
        <v>45</v>
      </c>
      <c r="F31" s="181"/>
      <c r="G31" s="182">
        <f t="shared" si="7"/>
        <v>0</v>
      </c>
      <c r="H31" s="161">
        <v>73.94</v>
      </c>
      <c r="I31" s="160">
        <f t="shared" si="8"/>
        <v>3327.3</v>
      </c>
      <c r="J31" s="161">
        <v>25</v>
      </c>
      <c r="K31" s="160">
        <f t="shared" si="9"/>
        <v>1125</v>
      </c>
      <c r="L31" s="160">
        <v>21</v>
      </c>
      <c r="M31" s="160">
        <f t="shared" si="10"/>
        <v>0</v>
      </c>
      <c r="N31" s="159">
        <v>0</v>
      </c>
      <c r="O31" s="159">
        <f t="shared" si="11"/>
        <v>0</v>
      </c>
      <c r="P31" s="159">
        <v>0</v>
      </c>
      <c r="Q31" s="159">
        <f t="shared" si="12"/>
        <v>0</v>
      </c>
      <c r="R31" s="160"/>
      <c r="S31" s="160" t="s">
        <v>222</v>
      </c>
      <c r="T31" s="160" t="s">
        <v>217</v>
      </c>
      <c r="U31" s="160">
        <v>0</v>
      </c>
      <c r="V31" s="160">
        <f t="shared" si="13"/>
        <v>0</v>
      </c>
      <c r="W31" s="160"/>
      <c r="X31" s="160" t="s">
        <v>236</v>
      </c>
      <c r="Y31" s="160" t="s">
        <v>218</v>
      </c>
      <c r="Z31" s="150"/>
      <c r="AA31" s="150"/>
      <c r="AB31" s="150"/>
      <c r="AC31" s="150"/>
      <c r="AD31" s="150"/>
      <c r="AE31" s="150"/>
      <c r="AF31" s="150"/>
      <c r="AG31" s="150" t="s">
        <v>486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7">
        <v>22</v>
      </c>
      <c r="B32" s="178" t="s">
        <v>1203</v>
      </c>
      <c r="C32" s="184" t="s">
        <v>1291</v>
      </c>
      <c r="D32" s="179" t="s">
        <v>417</v>
      </c>
      <c r="E32" s="180">
        <v>195</v>
      </c>
      <c r="F32" s="181"/>
      <c r="G32" s="182">
        <f t="shared" si="7"/>
        <v>0</v>
      </c>
      <c r="H32" s="161">
        <v>24</v>
      </c>
      <c r="I32" s="160">
        <f t="shared" si="8"/>
        <v>4680</v>
      </c>
      <c r="J32" s="161">
        <v>30</v>
      </c>
      <c r="K32" s="160">
        <f t="shared" si="9"/>
        <v>5850</v>
      </c>
      <c r="L32" s="160">
        <v>21</v>
      </c>
      <c r="M32" s="160">
        <f t="shared" si="10"/>
        <v>0</v>
      </c>
      <c r="N32" s="159">
        <v>0</v>
      </c>
      <c r="O32" s="159">
        <f t="shared" si="11"/>
        <v>0</v>
      </c>
      <c r="P32" s="159">
        <v>0</v>
      </c>
      <c r="Q32" s="159">
        <f t="shared" si="12"/>
        <v>0</v>
      </c>
      <c r="R32" s="160"/>
      <c r="S32" s="160" t="s">
        <v>222</v>
      </c>
      <c r="T32" s="160" t="s">
        <v>217</v>
      </c>
      <c r="U32" s="160">
        <v>0</v>
      </c>
      <c r="V32" s="160">
        <f t="shared" si="13"/>
        <v>0</v>
      </c>
      <c r="W32" s="160"/>
      <c r="X32" s="160" t="s">
        <v>236</v>
      </c>
      <c r="Y32" s="160" t="s">
        <v>218</v>
      </c>
      <c r="Z32" s="150"/>
      <c r="AA32" s="150"/>
      <c r="AB32" s="150"/>
      <c r="AC32" s="150"/>
      <c r="AD32" s="150"/>
      <c r="AE32" s="150"/>
      <c r="AF32" s="150"/>
      <c r="AG32" s="150" t="s">
        <v>486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7">
        <v>23</v>
      </c>
      <c r="B33" s="178" t="s">
        <v>1205</v>
      </c>
      <c r="C33" s="184" t="s">
        <v>1292</v>
      </c>
      <c r="D33" s="179" t="s">
        <v>417</v>
      </c>
      <c r="E33" s="180">
        <v>490</v>
      </c>
      <c r="F33" s="181"/>
      <c r="G33" s="182">
        <f t="shared" si="7"/>
        <v>0</v>
      </c>
      <c r="H33" s="161">
        <v>24</v>
      </c>
      <c r="I33" s="160">
        <f t="shared" si="8"/>
        <v>11760</v>
      </c>
      <c r="J33" s="161">
        <v>30</v>
      </c>
      <c r="K33" s="160">
        <f t="shared" si="9"/>
        <v>14700</v>
      </c>
      <c r="L33" s="160">
        <v>21</v>
      </c>
      <c r="M33" s="160">
        <f t="shared" si="10"/>
        <v>0</v>
      </c>
      <c r="N33" s="159">
        <v>0</v>
      </c>
      <c r="O33" s="159">
        <f t="shared" si="11"/>
        <v>0</v>
      </c>
      <c r="P33" s="159">
        <v>0</v>
      </c>
      <c r="Q33" s="159">
        <f t="shared" si="12"/>
        <v>0</v>
      </c>
      <c r="R33" s="160"/>
      <c r="S33" s="160" t="s">
        <v>222</v>
      </c>
      <c r="T33" s="160" t="s">
        <v>217</v>
      </c>
      <c r="U33" s="160">
        <v>0</v>
      </c>
      <c r="V33" s="160">
        <f t="shared" si="13"/>
        <v>0</v>
      </c>
      <c r="W33" s="160"/>
      <c r="X33" s="160" t="s">
        <v>236</v>
      </c>
      <c r="Y33" s="160" t="s">
        <v>218</v>
      </c>
      <c r="Z33" s="150"/>
      <c r="AA33" s="150"/>
      <c r="AB33" s="150"/>
      <c r="AC33" s="150"/>
      <c r="AD33" s="150"/>
      <c r="AE33" s="150"/>
      <c r="AF33" s="150"/>
      <c r="AG33" s="150" t="s">
        <v>486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7">
        <v>24</v>
      </c>
      <c r="B34" s="178" t="s">
        <v>1207</v>
      </c>
      <c r="C34" s="184" t="s">
        <v>1293</v>
      </c>
      <c r="D34" s="179" t="s">
        <v>417</v>
      </c>
      <c r="E34" s="180">
        <v>510</v>
      </c>
      <c r="F34" s="181"/>
      <c r="G34" s="182">
        <f t="shared" si="7"/>
        <v>0</v>
      </c>
      <c r="H34" s="161">
        <v>37</v>
      </c>
      <c r="I34" s="160">
        <f t="shared" si="8"/>
        <v>18870</v>
      </c>
      <c r="J34" s="161">
        <v>30</v>
      </c>
      <c r="K34" s="160">
        <f t="shared" si="9"/>
        <v>15300</v>
      </c>
      <c r="L34" s="160">
        <v>21</v>
      </c>
      <c r="M34" s="160">
        <f t="shared" si="10"/>
        <v>0</v>
      </c>
      <c r="N34" s="159">
        <v>0</v>
      </c>
      <c r="O34" s="159">
        <f t="shared" si="11"/>
        <v>0</v>
      </c>
      <c r="P34" s="159">
        <v>0</v>
      </c>
      <c r="Q34" s="159">
        <f t="shared" si="12"/>
        <v>0</v>
      </c>
      <c r="R34" s="160"/>
      <c r="S34" s="160" t="s">
        <v>222</v>
      </c>
      <c r="T34" s="160" t="s">
        <v>217</v>
      </c>
      <c r="U34" s="160">
        <v>0</v>
      </c>
      <c r="V34" s="160">
        <f t="shared" si="13"/>
        <v>0</v>
      </c>
      <c r="W34" s="160"/>
      <c r="X34" s="160" t="s">
        <v>236</v>
      </c>
      <c r="Y34" s="160" t="s">
        <v>218</v>
      </c>
      <c r="Z34" s="150"/>
      <c r="AA34" s="150"/>
      <c r="AB34" s="150"/>
      <c r="AC34" s="150"/>
      <c r="AD34" s="150"/>
      <c r="AE34" s="150"/>
      <c r="AF34" s="150"/>
      <c r="AG34" s="150" t="s">
        <v>486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7">
        <v>25</v>
      </c>
      <c r="B35" s="178" t="s">
        <v>1209</v>
      </c>
      <c r="C35" s="184" t="s">
        <v>1294</v>
      </c>
      <c r="D35" s="179" t="s">
        <v>417</v>
      </c>
      <c r="E35" s="180">
        <v>110</v>
      </c>
      <c r="F35" s="181"/>
      <c r="G35" s="182">
        <f t="shared" si="7"/>
        <v>0</v>
      </c>
      <c r="H35" s="161">
        <v>39</v>
      </c>
      <c r="I35" s="160">
        <f t="shared" si="8"/>
        <v>4290</v>
      </c>
      <c r="J35" s="161">
        <v>30</v>
      </c>
      <c r="K35" s="160">
        <f t="shared" si="9"/>
        <v>3300</v>
      </c>
      <c r="L35" s="160">
        <v>21</v>
      </c>
      <c r="M35" s="160">
        <f t="shared" si="10"/>
        <v>0</v>
      </c>
      <c r="N35" s="159">
        <v>0</v>
      </c>
      <c r="O35" s="159">
        <f t="shared" si="11"/>
        <v>0</v>
      </c>
      <c r="P35" s="159">
        <v>0</v>
      </c>
      <c r="Q35" s="159">
        <f t="shared" si="12"/>
        <v>0</v>
      </c>
      <c r="R35" s="160"/>
      <c r="S35" s="160" t="s">
        <v>222</v>
      </c>
      <c r="T35" s="160" t="s">
        <v>217</v>
      </c>
      <c r="U35" s="160">
        <v>0</v>
      </c>
      <c r="V35" s="160">
        <f t="shared" si="13"/>
        <v>0</v>
      </c>
      <c r="W35" s="160"/>
      <c r="X35" s="160" t="s">
        <v>236</v>
      </c>
      <c r="Y35" s="160" t="s">
        <v>218</v>
      </c>
      <c r="Z35" s="150"/>
      <c r="AA35" s="150"/>
      <c r="AB35" s="150"/>
      <c r="AC35" s="150"/>
      <c r="AD35" s="150"/>
      <c r="AE35" s="150"/>
      <c r="AF35" s="150"/>
      <c r="AG35" s="150" t="s">
        <v>486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7">
        <v>26</v>
      </c>
      <c r="B36" s="178" t="s">
        <v>1211</v>
      </c>
      <c r="C36" s="184" t="s">
        <v>1295</v>
      </c>
      <c r="D36" s="179" t="s">
        <v>417</v>
      </c>
      <c r="E36" s="180">
        <v>220</v>
      </c>
      <c r="F36" s="181"/>
      <c r="G36" s="182">
        <f t="shared" si="7"/>
        <v>0</v>
      </c>
      <c r="H36" s="161">
        <v>53</v>
      </c>
      <c r="I36" s="160">
        <f t="shared" si="8"/>
        <v>11660</v>
      </c>
      <c r="J36" s="161">
        <v>30</v>
      </c>
      <c r="K36" s="160">
        <f t="shared" si="9"/>
        <v>6600</v>
      </c>
      <c r="L36" s="160">
        <v>21</v>
      </c>
      <c r="M36" s="160">
        <f t="shared" si="10"/>
        <v>0</v>
      </c>
      <c r="N36" s="159">
        <v>0</v>
      </c>
      <c r="O36" s="159">
        <f t="shared" si="11"/>
        <v>0</v>
      </c>
      <c r="P36" s="159">
        <v>0</v>
      </c>
      <c r="Q36" s="159">
        <f t="shared" si="12"/>
        <v>0</v>
      </c>
      <c r="R36" s="160"/>
      <c r="S36" s="160" t="s">
        <v>222</v>
      </c>
      <c r="T36" s="160" t="s">
        <v>217</v>
      </c>
      <c r="U36" s="160">
        <v>0</v>
      </c>
      <c r="V36" s="160">
        <f t="shared" si="13"/>
        <v>0</v>
      </c>
      <c r="W36" s="160"/>
      <c r="X36" s="160" t="s">
        <v>236</v>
      </c>
      <c r="Y36" s="160" t="s">
        <v>218</v>
      </c>
      <c r="Z36" s="150"/>
      <c r="AA36" s="150"/>
      <c r="AB36" s="150"/>
      <c r="AC36" s="150"/>
      <c r="AD36" s="150"/>
      <c r="AE36" s="150"/>
      <c r="AF36" s="150"/>
      <c r="AG36" s="150" t="s">
        <v>486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7">
        <v>27</v>
      </c>
      <c r="B37" s="178" t="s">
        <v>1213</v>
      </c>
      <c r="C37" s="184" t="s">
        <v>1296</v>
      </c>
      <c r="D37" s="179" t="s">
        <v>417</v>
      </c>
      <c r="E37" s="180">
        <v>54</v>
      </c>
      <c r="F37" s="181"/>
      <c r="G37" s="182">
        <f t="shared" si="7"/>
        <v>0</v>
      </c>
      <c r="H37" s="161">
        <v>61</v>
      </c>
      <c r="I37" s="160">
        <f t="shared" si="8"/>
        <v>3294</v>
      </c>
      <c r="J37" s="161">
        <v>30</v>
      </c>
      <c r="K37" s="160">
        <f t="shared" si="9"/>
        <v>1620</v>
      </c>
      <c r="L37" s="160">
        <v>21</v>
      </c>
      <c r="M37" s="160">
        <f t="shared" si="10"/>
        <v>0</v>
      </c>
      <c r="N37" s="159">
        <v>0</v>
      </c>
      <c r="O37" s="159">
        <f t="shared" si="11"/>
        <v>0</v>
      </c>
      <c r="P37" s="159">
        <v>0</v>
      </c>
      <c r="Q37" s="159">
        <f t="shared" si="12"/>
        <v>0</v>
      </c>
      <c r="R37" s="160"/>
      <c r="S37" s="160" t="s">
        <v>222</v>
      </c>
      <c r="T37" s="160" t="s">
        <v>217</v>
      </c>
      <c r="U37" s="160">
        <v>0</v>
      </c>
      <c r="V37" s="160">
        <f t="shared" si="13"/>
        <v>0</v>
      </c>
      <c r="W37" s="160"/>
      <c r="X37" s="160" t="s">
        <v>236</v>
      </c>
      <c r="Y37" s="160" t="s">
        <v>218</v>
      </c>
      <c r="Z37" s="150"/>
      <c r="AA37" s="150"/>
      <c r="AB37" s="150"/>
      <c r="AC37" s="150"/>
      <c r="AD37" s="150"/>
      <c r="AE37" s="150"/>
      <c r="AF37" s="150"/>
      <c r="AG37" s="150" t="s">
        <v>486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7">
        <v>28</v>
      </c>
      <c r="B38" s="178" t="s">
        <v>1215</v>
      </c>
      <c r="C38" s="184" t="s">
        <v>1297</v>
      </c>
      <c r="D38" s="179" t="s">
        <v>417</v>
      </c>
      <c r="E38" s="180">
        <v>45</v>
      </c>
      <c r="F38" s="181"/>
      <c r="G38" s="182">
        <f t="shared" si="7"/>
        <v>0</v>
      </c>
      <c r="H38" s="161">
        <v>340</v>
      </c>
      <c r="I38" s="160">
        <f t="shared" si="8"/>
        <v>15300</v>
      </c>
      <c r="J38" s="161">
        <v>65</v>
      </c>
      <c r="K38" s="160">
        <f t="shared" si="9"/>
        <v>2925</v>
      </c>
      <c r="L38" s="160">
        <v>21</v>
      </c>
      <c r="M38" s="160">
        <f t="shared" si="10"/>
        <v>0</v>
      </c>
      <c r="N38" s="159">
        <v>0</v>
      </c>
      <c r="O38" s="159">
        <f t="shared" si="11"/>
        <v>0</v>
      </c>
      <c r="P38" s="159">
        <v>0</v>
      </c>
      <c r="Q38" s="159">
        <f t="shared" si="12"/>
        <v>0</v>
      </c>
      <c r="R38" s="160"/>
      <c r="S38" s="160" t="s">
        <v>222</v>
      </c>
      <c r="T38" s="160" t="s">
        <v>217</v>
      </c>
      <c r="U38" s="160">
        <v>0</v>
      </c>
      <c r="V38" s="160">
        <f t="shared" si="13"/>
        <v>0</v>
      </c>
      <c r="W38" s="160"/>
      <c r="X38" s="160" t="s">
        <v>236</v>
      </c>
      <c r="Y38" s="160" t="s">
        <v>218</v>
      </c>
      <c r="Z38" s="150"/>
      <c r="AA38" s="150"/>
      <c r="AB38" s="150"/>
      <c r="AC38" s="150"/>
      <c r="AD38" s="150"/>
      <c r="AE38" s="150"/>
      <c r="AF38" s="150"/>
      <c r="AG38" s="150" t="s">
        <v>486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7">
        <v>29</v>
      </c>
      <c r="B39" s="178" t="s">
        <v>1217</v>
      </c>
      <c r="C39" s="184" t="s">
        <v>1298</v>
      </c>
      <c r="D39" s="179" t="s">
        <v>417</v>
      </c>
      <c r="E39" s="180">
        <v>140</v>
      </c>
      <c r="F39" s="181"/>
      <c r="G39" s="182">
        <f t="shared" si="7"/>
        <v>0</v>
      </c>
      <c r="H39" s="161">
        <v>320</v>
      </c>
      <c r="I39" s="160">
        <f t="shared" si="8"/>
        <v>44800</v>
      </c>
      <c r="J39" s="161">
        <v>180</v>
      </c>
      <c r="K39" s="160">
        <f t="shared" si="9"/>
        <v>25200</v>
      </c>
      <c r="L39" s="160">
        <v>21</v>
      </c>
      <c r="M39" s="160">
        <f t="shared" si="10"/>
        <v>0</v>
      </c>
      <c r="N39" s="159">
        <v>0</v>
      </c>
      <c r="O39" s="159">
        <f t="shared" si="11"/>
        <v>0</v>
      </c>
      <c r="P39" s="159">
        <v>0</v>
      </c>
      <c r="Q39" s="159">
        <f t="shared" si="12"/>
        <v>0</v>
      </c>
      <c r="R39" s="160"/>
      <c r="S39" s="160" t="s">
        <v>222</v>
      </c>
      <c r="T39" s="160" t="s">
        <v>217</v>
      </c>
      <c r="U39" s="160">
        <v>0</v>
      </c>
      <c r="V39" s="160">
        <f t="shared" si="13"/>
        <v>0</v>
      </c>
      <c r="W39" s="160"/>
      <c r="X39" s="160" t="s">
        <v>236</v>
      </c>
      <c r="Y39" s="160" t="s">
        <v>218</v>
      </c>
      <c r="Z39" s="150"/>
      <c r="AA39" s="150"/>
      <c r="AB39" s="150"/>
      <c r="AC39" s="150"/>
      <c r="AD39" s="150"/>
      <c r="AE39" s="150"/>
      <c r="AF39" s="150"/>
      <c r="AG39" s="150" t="s">
        <v>486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7">
        <v>30</v>
      </c>
      <c r="B40" s="178" t="s">
        <v>1219</v>
      </c>
      <c r="C40" s="184" t="s">
        <v>1299</v>
      </c>
      <c r="D40" s="179" t="s">
        <v>1161</v>
      </c>
      <c r="E40" s="180">
        <v>450</v>
      </c>
      <c r="F40" s="181"/>
      <c r="G40" s="182">
        <f t="shared" si="7"/>
        <v>0</v>
      </c>
      <c r="H40" s="161">
        <v>85</v>
      </c>
      <c r="I40" s="160">
        <f t="shared" si="8"/>
        <v>38250</v>
      </c>
      <c r="J40" s="161">
        <v>35</v>
      </c>
      <c r="K40" s="160">
        <f t="shared" si="9"/>
        <v>15750</v>
      </c>
      <c r="L40" s="160">
        <v>21</v>
      </c>
      <c r="M40" s="160">
        <f t="shared" si="10"/>
        <v>0</v>
      </c>
      <c r="N40" s="159">
        <v>0</v>
      </c>
      <c r="O40" s="159">
        <f t="shared" si="11"/>
        <v>0</v>
      </c>
      <c r="P40" s="159">
        <v>0</v>
      </c>
      <c r="Q40" s="159">
        <f t="shared" si="12"/>
        <v>0</v>
      </c>
      <c r="R40" s="160"/>
      <c r="S40" s="160" t="s">
        <v>222</v>
      </c>
      <c r="T40" s="160" t="s">
        <v>217</v>
      </c>
      <c r="U40" s="160">
        <v>0</v>
      </c>
      <c r="V40" s="160">
        <f t="shared" si="13"/>
        <v>0</v>
      </c>
      <c r="W40" s="160"/>
      <c r="X40" s="160" t="s">
        <v>236</v>
      </c>
      <c r="Y40" s="160" t="s">
        <v>218</v>
      </c>
      <c r="Z40" s="150"/>
      <c r="AA40" s="150"/>
      <c r="AB40" s="150"/>
      <c r="AC40" s="150"/>
      <c r="AD40" s="150"/>
      <c r="AE40" s="150"/>
      <c r="AF40" s="150"/>
      <c r="AG40" s="150" t="s">
        <v>486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7">
        <v>31</v>
      </c>
      <c r="B41" s="178" t="s">
        <v>1221</v>
      </c>
      <c r="C41" s="184" t="s">
        <v>1300</v>
      </c>
      <c r="D41" s="179" t="s">
        <v>1161</v>
      </c>
      <c r="E41" s="180">
        <v>9</v>
      </c>
      <c r="F41" s="181"/>
      <c r="G41" s="182">
        <f t="shared" si="7"/>
        <v>0</v>
      </c>
      <c r="H41" s="161">
        <v>135</v>
      </c>
      <c r="I41" s="160">
        <f t="shared" si="8"/>
        <v>1215</v>
      </c>
      <c r="J41" s="161">
        <v>90</v>
      </c>
      <c r="K41" s="160">
        <f t="shared" si="9"/>
        <v>810</v>
      </c>
      <c r="L41" s="160">
        <v>21</v>
      </c>
      <c r="M41" s="160">
        <f t="shared" si="10"/>
        <v>0</v>
      </c>
      <c r="N41" s="159">
        <v>0</v>
      </c>
      <c r="O41" s="159">
        <f t="shared" si="11"/>
        <v>0</v>
      </c>
      <c r="P41" s="159">
        <v>0</v>
      </c>
      <c r="Q41" s="159">
        <f t="shared" si="12"/>
        <v>0</v>
      </c>
      <c r="R41" s="160"/>
      <c r="S41" s="160" t="s">
        <v>222</v>
      </c>
      <c r="T41" s="160" t="s">
        <v>217</v>
      </c>
      <c r="U41" s="160">
        <v>0</v>
      </c>
      <c r="V41" s="160">
        <f t="shared" si="13"/>
        <v>0</v>
      </c>
      <c r="W41" s="160"/>
      <c r="X41" s="160" t="s">
        <v>236</v>
      </c>
      <c r="Y41" s="160" t="s">
        <v>218</v>
      </c>
      <c r="Z41" s="150"/>
      <c r="AA41" s="150"/>
      <c r="AB41" s="150"/>
      <c r="AC41" s="150"/>
      <c r="AD41" s="150"/>
      <c r="AE41" s="150"/>
      <c r="AF41" s="150"/>
      <c r="AG41" s="150" t="s">
        <v>486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7">
        <v>32</v>
      </c>
      <c r="B42" s="178" t="s">
        <v>1223</v>
      </c>
      <c r="C42" s="184" t="s">
        <v>1301</v>
      </c>
      <c r="D42" s="179" t="s">
        <v>1161</v>
      </c>
      <c r="E42" s="180">
        <v>2</v>
      </c>
      <c r="F42" s="181"/>
      <c r="G42" s="182">
        <f t="shared" si="7"/>
        <v>0</v>
      </c>
      <c r="H42" s="161">
        <v>150</v>
      </c>
      <c r="I42" s="160">
        <f t="shared" si="8"/>
        <v>300</v>
      </c>
      <c r="J42" s="161">
        <v>90</v>
      </c>
      <c r="K42" s="160">
        <f t="shared" si="9"/>
        <v>180</v>
      </c>
      <c r="L42" s="160">
        <v>21</v>
      </c>
      <c r="M42" s="160">
        <f t="shared" si="10"/>
        <v>0</v>
      </c>
      <c r="N42" s="159">
        <v>0</v>
      </c>
      <c r="O42" s="159">
        <f t="shared" si="11"/>
        <v>0</v>
      </c>
      <c r="P42" s="159">
        <v>0</v>
      </c>
      <c r="Q42" s="159">
        <f t="shared" si="12"/>
        <v>0</v>
      </c>
      <c r="R42" s="160"/>
      <c r="S42" s="160" t="s">
        <v>222</v>
      </c>
      <c r="T42" s="160" t="s">
        <v>217</v>
      </c>
      <c r="U42" s="160">
        <v>0</v>
      </c>
      <c r="V42" s="160">
        <f t="shared" si="13"/>
        <v>0</v>
      </c>
      <c r="W42" s="160"/>
      <c r="X42" s="160" t="s">
        <v>236</v>
      </c>
      <c r="Y42" s="160" t="s">
        <v>218</v>
      </c>
      <c r="Z42" s="150"/>
      <c r="AA42" s="150"/>
      <c r="AB42" s="150"/>
      <c r="AC42" s="150"/>
      <c r="AD42" s="150"/>
      <c r="AE42" s="150"/>
      <c r="AF42" s="150"/>
      <c r="AG42" s="150" t="s">
        <v>486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7">
        <v>33</v>
      </c>
      <c r="B43" s="178" t="s">
        <v>1225</v>
      </c>
      <c r="C43" s="184" t="s">
        <v>1302</v>
      </c>
      <c r="D43" s="179" t="s">
        <v>1161</v>
      </c>
      <c r="E43" s="180">
        <v>4</v>
      </c>
      <c r="F43" s="181"/>
      <c r="G43" s="182">
        <f t="shared" si="7"/>
        <v>0</v>
      </c>
      <c r="H43" s="161">
        <v>150</v>
      </c>
      <c r="I43" s="160">
        <f t="shared" si="8"/>
        <v>600</v>
      </c>
      <c r="J43" s="161">
        <v>90</v>
      </c>
      <c r="K43" s="160">
        <f t="shared" si="9"/>
        <v>360</v>
      </c>
      <c r="L43" s="160">
        <v>21</v>
      </c>
      <c r="M43" s="160">
        <f t="shared" si="10"/>
        <v>0</v>
      </c>
      <c r="N43" s="159">
        <v>0</v>
      </c>
      <c r="O43" s="159">
        <f t="shared" si="11"/>
        <v>0</v>
      </c>
      <c r="P43" s="159">
        <v>0</v>
      </c>
      <c r="Q43" s="159">
        <f t="shared" si="12"/>
        <v>0</v>
      </c>
      <c r="R43" s="160"/>
      <c r="S43" s="160" t="s">
        <v>222</v>
      </c>
      <c r="T43" s="160" t="s">
        <v>217</v>
      </c>
      <c r="U43" s="160">
        <v>0</v>
      </c>
      <c r="V43" s="160">
        <f t="shared" si="13"/>
        <v>0</v>
      </c>
      <c r="W43" s="160"/>
      <c r="X43" s="160" t="s">
        <v>236</v>
      </c>
      <c r="Y43" s="160" t="s">
        <v>218</v>
      </c>
      <c r="Z43" s="150"/>
      <c r="AA43" s="150"/>
      <c r="AB43" s="150"/>
      <c r="AC43" s="150"/>
      <c r="AD43" s="150"/>
      <c r="AE43" s="150"/>
      <c r="AF43" s="150"/>
      <c r="AG43" s="150" t="s">
        <v>486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7">
        <v>34</v>
      </c>
      <c r="B44" s="178" t="s">
        <v>1228</v>
      </c>
      <c r="C44" s="184" t="s">
        <v>1303</v>
      </c>
      <c r="D44" s="179" t="s">
        <v>1161</v>
      </c>
      <c r="E44" s="180">
        <v>1</v>
      </c>
      <c r="F44" s="181"/>
      <c r="G44" s="182">
        <f t="shared" si="7"/>
        <v>0</v>
      </c>
      <c r="H44" s="161">
        <v>210</v>
      </c>
      <c r="I44" s="160">
        <f t="shared" si="8"/>
        <v>210</v>
      </c>
      <c r="J44" s="161">
        <v>90</v>
      </c>
      <c r="K44" s="160">
        <f t="shared" si="9"/>
        <v>90</v>
      </c>
      <c r="L44" s="160">
        <v>21</v>
      </c>
      <c r="M44" s="160">
        <f t="shared" si="10"/>
        <v>0</v>
      </c>
      <c r="N44" s="159">
        <v>0</v>
      </c>
      <c r="O44" s="159">
        <f t="shared" si="11"/>
        <v>0</v>
      </c>
      <c r="P44" s="159">
        <v>0</v>
      </c>
      <c r="Q44" s="159">
        <f t="shared" si="12"/>
        <v>0</v>
      </c>
      <c r="R44" s="160"/>
      <c r="S44" s="160" t="s">
        <v>222</v>
      </c>
      <c r="T44" s="160" t="s">
        <v>217</v>
      </c>
      <c r="U44" s="160">
        <v>0</v>
      </c>
      <c r="V44" s="160">
        <f t="shared" si="13"/>
        <v>0</v>
      </c>
      <c r="W44" s="160"/>
      <c r="X44" s="160" t="s">
        <v>236</v>
      </c>
      <c r="Y44" s="160" t="s">
        <v>218</v>
      </c>
      <c r="Z44" s="150"/>
      <c r="AA44" s="150"/>
      <c r="AB44" s="150"/>
      <c r="AC44" s="150"/>
      <c r="AD44" s="150"/>
      <c r="AE44" s="150"/>
      <c r="AF44" s="150"/>
      <c r="AG44" s="150" t="s">
        <v>486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7">
        <v>35</v>
      </c>
      <c r="B45" s="178" t="s">
        <v>1230</v>
      </c>
      <c r="C45" s="184" t="s">
        <v>1304</v>
      </c>
      <c r="D45" s="179" t="s">
        <v>1161</v>
      </c>
      <c r="E45" s="180">
        <v>36</v>
      </c>
      <c r="F45" s="181"/>
      <c r="G45" s="182">
        <f t="shared" si="7"/>
        <v>0</v>
      </c>
      <c r="H45" s="161">
        <v>160</v>
      </c>
      <c r="I45" s="160">
        <f t="shared" si="8"/>
        <v>5760</v>
      </c>
      <c r="J45" s="161">
        <v>100</v>
      </c>
      <c r="K45" s="160">
        <f t="shared" si="9"/>
        <v>3600</v>
      </c>
      <c r="L45" s="160">
        <v>21</v>
      </c>
      <c r="M45" s="160">
        <f t="shared" si="10"/>
        <v>0</v>
      </c>
      <c r="N45" s="159">
        <v>0</v>
      </c>
      <c r="O45" s="159">
        <f t="shared" si="11"/>
        <v>0</v>
      </c>
      <c r="P45" s="159">
        <v>0</v>
      </c>
      <c r="Q45" s="159">
        <f t="shared" si="12"/>
        <v>0</v>
      </c>
      <c r="R45" s="160"/>
      <c r="S45" s="160" t="s">
        <v>222</v>
      </c>
      <c r="T45" s="160" t="s">
        <v>217</v>
      </c>
      <c r="U45" s="160">
        <v>0</v>
      </c>
      <c r="V45" s="160">
        <f t="shared" si="13"/>
        <v>0</v>
      </c>
      <c r="W45" s="160"/>
      <c r="X45" s="160" t="s">
        <v>236</v>
      </c>
      <c r="Y45" s="160" t="s">
        <v>218</v>
      </c>
      <c r="Z45" s="150"/>
      <c r="AA45" s="150"/>
      <c r="AB45" s="150"/>
      <c r="AC45" s="150"/>
      <c r="AD45" s="150"/>
      <c r="AE45" s="150"/>
      <c r="AF45" s="150"/>
      <c r="AG45" s="150" t="s">
        <v>486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7">
        <v>36</v>
      </c>
      <c r="B46" s="178" t="s">
        <v>1231</v>
      </c>
      <c r="C46" s="184" t="s">
        <v>1305</v>
      </c>
      <c r="D46" s="179" t="s">
        <v>1161</v>
      </c>
      <c r="E46" s="180">
        <v>12</v>
      </c>
      <c r="F46" s="181"/>
      <c r="G46" s="182">
        <f t="shared" si="7"/>
        <v>0</v>
      </c>
      <c r="H46" s="161">
        <v>205</v>
      </c>
      <c r="I46" s="160">
        <f t="shared" si="8"/>
        <v>2460</v>
      </c>
      <c r="J46" s="161">
        <v>100</v>
      </c>
      <c r="K46" s="160">
        <f t="shared" si="9"/>
        <v>1200</v>
      </c>
      <c r="L46" s="160">
        <v>21</v>
      </c>
      <c r="M46" s="160">
        <f t="shared" si="10"/>
        <v>0</v>
      </c>
      <c r="N46" s="159">
        <v>0</v>
      </c>
      <c r="O46" s="159">
        <f t="shared" si="11"/>
        <v>0</v>
      </c>
      <c r="P46" s="159">
        <v>0</v>
      </c>
      <c r="Q46" s="159">
        <f t="shared" si="12"/>
        <v>0</v>
      </c>
      <c r="R46" s="160"/>
      <c r="S46" s="160" t="s">
        <v>222</v>
      </c>
      <c r="T46" s="160" t="s">
        <v>217</v>
      </c>
      <c r="U46" s="160">
        <v>0</v>
      </c>
      <c r="V46" s="160">
        <f t="shared" si="13"/>
        <v>0</v>
      </c>
      <c r="W46" s="160"/>
      <c r="X46" s="160" t="s">
        <v>236</v>
      </c>
      <c r="Y46" s="160" t="s">
        <v>218</v>
      </c>
      <c r="Z46" s="150"/>
      <c r="AA46" s="150"/>
      <c r="AB46" s="150"/>
      <c r="AC46" s="150"/>
      <c r="AD46" s="150"/>
      <c r="AE46" s="150"/>
      <c r="AF46" s="150"/>
      <c r="AG46" s="150" t="s">
        <v>486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7">
        <v>37</v>
      </c>
      <c r="B47" s="178" t="s">
        <v>1232</v>
      </c>
      <c r="C47" s="184" t="s">
        <v>1306</v>
      </c>
      <c r="D47" s="179" t="s">
        <v>1161</v>
      </c>
      <c r="E47" s="180">
        <v>64</v>
      </c>
      <c r="F47" s="181"/>
      <c r="G47" s="182">
        <f t="shared" si="7"/>
        <v>0</v>
      </c>
      <c r="H47" s="161">
        <v>25</v>
      </c>
      <c r="I47" s="160">
        <f t="shared" si="8"/>
        <v>1600</v>
      </c>
      <c r="J47" s="161">
        <v>5</v>
      </c>
      <c r="K47" s="160">
        <f t="shared" si="9"/>
        <v>320</v>
      </c>
      <c r="L47" s="160">
        <v>21</v>
      </c>
      <c r="M47" s="160">
        <f t="shared" si="10"/>
        <v>0</v>
      </c>
      <c r="N47" s="159">
        <v>0</v>
      </c>
      <c r="O47" s="159">
        <f t="shared" si="11"/>
        <v>0</v>
      </c>
      <c r="P47" s="159">
        <v>0</v>
      </c>
      <c r="Q47" s="159">
        <f t="shared" si="12"/>
        <v>0</v>
      </c>
      <c r="R47" s="160"/>
      <c r="S47" s="160" t="s">
        <v>222</v>
      </c>
      <c r="T47" s="160" t="s">
        <v>217</v>
      </c>
      <c r="U47" s="160">
        <v>0</v>
      </c>
      <c r="V47" s="160">
        <f t="shared" si="13"/>
        <v>0</v>
      </c>
      <c r="W47" s="160"/>
      <c r="X47" s="160" t="s">
        <v>236</v>
      </c>
      <c r="Y47" s="160" t="s">
        <v>218</v>
      </c>
      <c r="Z47" s="150"/>
      <c r="AA47" s="150"/>
      <c r="AB47" s="150"/>
      <c r="AC47" s="150"/>
      <c r="AD47" s="150"/>
      <c r="AE47" s="150"/>
      <c r="AF47" s="150"/>
      <c r="AG47" s="150" t="s">
        <v>486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7">
        <v>38</v>
      </c>
      <c r="B48" s="178" t="s">
        <v>1233</v>
      </c>
      <c r="C48" s="184" t="s">
        <v>1307</v>
      </c>
      <c r="D48" s="179" t="s">
        <v>1161</v>
      </c>
      <c r="E48" s="180">
        <v>5</v>
      </c>
      <c r="F48" s="181"/>
      <c r="G48" s="182">
        <f t="shared" si="7"/>
        <v>0</v>
      </c>
      <c r="H48" s="161">
        <v>2500</v>
      </c>
      <c r="I48" s="160">
        <f t="shared" si="8"/>
        <v>12500</v>
      </c>
      <c r="J48" s="161">
        <v>300</v>
      </c>
      <c r="K48" s="160">
        <f t="shared" si="9"/>
        <v>1500</v>
      </c>
      <c r="L48" s="160">
        <v>21</v>
      </c>
      <c r="M48" s="160">
        <f t="shared" si="10"/>
        <v>0</v>
      </c>
      <c r="N48" s="159">
        <v>0</v>
      </c>
      <c r="O48" s="159">
        <f t="shared" si="11"/>
        <v>0</v>
      </c>
      <c r="P48" s="159">
        <v>0</v>
      </c>
      <c r="Q48" s="159">
        <f t="shared" si="12"/>
        <v>0</v>
      </c>
      <c r="R48" s="160"/>
      <c r="S48" s="160" t="s">
        <v>222</v>
      </c>
      <c r="T48" s="160" t="s">
        <v>217</v>
      </c>
      <c r="U48" s="160">
        <v>0</v>
      </c>
      <c r="V48" s="160">
        <f t="shared" si="13"/>
        <v>0</v>
      </c>
      <c r="W48" s="160"/>
      <c r="X48" s="160" t="s">
        <v>236</v>
      </c>
      <c r="Y48" s="160" t="s">
        <v>218</v>
      </c>
      <c r="Z48" s="150"/>
      <c r="AA48" s="150"/>
      <c r="AB48" s="150"/>
      <c r="AC48" s="150"/>
      <c r="AD48" s="150"/>
      <c r="AE48" s="150"/>
      <c r="AF48" s="150"/>
      <c r="AG48" s="150" t="s">
        <v>486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7">
        <v>39</v>
      </c>
      <c r="B49" s="178" t="s">
        <v>1234</v>
      </c>
      <c r="C49" s="184" t="s">
        <v>1308</v>
      </c>
      <c r="D49" s="179" t="s">
        <v>1161</v>
      </c>
      <c r="E49" s="180">
        <v>2</v>
      </c>
      <c r="F49" s="181"/>
      <c r="G49" s="182">
        <f t="shared" si="7"/>
        <v>0</v>
      </c>
      <c r="H49" s="161">
        <v>850</v>
      </c>
      <c r="I49" s="160">
        <f t="shared" si="8"/>
        <v>1700</v>
      </c>
      <c r="J49" s="161">
        <v>300</v>
      </c>
      <c r="K49" s="160">
        <f t="shared" si="9"/>
        <v>600</v>
      </c>
      <c r="L49" s="160">
        <v>21</v>
      </c>
      <c r="M49" s="160">
        <f t="shared" si="10"/>
        <v>0</v>
      </c>
      <c r="N49" s="159">
        <v>0</v>
      </c>
      <c r="O49" s="159">
        <f t="shared" si="11"/>
        <v>0</v>
      </c>
      <c r="P49" s="159">
        <v>0</v>
      </c>
      <c r="Q49" s="159">
        <f t="shared" si="12"/>
        <v>0</v>
      </c>
      <c r="R49" s="160"/>
      <c r="S49" s="160" t="s">
        <v>222</v>
      </c>
      <c r="T49" s="160" t="s">
        <v>217</v>
      </c>
      <c r="U49" s="160">
        <v>0</v>
      </c>
      <c r="V49" s="160">
        <f t="shared" si="13"/>
        <v>0</v>
      </c>
      <c r="W49" s="160"/>
      <c r="X49" s="160" t="s">
        <v>236</v>
      </c>
      <c r="Y49" s="160" t="s">
        <v>218</v>
      </c>
      <c r="Z49" s="150"/>
      <c r="AA49" s="150"/>
      <c r="AB49" s="150"/>
      <c r="AC49" s="150"/>
      <c r="AD49" s="150"/>
      <c r="AE49" s="150"/>
      <c r="AF49" s="150"/>
      <c r="AG49" s="150" t="s">
        <v>486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77">
        <v>40</v>
      </c>
      <c r="B50" s="178" t="s">
        <v>1236</v>
      </c>
      <c r="C50" s="184" t="s">
        <v>1309</v>
      </c>
      <c r="D50" s="179" t="s">
        <v>1270</v>
      </c>
      <c r="E50" s="180">
        <v>1</v>
      </c>
      <c r="F50" s="181"/>
      <c r="G50" s="182">
        <f t="shared" si="7"/>
        <v>0</v>
      </c>
      <c r="H50" s="161">
        <v>12000</v>
      </c>
      <c r="I50" s="160">
        <f t="shared" si="8"/>
        <v>12000</v>
      </c>
      <c r="J50" s="161">
        <v>15000</v>
      </c>
      <c r="K50" s="160">
        <f t="shared" si="9"/>
        <v>15000</v>
      </c>
      <c r="L50" s="160">
        <v>21</v>
      </c>
      <c r="M50" s="160">
        <f t="shared" si="10"/>
        <v>0</v>
      </c>
      <c r="N50" s="159">
        <v>0</v>
      </c>
      <c r="O50" s="159">
        <f t="shared" si="11"/>
        <v>0</v>
      </c>
      <c r="P50" s="159">
        <v>0</v>
      </c>
      <c r="Q50" s="159">
        <f t="shared" si="12"/>
        <v>0</v>
      </c>
      <c r="R50" s="160"/>
      <c r="S50" s="160" t="s">
        <v>222</v>
      </c>
      <c r="T50" s="160" t="s">
        <v>217</v>
      </c>
      <c r="U50" s="160">
        <v>0</v>
      </c>
      <c r="V50" s="160">
        <f t="shared" si="13"/>
        <v>0</v>
      </c>
      <c r="W50" s="160"/>
      <c r="X50" s="160" t="s">
        <v>236</v>
      </c>
      <c r="Y50" s="160" t="s">
        <v>218</v>
      </c>
      <c r="Z50" s="150"/>
      <c r="AA50" s="150"/>
      <c r="AB50" s="150"/>
      <c r="AC50" s="150"/>
      <c r="AD50" s="150"/>
      <c r="AE50" s="150"/>
      <c r="AF50" s="150"/>
      <c r="AG50" s="150" t="s">
        <v>486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64" t="s">
        <v>211</v>
      </c>
      <c r="B51" s="165" t="s">
        <v>91</v>
      </c>
      <c r="C51" s="183" t="s">
        <v>93</v>
      </c>
      <c r="D51" s="166"/>
      <c r="E51" s="167"/>
      <c r="F51" s="168"/>
      <c r="G51" s="169">
        <f>SUMIF(AG52:AG54,"&lt;&gt;NOR",G52:G54)</f>
        <v>0</v>
      </c>
      <c r="H51" s="163"/>
      <c r="I51" s="163">
        <f>SUM(I52:I54)</f>
        <v>0</v>
      </c>
      <c r="J51" s="163"/>
      <c r="K51" s="163">
        <f>SUM(K52:K54)</f>
        <v>13825</v>
      </c>
      <c r="L51" s="163"/>
      <c r="M51" s="163">
        <f>SUM(M52:M54)</f>
        <v>0</v>
      </c>
      <c r="N51" s="162"/>
      <c r="O51" s="162">
        <f>SUM(O52:O54)</f>
        <v>0</v>
      </c>
      <c r="P51" s="162"/>
      <c r="Q51" s="162">
        <f>SUM(Q52:Q54)</f>
        <v>0</v>
      </c>
      <c r="R51" s="163"/>
      <c r="S51" s="163"/>
      <c r="T51" s="163"/>
      <c r="U51" s="163"/>
      <c r="V51" s="163">
        <f>SUM(V52:V54)</f>
        <v>0</v>
      </c>
      <c r="W51" s="163"/>
      <c r="X51" s="163"/>
      <c r="Y51" s="163"/>
      <c r="AG51" t="s">
        <v>212</v>
      </c>
    </row>
    <row r="52" spans="1:60" outlineLevel="1" x14ac:dyDescent="0.2">
      <c r="A52" s="177">
        <v>41</v>
      </c>
      <c r="B52" s="178" t="s">
        <v>1238</v>
      </c>
      <c r="C52" s="184" t="s">
        <v>1310</v>
      </c>
      <c r="D52" s="179" t="s">
        <v>1161</v>
      </c>
      <c r="E52" s="180">
        <v>95</v>
      </c>
      <c r="F52" s="181"/>
      <c r="G52" s="182">
        <f>ROUND(E52*F52,2)</f>
        <v>0</v>
      </c>
      <c r="H52" s="161">
        <v>0</v>
      </c>
      <c r="I52" s="160">
        <f>ROUND(E52*H52,2)</f>
        <v>0</v>
      </c>
      <c r="J52" s="161">
        <v>85</v>
      </c>
      <c r="K52" s="160">
        <f>ROUND(E52*J52,2)</f>
        <v>8075</v>
      </c>
      <c r="L52" s="160">
        <v>21</v>
      </c>
      <c r="M52" s="160">
        <f>G52*(1+L52/100)</f>
        <v>0</v>
      </c>
      <c r="N52" s="159">
        <v>0</v>
      </c>
      <c r="O52" s="159">
        <f>ROUND(E52*N52,2)</f>
        <v>0</v>
      </c>
      <c r="P52" s="159">
        <v>0</v>
      </c>
      <c r="Q52" s="159">
        <f>ROUND(E52*P52,2)</f>
        <v>0</v>
      </c>
      <c r="R52" s="160"/>
      <c r="S52" s="160" t="s">
        <v>222</v>
      </c>
      <c r="T52" s="160" t="s">
        <v>217</v>
      </c>
      <c r="U52" s="160">
        <v>0</v>
      </c>
      <c r="V52" s="160">
        <f>ROUND(E52*U52,2)</f>
        <v>0</v>
      </c>
      <c r="W52" s="160"/>
      <c r="X52" s="160" t="s">
        <v>236</v>
      </c>
      <c r="Y52" s="160" t="s">
        <v>218</v>
      </c>
      <c r="Z52" s="150"/>
      <c r="AA52" s="150"/>
      <c r="AB52" s="150"/>
      <c r="AC52" s="150"/>
      <c r="AD52" s="150"/>
      <c r="AE52" s="150"/>
      <c r="AF52" s="150"/>
      <c r="AG52" s="150" t="s">
        <v>486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7">
        <v>42</v>
      </c>
      <c r="B53" s="178" t="s">
        <v>1240</v>
      </c>
      <c r="C53" s="184" t="s">
        <v>1311</v>
      </c>
      <c r="D53" s="179" t="s">
        <v>417</v>
      </c>
      <c r="E53" s="180">
        <v>50</v>
      </c>
      <c r="F53" s="181"/>
      <c r="G53" s="182">
        <f>ROUND(E53*F53,2)</f>
        <v>0</v>
      </c>
      <c r="H53" s="161">
        <v>0</v>
      </c>
      <c r="I53" s="160">
        <f>ROUND(E53*H53,2)</f>
        <v>0</v>
      </c>
      <c r="J53" s="161">
        <v>50</v>
      </c>
      <c r="K53" s="160">
        <f>ROUND(E53*J53,2)</f>
        <v>2500</v>
      </c>
      <c r="L53" s="160">
        <v>21</v>
      </c>
      <c r="M53" s="160">
        <f>G53*(1+L53/100)</f>
        <v>0</v>
      </c>
      <c r="N53" s="159">
        <v>0</v>
      </c>
      <c r="O53" s="159">
        <f>ROUND(E53*N53,2)</f>
        <v>0</v>
      </c>
      <c r="P53" s="159">
        <v>0</v>
      </c>
      <c r="Q53" s="159">
        <f>ROUND(E53*P53,2)</f>
        <v>0</v>
      </c>
      <c r="R53" s="160"/>
      <c r="S53" s="160" t="s">
        <v>222</v>
      </c>
      <c r="T53" s="160" t="s">
        <v>217</v>
      </c>
      <c r="U53" s="160">
        <v>0</v>
      </c>
      <c r="V53" s="160">
        <f>ROUND(E53*U53,2)</f>
        <v>0</v>
      </c>
      <c r="W53" s="160"/>
      <c r="X53" s="160" t="s">
        <v>236</v>
      </c>
      <c r="Y53" s="160" t="s">
        <v>218</v>
      </c>
      <c r="Z53" s="150"/>
      <c r="AA53" s="150"/>
      <c r="AB53" s="150"/>
      <c r="AC53" s="150"/>
      <c r="AD53" s="150"/>
      <c r="AE53" s="150"/>
      <c r="AF53" s="150"/>
      <c r="AG53" s="150" t="s">
        <v>486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7">
        <v>43</v>
      </c>
      <c r="B54" s="178" t="s">
        <v>1242</v>
      </c>
      <c r="C54" s="184" t="s">
        <v>1312</v>
      </c>
      <c r="D54" s="179" t="s">
        <v>417</v>
      </c>
      <c r="E54" s="180">
        <v>50</v>
      </c>
      <c r="F54" s="181"/>
      <c r="G54" s="182">
        <f>ROUND(E54*F54,2)</f>
        <v>0</v>
      </c>
      <c r="H54" s="161">
        <v>0</v>
      </c>
      <c r="I54" s="160">
        <f>ROUND(E54*H54,2)</f>
        <v>0</v>
      </c>
      <c r="J54" s="161">
        <v>65</v>
      </c>
      <c r="K54" s="160">
        <f>ROUND(E54*J54,2)</f>
        <v>3250</v>
      </c>
      <c r="L54" s="160">
        <v>21</v>
      </c>
      <c r="M54" s="160">
        <f>G54*(1+L54/100)</f>
        <v>0</v>
      </c>
      <c r="N54" s="159">
        <v>0</v>
      </c>
      <c r="O54" s="159">
        <f>ROUND(E54*N54,2)</f>
        <v>0</v>
      </c>
      <c r="P54" s="159">
        <v>0</v>
      </c>
      <c r="Q54" s="159">
        <f>ROUND(E54*P54,2)</f>
        <v>0</v>
      </c>
      <c r="R54" s="160"/>
      <c r="S54" s="160" t="s">
        <v>222</v>
      </c>
      <c r="T54" s="160" t="s">
        <v>217</v>
      </c>
      <c r="U54" s="160">
        <v>0</v>
      </c>
      <c r="V54" s="160">
        <f>ROUND(E54*U54,2)</f>
        <v>0</v>
      </c>
      <c r="W54" s="160"/>
      <c r="X54" s="160" t="s">
        <v>236</v>
      </c>
      <c r="Y54" s="160" t="s">
        <v>218</v>
      </c>
      <c r="Z54" s="150"/>
      <c r="AA54" s="150"/>
      <c r="AB54" s="150"/>
      <c r="AC54" s="150"/>
      <c r="AD54" s="150"/>
      <c r="AE54" s="150"/>
      <c r="AF54" s="150"/>
      <c r="AG54" s="150" t="s">
        <v>486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x14ac:dyDescent="0.2">
      <c r="A55" s="164" t="s">
        <v>211</v>
      </c>
      <c r="B55" s="165" t="s">
        <v>128</v>
      </c>
      <c r="C55" s="183" t="s">
        <v>129</v>
      </c>
      <c r="D55" s="166"/>
      <c r="E55" s="167"/>
      <c r="F55" s="168"/>
      <c r="G55" s="169">
        <f>SUMIF(AG56:AG59,"&lt;&gt;NOR",G56:G59)</f>
        <v>0</v>
      </c>
      <c r="H55" s="163"/>
      <c r="I55" s="163">
        <f>SUM(I56:I59)</f>
        <v>10000</v>
      </c>
      <c r="J55" s="163"/>
      <c r="K55" s="163">
        <f>SUM(K56:K59)</f>
        <v>21000</v>
      </c>
      <c r="L55" s="163"/>
      <c r="M55" s="163">
        <f>SUM(M56:M59)</f>
        <v>0</v>
      </c>
      <c r="N55" s="162"/>
      <c r="O55" s="162">
        <f>SUM(O56:O59)</f>
        <v>0</v>
      </c>
      <c r="P55" s="162"/>
      <c r="Q55" s="162">
        <f>SUM(Q56:Q59)</f>
        <v>0</v>
      </c>
      <c r="R55" s="163"/>
      <c r="S55" s="163"/>
      <c r="T55" s="163"/>
      <c r="U55" s="163"/>
      <c r="V55" s="163">
        <f>SUM(V56:V59)</f>
        <v>0</v>
      </c>
      <c r="W55" s="163"/>
      <c r="X55" s="163"/>
      <c r="Y55" s="163"/>
      <c r="AG55" t="s">
        <v>212</v>
      </c>
    </row>
    <row r="56" spans="1:60" outlineLevel="1" x14ac:dyDescent="0.2">
      <c r="A56" s="177">
        <v>44</v>
      </c>
      <c r="B56" s="178" t="s">
        <v>1244</v>
      </c>
      <c r="C56" s="184" t="s">
        <v>1313</v>
      </c>
      <c r="D56" s="179" t="s">
        <v>1270</v>
      </c>
      <c r="E56" s="180">
        <v>1</v>
      </c>
      <c r="F56" s="181"/>
      <c r="G56" s="182">
        <f>ROUND(E56*F56,2)</f>
        <v>0</v>
      </c>
      <c r="H56" s="161">
        <v>10000</v>
      </c>
      <c r="I56" s="160">
        <f>ROUND(E56*H56,2)</f>
        <v>10000</v>
      </c>
      <c r="J56" s="161">
        <v>0</v>
      </c>
      <c r="K56" s="160">
        <f>ROUND(E56*J56,2)</f>
        <v>0</v>
      </c>
      <c r="L56" s="160">
        <v>21</v>
      </c>
      <c r="M56" s="160">
        <f>G56*(1+L56/100)</f>
        <v>0</v>
      </c>
      <c r="N56" s="159">
        <v>0</v>
      </c>
      <c r="O56" s="159">
        <f>ROUND(E56*N56,2)</f>
        <v>0</v>
      </c>
      <c r="P56" s="159">
        <v>0</v>
      </c>
      <c r="Q56" s="159">
        <f>ROUND(E56*P56,2)</f>
        <v>0</v>
      </c>
      <c r="R56" s="160"/>
      <c r="S56" s="160" t="s">
        <v>222</v>
      </c>
      <c r="T56" s="160" t="s">
        <v>217</v>
      </c>
      <c r="U56" s="160">
        <v>0</v>
      </c>
      <c r="V56" s="160">
        <f>ROUND(E56*U56,2)</f>
        <v>0</v>
      </c>
      <c r="W56" s="160"/>
      <c r="X56" s="160" t="s">
        <v>236</v>
      </c>
      <c r="Y56" s="160" t="s">
        <v>218</v>
      </c>
      <c r="Z56" s="150"/>
      <c r="AA56" s="150"/>
      <c r="AB56" s="150"/>
      <c r="AC56" s="150"/>
      <c r="AD56" s="150"/>
      <c r="AE56" s="150"/>
      <c r="AF56" s="150"/>
      <c r="AG56" s="150" t="s">
        <v>486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7">
        <v>45</v>
      </c>
      <c r="B57" s="178" t="s">
        <v>1246</v>
      </c>
      <c r="C57" s="184" t="s">
        <v>1314</v>
      </c>
      <c r="D57" s="179" t="s">
        <v>1227</v>
      </c>
      <c r="E57" s="180">
        <v>10</v>
      </c>
      <c r="F57" s="181"/>
      <c r="G57" s="182">
        <f>ROUND(E57*F57,2)</f>
        <v>0</v>
      </c>
      <c r="H57" s="161">
        <v>0</v>
      </c>
      <c r="I57" s="160">
        <f>ROUND(E57*H57,2)</f>
        <v>0</v>
      </c>
      <c r="J57" s="161">
        <v>500</v>
      </c>
      <c r="K57" s="160">
        <f>ROUND(E57*J57,2)</f>
        <v>5000</v>
      </c>
      <c r="L57" s="160">
        <v>21</v>
      </c>
      <c r="M57" s="160">
        <f>G57*(1+L57/100)</f>
        <v>0</v>
      </c>
      <c r="N57" s="159">
        <v>0</v>
      </c>
      <c r="O57" s="159">
        <f>ROUND(E57*N57,2)</f>
        <v>0</v>
      </c>
      <c r="P57" s="159">
        <v>0</v>
      </c>
      <c r="Q57" s="159">
        <f>ROUND(E57*P57,2)</f>
        <v>0</v>
      </c>
      <c r="R57" s="160"/>
      <c r="S57" s="160" t="s">
        <v>222</v>
      </c>
      <c r="T57" s="160" t="s">
        <v>217</v>
      </c>
      <c r="U57" s="160">
        <v>0</v>
      </c>
      <c r="V57" s="160">
        <f>ROUND(E57*U57,2)</f>
        <v>0</v>
      </c>
      <c r="W57" s="160"/>
      <c r="X57" s="160" t="s">
        <v>236</v>
      </c>
      <c r="Y57" s="160" t="s">
        <v>218</v>
      </c>
      <c r="Z57" s="150"/>
      <c r="AA57" s="150"/>
      <c r="AB57" s="150"/>
      <c r="AC57" s="150"/>
      <c r="AD57" s="150"/>
      <c r="AE57" s="150"/>
      <c r="AF57" s="150"/>
      <c r="AG57" s="150" t="s">
        <v>486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7">
        <v>46</v>
      </c>
      <c r="B58" s="178" t="s">
        <v>1249</v>
      </c>
      <c r="C58" s="184" t="s">
        <v>1315</v>
      </c>
      <c r="D58" s="179" t="s">
        <v>1227</v>
      </c>
      <c r="E58" s="180">
        <v>15</v>
      </c>
      <c r="F58" s="181"/>
      <c r="G58" s="182">
        <f>ROUND(E58*F58,2)</f>
        <v>0</v>
      </c>
      <c r="H58" s="161">
        <v>0</v>
      </c>
      <c r="I58" s="160">
        <f>ROUND(E58*H58,2)</f>
        <v>0</v>
      </c>
      <c r="J58" s="161">
        <v>400</v>
      </c>
      <c r="K58" s="160">
        <f>ROUND(E58*J58,2)</f>
        <v>6000</v>
      </c>
      <c r="L58" s="160">
        <v>21</v>
      </c>
      <c r="M58" s="160">
        <f>G58*(1+L58/100)</f>
        <v>0</v>
      </c>
      <c r="N58" s="159">
        <v>0</v>
      </c>
      <c r="O58" s="159">
        <f>ROUND(E58*N58,2)</f>
        <v>0</v>
      </c>
      <c r="P58" s="159">
        <v>0</v>
      </c>
      <c r="Q58" s="159">
        <f>ROUND(E58*P58,2)</f>
        <v>0</v>
      </c>
      <c r="R58" s="160"/>
      <c r="S58" s="160" t="s">
        <v>222</v>
      </c>
      <c r="T58" s="160" t="s">
        <v>217</v>
      </c>
      <c r="U58" s="160">
        <v>0</v>
      </c>
      <c r="V58" s="160">
        <f>ROUND(E58*U58,2)</f>
        <v>0</v>
      </c>
      <c r="W58" s="160"/>
      <c r="X58" s="160" t="s">
        <v>236</v>
      </c>
      <c r="Y58" s="160" t="s">
        <v>218</v>
      </c>
      <c r="Z58" s="150"/>
      <c r="AA58" s="150"/>
      <c r="AB58" s="150"/>
      <c r="AC58" s="150"/>
      <c r="AD58" s="150"/>
      <c r="AE58" s="150"/>
      <c r="AF58" s="150"/>
      <c r="AG58" s="150" t="s">
        <v>486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1">
        <v>47</v>
      </c>
      <c r="B59" s="172" t="s">
        <v>1251</v>
      </c>
      <c r="C59" s="185" t="s">
        <v>1316</v>
      </c>
      <c r="D59" s="173" t="s">
        <v>1270</v>
      </c>
      <c r="E59" s="174">
        <v>1</v>
      </c>
      <c r="F59" s="175"/>
      <c r="G59" s="176">
        <f>ROUND(E59*F59,2)</f>
        <v>0</v>
      </c>
      <c r="H59" s="161">
        <v>0</v>
      </c>
      <c r="I59" s="160">
        <f>ROUND(E59*H59,2)</f>
        <v>0</v>
      </c>
      <c r="J59" s="161">
        <v>10000</v>
      </c>
      <c r="K59" s="160">
        <f>ROUND(E59*J59,2)</f>
        <v>10000</v>
      </c>
      <c r="L59" s="160">
        <v>21</v>
      </c>
      <c r="M59" s="160">
        <f>G59*(1+L59/100)</f>
        <v>0</v>
      </c>
      <c r="N59" s="159">
        <v>0</v>
      </c>
      <c r="O59" s="159">
        <f>ROUND(E59*N59,2)</f>
        <v>0</v>
      </c>
      <c r="P59" s="159">
        <v>0</v>
      </c>
      <c r="Q59" s="159">
        <f>ROUND(E59*P59,2)</f>
        <v>0</v>
      </c>
      <c r="R59" s="160"/>
      <c r="S59" s="160" t="s">
        <v>222</v>
      </c>
      <c r="T59" s="160" t="s">
        <v>217</v>
      </c>
      <c r="U59" s="160">
        <v>0</v>
      </c>
      <c r="V59" s="160">
        <f>ROUND(E59*U59,2)</f>
        <v>0</v>
      </c>
      <c r="W59" s="160"/>
      <c r="X59" s="160" t="s">
        <v>236</v>
      </c>
      <c r="Y59" s="160" t="s">
        <v>218</v>
      </c>
      <c r="Z59" s="150"/>
      <c r="AA59" s="150"/>
      <c r="AB59" s="150"/>
      <c r="AC59" s="150"/>
      <c r="AD59" s="150"/>
      <c r="AE59" s="150"/>
      <c r="AF59" s="150"/>
      <c r="AG59" s="150" t="s">
        <v>486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x14ac:dyDescent="0.2">
      <c r="A60" s="3"/>
      <c r="B60" s="4"/>
      <c r="C60" s="186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v>15</v>
      </c>
      <c r="AF60">
        <v>21</v>
      </c>
      <c r="AG60" t="s">
        <v>197</v>
      </c>
    </row>
    <row r="61" spans="1:60" x14ac:dyDescent="0.2">
      <c r="A61" s="153"/>
      <c r="B61" s="154" t="s">
        <v>31</v>
      </c>
      <c r="C61" s="187"/>
      <c r="D61" s="155"/>
      <c r="E61" s="156"/>
      <c r="F61" s="156"/>
      <c r="G61" s="170">
        <f>G8+G12+G24+G51+G55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f>SUMIF(L7:L59,AE60,G7:G59)</f>
        <v>0</v>
      </c>
      <c r="AF61">
        <f>SUMIF(L7:L59,AF60,G7:G59)</f>
        <v>0</v>
      </c>
      <c r="AG61" t="s">
        <v>229</v>
      </c>
    </row>
    <row r="62" spans="1:60" x14ac:dyDescent="0.2">
      <c r="A62" s="3"/>
      <c r="B62" s="4"/>
      <c r="C62" s="186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186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76" t="s">
        <v>230</v>
      </c>
      <c r="B64" s="276"/>
      <c r="C64" s="277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57"/>
      <c r="B65" s="258"/>
      <c r="C65" s="259"/>
      <c r="D65" s="258"/>
      <c r="E65" s="258"/>
      <c r="F65" s="258"/>
      <c r="G65" s="26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G65" t="s">
        <v>231</v>
      </c>
    </row>
    <row r="66" spans="1:33" x14ac:dyDescent="0.2">
      <c r="A66" s="261"/>
      <c r="B66" s="262"/>
      <c r="C66" s="263"/>
      <c r="D66" s="262"/>
      <c r="E66" s="262"/>
      <c r="F66" s="262"/>
      <c r="G66" s="26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261"/>
      <c r="B67" s="262"/>
      <c r="C67" s="263"/>
      <c r="D67" s="262"/>
      <c r="E67" s="262"/>
      <c r="F67" s="262"/>
      <c r="G67" s="26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61"/>
      <c r="B68" s="262"/>
      <c r="C68" s="263"/>
      <c r="D68" s="262"/>
      <c r="E68" s="262"/>
      <c r="F68" s="262"/>
      <c r="G68" s="26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65"/>
      <c r="B69" s="266"/>
      <c r="C69" s="267"/>
      <c r="D69" s="266"/>
      <c r="E69" s="266"/>
      <c r="F69" s="266"/>
      <c r="G69" s="26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A70" s="3"/>
      <c r="B70" s="4"/>
      <c r="C70" s="186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C71" s="188"/>
      <c r="D71" s="10"/>
      <c r="AG71" t="s">
        <v>232</v>
      </c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lK6MB/vRBfgjbWs5RcENCARwKRsJdMdRNZQx7wCnncbgHt1Dpbl+w0nmsGe6jtVldEwSEGuBIDPOhPPgtf1gw==" saltValue="Eheq2++qOubPSD4haat+fw==" spinCount="100000" sheet="1" formatRows="0"/>
  <mergeCells count="6">
    <mergeCell ref="A65:G69"/>
    <mergeCell ref="A1:G1"/>
    <mergeCell ref="C2:G2"/>
    <mergeCell ref="C3:G3"/>
    <mergeCell ref="C4:G4"/>
    <mergeCell ref="A64:C6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17D96-4AC3-40FD-A66D-E6015F6611BA}">
  <sheetPr>
    <outlinePr summaryBelow="0"/>
  </sheetPr>
  <dimension ref="A1:BH5000"/>
  <sheetViews>
    <sheetView workbookViewId="0">
      <pane ySplit="7" topLeftCell="A26" activePane="bottomLeft" state="frozen"/>
      <selection pane="bottomLeft" activeCell="F31" sqref="F31:F34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185</v>
      </c>
    </row>
    <row r="2" spans="1:60" ht="24.95" customHeight="1" x14ac:dyDescent="0.2">
      <c r="A2" s="142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186</v>
      </c>
    </row>
    <row r="3" spans="1:60" ht="24.95" customHeight="1" x14ac:dyDescent="0.2">
      <c r="A3" s="142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3" t="s">
        <v>186</v>
      </c>
      <c r="AG3" t="s">
        <v>187</v>
      </c>
    </row>
    <row r="4" spans="1:60" ht="24.95" customHeight="1" x14ac:dyDescent="0.2">
      <c r="A4" s="143" t="s">
        <v>10</v>
      </c>
      <c r="B4" s="144" t="s">
        <v>63</v>
      </c>
      <c r="C4" s="273" t="s">
        <v>64</v>
      </c>
      <c r="D4" s="274"/>
      <c r="E4" s="274"/>
      <c r="F4" s="274"/>
      <c r="G4" s="275"/>
      <c r="AG4" t="s">
        <v>188</v>
      </c>
    </row>
    <row r="5" spans="1:60" x14ac:dyDescent="0.2">
      <c r="D5" s="10"/>
    </row>
    <row r="6" spans="1:60" ht="38.25" x14ac:dyDescent="0.2">
      <c r="A6" s="146" t="s">
        <v>189</v>
      </c>
      <c r="B6" s="148" t="s">
        <v>190</v>
      </c>
      <c r="C6" s="148" t="s">
        <v>191</v>
      </c>
      <c r="D6" s="147" t="s">
        <v>192</v>
      </c>
      <c r="E6" s="146" t="s">
        <v>193</v>
      </c>
      <c r="F6" s="145" t="s">
        <v>194</v>
      </c>
      <c r="G6" s="146" t="s">
        <v>31</v>
      </c>
      <c r="H6" s="149" t="s">
        <v>32</v>
      </c>
      <c r="I6" s="149" t="s">
        <v>195</v>
      </c>
      <c r="J6" s="149" t="s">
        <v>33</v>
      </c>
      <c r="K6" s="149" t="s">
        <v>196</v>
      </c>
      <c r="L6" s="149" t="s">
        <v>197</v>
      </c>
      <c r="M6" s="149" t="s">
        <v>198</v>
      </c>
      <c r="N6" s="149" t="s">
        <v>199</v>
      </c>
      <c r="O6" s="149" t="s">
        <v>200</v>
      </c>
      <c r="P6" s="149" t="s">
        <v>201</v>
      </c>
      <c r="Q6" s="149" t="s">
        <v>202</v>
      </c>
      <c r="R6" s="149" t="s">
        <v>203</v>
      </c>
      <c r="S6" s="149" t="s">
        <v>204</v>
      </c>
      <c r="T6" s="149" t="s">
        <v>205</v>
      </c>
      <c r="U6" s="149" t="s">
        <v>206</v>
      </c>
      <c r="V6" s="149" t="s">
        <v>207</v>
      </c>
      <c r="W6" s="149" t="s">
        <v>208</v>
      </c>
      <c r="X6" s="149" t="s">
        <v>209</v>
      </c>
      <c r="Y6" s="149" t="s">
        <v>210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211</v>
      </c>
      <c r="B8" s="165" t="s">
        <v>98</v>
      </c>
      <c r="C8" s="183" t="s">
        <v>99</v>
      </c>
      <c r="D8" s="166"/>
      <c r="E8" s="167"/>
      <c r="F8" s="168"/>
      <c r="G8" s="169">
        <f>SUMIF(AG9:AG21,"&lt;&gt;NOR",G9:G21)</f>
        <v>0</v>
      </c>
      <c r="H8" s="163"/>
      <c r="I8" s="163">
        <f>SUM(I9:I21)</f>
        <v>84300</v>
      </c>
      <c r="J8" s="163"/>
      <c r="K8" s="163">
        <f>SUM(K9:K21)</f>
        <v>90150</v>
      </c>
      <c r="L8" s="163"/>
      <c r="M8" s="163">
        <f>SUM(M9:M21)</f>
        <v>0</v>
      </c>
      <c r="N8" s="162"/>
      <c r="O8" s="162">
        <f>SUM(O9:O21)</f>
        <v>0</v>
      </c>
      <c r="P8" s="162"/>
      <c r="Q8" s="162">
        <f>SUM(Q9:Q21)</f>
        <v>0</v>
      </c>
      <c r="R8" s="163"/>
      <c r="S8" s="163"/>
      <c r="T8" s="163"/>
      <c r="U8" s="163"/>
      <c r="V8" s="163">
        <f>SUM(V9:V21)</f>
        <v>0</v>
      </c>
      <c r="W8" s="163"/>
      <c r="X8" s="163"/>
      <c r="Y8" s="163"/>
      <c r="AG8" t="s">
        <v>212</v>
      </c>
    </row>
    <row r="9" spans="1:60" ht="22.5" outlineLevel="1" x14ac:dyDescent="0.2">
      <c r="A9" s="177">
        <v>1</v>
      </c>
      <c r="B9" s="178" t="s">
        <v>1159</v>
      </c>
      <c r="C9" s="184" t="s">
        <v>1317</v>
      </c>
      <c r="D9" s="179" t="s">
        <v>417</v>
      </c>
      <c r="E9" s="180">
        <v>170</v>
      </c>
      <c r="F9" s="181"/>
      <c r="G9" s="182">
        <f t="shared" ref="G9:G21" si="0">ROUND(E9*F9,2)</f>
        <v>0</v>
      </c>
      <c r="H9" s="161">
        <v>150</v>
      </c>
      <c r="I9" s="160">
        <f t="shared" ref="I9:I21" si="1">ROUND(E9*H9,2)</f>
        <v>25500</v>
      </c>
      <c r="J9" s="161">
        <v>100</v>
      </c>
      <c r="K9" s="160">
        <f t="shared" ref="K9:K21" si="2">ROUND(E9*J9,2)</f>
        <v>17000</v>
      </c>
      <c r="L9" s="160">
        <v>21</v>
      </c>
      <c r="M9" s="160">
        <f t="shared" ref="M9:M21" si="3">G9*(1+L9/100)</f>
        <v>0</v>
      </c>
      <c r="N9" s="159">
        <v>0</v>
      </c>
      <c r="O9" s="159">
        <f t="shared" ref="O9:O21" si="4">ROUND(E9*N9,2)</f>
        <v>0</v>
      </c>
      <c r="P9" s="159">
        <v>0</v>
      </c>
      <c r="Q9" s="159">
        <f t="shared" ref="Q9:Q21" si="5">ROUND(E9*P9,2)</f>
        <v>0</v>
      </c>
      <c r="R9" s="160"/>
      <c r="S9" s="160" t="s">
        <v>222</v>
      </c>
      <c r="T9" s="160" t="s">
        <v>217</v>
      </c>
      <c r="U9" s="160">
        <v>0</v>
      </c>
      <c r="V9" s="160">
        <f t="shared" ref="V9:V21" si="6">ROUND(E9*U9,2)</f>
        <v>0</v>
      </c>
      <c r="W9" s="160"/>
      <c r="X9" s="160" t="s">
        <v>236</v>
      </c>
      <c r="Y9" s="160" t="s">
        <v>218</v>
      </c>
      <c r="Z9" s="150"/>
      <c r="AA9" s="150"/>
      <c r="AB9" s="150"/>
      <c r="AC9" s="150"/>
      <c r="AD9" s="150"/>
      <c r="AE9" s="150"/>
      <c r="AF9" s="150"/>
      <c r="AG9" s="150" t="s">
        <v>486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7">
        <v>2</v>
      </c>
      <c r="B10" s="178" t="s">
        <v>1162</v>
      </c>
      <c r="C10" s="184" t="s">
        <v>1318</v>
      </c>
      <c r="D10" s="179" t="s">
        <v>1161</v>
      </c>
      <c r="E10" s="180">
        <v>80</v>
      </c>
      <c r="F10" s="181"/>
      <c r="G10" s="182">
        <f t="shared" si="0"/>
        <v>0</v>
      </c>
      <c r="H10" s="161">
        <v>100</v>
      </c>
      <c r="I10" s="160">
        <f t="shared" si="1"/>
        <v>8000</v>
      </c>
      <c r="J10" s="161">
        <v>50</v>
      </c>
      <c r="K10" s="160">
        <f t="shared" si="2"/>
        <v>4000</v>
      </c>
      <c r="L10" s="160">
        <v>21</v>
      </c>
      <c r="M10" s="160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60"/>
      <c r="S10" s="160" t="s">
        <v>222</v>
      </c>
      <c r="T10" s="160" t="s">
        <v>217</v>
      </c>
      <c r="U10" s="160">
        <v>0</v>
      </c>
      <c r="V10" s="160">
        <f t="shared" si="6"/>
        <v>0</v>
      </c>
      <c r="W10" s="160"/>
      <c r="X10" s="160" t="s">
        <v>236</v>
      </c>
      <c r="Y10" s="160" t="s">
        <v>218</v>
      </c>
      <c r="Z10" s="150"/>
      <c r="AA10" s="150"/>
      <c r="AB10" s="150"/>
      <c r="AC10" s="150"/>
      <c r="AD10" s="150"/>
      <c r="AE10" s="150"/>
      <c r="AF10" s="150"/>
      <c r="AG10" s="150" t="s">
        <v>486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7">
        <v>3</v>
      </c>
      <c r="B11" s="178" t="s">
        <v>1164</v>
      </c>
      <c r="C11" s="184" t="s">
        <v>1319</v>
      </c>
      <c r="D11" s="179" t="s">
        <v>1161</v>
      </c>
      <c r="E11" s="180">
        <v>20</v>
      </c>
      <c r="F11" s="181"/>
      <c r="G11" s="182">
        <f t="shared" si="0"/>
        <v>0</v>
      </c>
      <c r="H11" s="161">
        <v>1500</v>
      </c>
      <c r="I11" s="160">
        <f t="shared" si="1"/>
        <v>30000</v>
      </c>
      <c r="J11" s="161">
        <v>350</v>
      </c>
      <c r="K11" s="160">
        <f t="shared" si="2"/>
        <v>7000</v>
      </c>
      <c r="L11" s="160">
        <v>21</v>
      </c>
      <c r="M11" s="160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60"/>
      <c r="S11" s="160" t="s">
        <v>222</v>
      </c>
      <c r="T11" s="160" t="s">
        <v>217</v>
      </c>
      <c r="U11" s="160">
        <v>0</v>
      </c>
      <c r="V11" s="160">
        <f t="shared" si="6"/>
        <v>0</v>
      </c>
      <c r="W11" s="160"/>
      <c r="X11" s="160" t="s">
        <v>236</v>
      </c>
      <c r="Y11" s="160" t="s">
        <v>218</v>
      </c>
      <c r="Z11" s="150"/>
      <c r="AA11" s="150"/>
      <c r="AB11" s="150"/>
      <c r="AC11" s="150"/>
      <c r="AD11" s="150"/>
      <c r="AE11" s="150"/>
      <c r="AF11" s="150"/>
      <c r="AG11" s="150" t="s">
        <v>486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7">
        <v>4</v>
      </c>
      <c r="B12" s="178" t="s">
        <v>1166</v>
      </c>
      <c r="C12" s="184" t="s">
        <v>1320</v>
      </c>
      <c r="D12" s="179" t="s">
        <v>1161</v>
      </c>
      <c r="E12" s="180">
        <v>10</v>
      </c>
      <c r="F12" s="181"/>
      <c r="G12" s="182">
        <f t="shared" si="0"/>
        <v>0</v>
      </c>
      <c r="H12" s="161">
        <v>1000</v>
      </c>
      <c r="I12" s="160">
        <f t="shared" si="1"/>
        <v>10000</v>
      </c>
      <c r="J12" s="161">
        <v>350</v>
      </c>
      <c r="K12" s="160">
        <f t="shared" si="2"/>
        <v>3500</v>
      </c>
      <c r="L12" s="160">
        <v>21</v>
      </c>
      <c r="M12" s="160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60"/>
      <c r="S12" s="160" t="s">
        <v>222</v>
      </c>
      <c r="T12" s="160" t="s">
        <v>217</v>
      </c>
      <c r="U12" s="160">
        <v>0</v>
      </c>
      <c r="V12" s="160">
        <f t="shared" si="6"/>
        <v>0</v>
      </c>
      <c r="W12" s="160"/>
      <c r="X12" s="160" t="s">
        <v>236</v>
      </c>
      <c r="Y12" s="160" t="s">
        <v>218</v>
      </c>
      <c r="Z12" s="150"/>
      <c r="AA12" s="150"/>
      <c r="AB12" s="150"/>
      <c r="AC12" s="150"/>
      <c r="AD12" s="150"/>
      <c r="AE12" s="150"/>
      <c r="AF12" s="150"/>
      <c r="AG12" s="150" t="s">
        <v>486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77">
        <v>5</v>
      </c>
      <c r="B13" s="178" t="s">
        <v>1168</v>
      </c>
      <c r="C13" s="184" t="s">
        <v>1321</v>
      </c>
      <c r="D13" s="179" t="s">
        <v>1161</v>
      </c>
      <c r="E13" s="180">
        <v>8</v>
      </c>
      <c r="F13" s="181"/>
      <c r="G13" s="182">
        <f t="shared" si="0"/>
        <v>0</v>
      </c>
      <c r="H13" s="161">
        <v>100</v>
      </c>
      <c r="I13" s="160">
        <f t="shared" si="1"/>
        <v>800</v>
      </c>
      <c r="J13" s="161">
        <v>25</v>
      </c>
      <c r="K13" s="160">
        <f t="shared" si="2"/>
        <v>200</v>
      </c>
      <c r="L13" s="160">
        <v>21</v>
      </c>
      <c r="M13" s="160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60"/>
      <c r="S13" s="160" t="s">
        <v>222</v>
      </c>
      <c r="T13" s="160" t="s">
        <v>217</v>
      </c>
      <c r="U13" s="160">
        <v>0</v>
      </c>
      <c r="V13" s="160">
        <f t="shared" si="6"/>
        <v>0</v>
      </c>
      <c r="W13" s="160"/>
      <c r="X13" s="160" t="s">
        <v>236</v>
      </c>
      <c r="Y13" s="160" t="s">
        <v>218</v>
      </c>
      <c r="Z13" s="150"/>
      <c r="AA13" s="150"/>
      <c r="AB13" s="150"/>
      <c r="AC13" s="150"/>
      <c r="AD13" s="150"/>
      <c r="AE13" s="150"/>
      <c r="AF13" s="150"/>
      <c r="AG13" s="150" t="s">
        <v>486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77">
        <v>6</v>
      </c>
      <c r="B14" s="178" t="s">
        <v>1170</v>
      </c>
      <c r="C14" s="184" t="s">
        <v>1322</v>
      </c>
      <c r="D14" s="179" t="s">
        <v>1161</v>
      </c>
      <c r="E14" s="180">
        <v>2</v>
      </c>
      <c r="F14" s="181"/>
      <c r="G14" s="182">
        <f t="shared" si="0"/>
        <v>0</v>
      </c>
      <c r="H14" s="161">
        <v>250</v>
      </c>
      <c r="I14" s="160">
        <f t="shared" si="1"/>
        <v>500</v>
      </c>
      <c r="J14" s="161">
        <v>100</v>
      </c>
      <c r="K14" s="160">
        <f t="shared" si="2"/>
        <v>200</v>
      </c>
      <c r="L14" s="160">
        <v>21</v>
      </c>
      <c r="M14" s="160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60"/>
      <c r="S14" s="160" t="s">
        <v>222</v>
      </c>
      <c r="T14" s="160" t="s">
        <v>217</v>
      </c>
      <c r="U14" s="160">
        <v>0</v>
      </c>
      <c r="V14" s="160">
        <f t="shared" si="6"/>
        <v>0</v>
      </c>
      <c r="W14" s="160"/>
      <c r="X14" s="160" t="s">
        <v>236</v>
      </c>
      <c r="Y14" s="160" t="s">
        <v>218</v>
      </c>
      <c r="Z14" s="150"/>
      <c r="AA14" s="150"/>
      <c r="AB14" s="150"/>
      <c r="AC14" s="150"/>
      <c r="AD14" s="150"/>
      <c r="AE14" s="150"/>
      <c r="AF14" s="150"/>
      <c r="AG14" s="150" t="s">
        <v>486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7">
        <v>7</v>
      </c>
      <c r="B15" s="178" t="s">
        <v>1172</v>
      </c>
      <c r="C15" s="184" t="s">
        <v>1323</v>
      </c>
      <c r="D15" s="179" t="s">
        <v>1270</v>
      </c>
      <c r="E15" s="180">
        <v>1</v>
      </c>
      <c r="F15" s="181"/>
      <c r="G15" s="182">
        <f t="shared" si="0"/>
        <v>0</v>
      </c>
      <c r="H15" s="161">
        <v>2000</v>
      </c>
      <c r="I15" s="160">
        <f t="shared" si="1"/>
        <v>2000</v>
      </c>
      <c r="J15" s="161">
        <v>0</v>
      </c>
      <c r="K15" s="160">
        <f t="shared" si="2"/>
        <v>0</v>
      </c>
      <c r="L15" s="160">
        <v>21</v>
      </c>
      <c r="M15" s="160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60"/>
      <c r="S15" s="160" t="s">
        <v>222</v>
      </c>
      <c r="T15" s="160" t="s">
        <v>217</v>
      </c>
      <c r="U15" s="160">
        <v>0</v>
      </c>
      <c r="V15" s="160">
        <f t="shared" si="6"/>
        <v>0</v>
      </c>
      <c r="W15" s="160"/>
      <c r="X15" s="160" t="s">
        <v>236</v>
      </c>
      <c r="Y15" s="160" t="s">
        <v>218</v>
      </c>
      <c r="Z15" s="150"/>
      <c r="AA15" s="150"/>
      <c r="AB15" s="150"/>
      <c r="AC15" s="150"/>
      <c r="AD15" s="150"/>
      <c r="AE15" s="150"/>
      <c r="AF15" s="150"/>
      <c r="AG15" s="150" t="s">
        <v>486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7">
        <v>8</v>
      </c>
      <c r="B16" s="178" t="s">
        <v>1174</v>
      </c>
      <c r="C16" s="184" t="s">
        <v>1324</v>
      </c>
      <c r="D16" s="179" t="s">
        <v>332</v>
      </c>
      <c r="E16" s="180">
        <v>30</v>
      </c>
      <c r="F16" s="181"/>
      <c r="G16" s="182">
        <f t="shared" si="0"/>
        <v>0</v>
      </c>
      <c r="H16" s="161">
        <v>250</v>
      </c>
      <c r="I16" s="160">
        <f t="shared" si="1"/>
        <v>7500</v>
      </c>
      <c r="J16" s="161">
        <v>0</v>
      </c>
      <c r="K16" s="160">
        <f t="shared" si="2"/>
        <v>0</v>
      </c>
      <c r="L16" s="160">
        <v>21</v>
      </c>
      <c r="M16" s="160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60"/>
      <c r="S16" s="160" t="s">
        <v>222</v>
      </c>
      <c r="T16" s="160" t="s">
        <v>217</v>
      </c>
      <c r="U16" s="160">
        <v>0</v>
      </c>
      <c r="V16" s="160">
        <f t="shared" si="6"/>
        <v>0</v>
      </c>
      <c r="W16" s="160"/>
      <c r="X16" s="160" t="s">
        <v>236</v>
      </c>
      <c r="Y16" s="160" t="s">
        <v>218</v>
      </c>
      <c r="Z16" s="150"/>
      <c r="AA16" s="150"/>
      <c r="AB16" s="150"/>
      <c r="AC16" s="150"/>
      <c r="AD16" s="150"/>
      <c r="AE16" s="150"/>
      <c r="AF16" s="150"/>
      <c r="AG16" s="150" t="s">
        <v>486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7">
        <v>9</v>
      </c>
      <c r="B17" s="178" t="s">
        <v>1176</v>
      </c>
      <c r="C17" s="184" t="s">
        <v>1325</v>
      </c>
      <c r="D17" s="179" t="s">
        <v>1161</v>
      </c>
      <c r="E17" s="180">
        <v>1</v>
      </c>
      <c r="F17" s="181"/>
      <c r="G17" s="182">
        <f t="shared" si="0"/>
        <v>0</v>
      </c>
      <c r="H17" s="161">
        <v>0</v>
      </c>
      <c r="I17" s="160">
        <f t="shared" si="1"/>
        <v>0</v>
      </c>
      <c r="J17" s="161">
        <v>5000</v>
      </c>
      <c r="K17" s="160">
        <f t="shared" si="2"/>
        <v>5000</v>
      </c>
      <c r="L17" s="160">
        <v>21</v>
      </c>
      <c r="M17" s="160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60"/>
      <c r="S17" s="160" t="s">
        <v>222</v>
      </c>
      <c r="T17" s="160" t="s">
        <v>217</v>
      </c>
      <c r="U17" s="160">
        <v>0</v>
      </c>
      <c r="V17" s="160">
        <f t="shared" si="6"/>
        <v>0</v>
      </c>
      <c r="W17" s="160"/>
      <c r="X17" s="160" t="s">
        <v>236</v>
      </c>
      <c r="Y17" s="160" t="s">
        <v>218</v>
      </c>
      <c r="Z17" s="150"/>
      <c r="AA17" s="150"/>
      <c r="AB17" s="150"/>
      <c r="AC17" s="150"/>
      <c r="AD17" s="150"/>
      <c r="AE17" s="150"/>
      <c r="AF17" s="150"/>
      <c r="AG17" s="150" t="s">
        <v>486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7">
        <v>10</v>
      </c>
      <c r="B18" s="178" t="s">
        <v>1178</v>
      </c>
      <c r="C18" s="184" t="s">
        <v>1326</v>
      </c>
      <c r="D18" s="179" t="s">
        <v>1227</v>
      </c>
      <c r="E18" s="180">
        <v>10</v>
      </c>
      <c r="F18" s="181"/>
      <c r="G18" s="182">
        <f t="shared" si="0"/>
        <v>0</v>
      </c>
      <c r="H18" s="161">
        <v>0</v>
      </c>
      <c r="I18" s="160">
        <f t="shared" si="1"/>
        <v>0</v>
      </c>
      <c r="J18" s="161">
        <v>350</v>
      </c>
      <c r="K18" s="160">
        <f t="shared" si="2"/>
        <v>3500</v>
      </c>
      <c r="L18" s="160">
        <v>21</v>
      </c>
      <c r="M18" s="160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60"/>
      <c r="S18" s="160" t="s">
        <v>222</v>
      </c>
      <c r="T18" s="160" t="s">
        <v>217</v>
      </c>
      <c r="U18" s="160">
        <v>0</v>
      </c>
      <c r="V18" s="160">
        <f t="shared" si="6"/>
        <v>0</v>
      </c>
      <c r="W18" s="160"/>
      <c r="X18" s="160" t="s">
        <v>236</v>
      </c>
      <c r="Y18" s="160" t="s">
        <v>218</v>
      </c>
      <c r="Z18" s="150"/>
      <c r="AA18" s="150"/>
      <c r="AB18" s="150"/>
      <c r="AC18" s="150"/>
      <c r="AD18" s="150"/>
      <c r="AE18" s="150"/>
      <c r="AF18" s="150"/>
      <c r="AG18" s="150" t="s">
        <v>486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7">
        <v>11</v>
      </c>
      <c r="B19" s="178" t="s">
        <v>1180</v>
      </c>
      <c r="C19" s="184" t="s">
        <v>1327</v>
      </c>
      <c r="D19" s="179" t="s">
        <v>1227</v>
      </c>
      <c r="E19" s="180">
        <v>80</v>
      </c>
      <c r="F19" s="181"/>
      <c r="G19" s="182">
        <f t="shared" si="0"/>
        <v>0</v>
      </c>
      <c r="H19" s="161">
        <v>0</v>
      </c>
      <c r="I19" s="160">
        <f t="shared" si="1"/>
        <v>0</v>
      </c>
      <c r="J19" s="161">
        <v>500</v>
      </c>
      <c r="K19" s="160">
        <f t="shared" si="2"/>
        <v>40000</v>
      </c>
      <c r="L19" s="160">
        <v>21</v>
      </c>
      <c r="M19" s="160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60"/>
      <c r="S19" s="160" t="s">
        <v>222</v>
      </c>
      <c r="T19" s="160" t="s">
        <v>217</v>
      </c>
      <c r="U19" s="160">
        <v>0</v>
      </c>
      <c r="V19" s="160">
        <f t="shared" si="6"/>
        <v>0</v>
      </c>
      <c r="W19" s="160"/>
      <c r="X19" s="160" t="s">
        <v>236</v>
      </c>
      <c r="Y19" s="160" t="s">
        <v>218</v>
      </c>
      <c r="Z19" s="150"/>
      <c r="AA19" s="150"/>
      <c r="AB19" s="150"/>
      <c r="AC19" s="150"/>
      <c r="AD19" s="150"/>
      <c r="AE19" s="150"/>
      <c r="AF19" s="150"/>
      <c r="AG19" s="150" t="s">
        <v>486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7">
        <v>12</v>
      </c>
      <c r="B20" s="178" t="s">
        <v>1182</v>
      </c>
      <c r="C20" s="184" t="s">
        <v>1328</v>
      </c>
      <c r="D20" s="179" t="s">
        <v>1227</v>
      </c>
      <c r="E20" s="180">
        <v>5</v>
      </c>
      <c r="F20" s="181"/>
      <c r="G20" s="182">
        <f t="shared" si="0"/>
        <v>0</v>
      </c>
      <c r="H20" s="161">
        <v>0</v>
      </c>
      <c r="I20" s="160">
        <f t="shared" si="1"/>
        <v>0</v>
      </c>
      <c r="J20" s="161">
        <v>650</v>
      </c>
      <c r="K20" s="160">
        <f t="shared" si="2"/>
        <v>3250</v>
      </c>
      <c r="L20" s="160">
        <v>21</v>
      </c>
      <c r="M20" s="160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60"/>
      <c r="S20" s="160" t="s">
        <v>222</v>
      </c>
      <c r="T20" s="160" t="s">
        <v>217</v>
      </c>
      <c r="U20" s="160">
        <v>0</v>
      </c>
      <c r="V20" s="160">
        <f t="shared" si="6"/>
        <v>0</v>
      </c>
      <c r="W20" s="160"/>
      <c r="X20" s="160" t="s">
        <v>236</v>
      </c>
      <c r="Y20" s="160" t="s">
        <v>218</v>
      </c>
      <c r="Z20" s="150"/>
      <c r="AA20" s="150"/>
      <c r="AB20" s="150"/>
      <c r="AC20" s="150"/>
      <c r="AD20" s="150"/>
      <c r="AE20" s="150"/>
      <c r="AF20" s="150"/>
      <c r="AG20" s="150" t="s">
        <v>486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77">
        <v>13</v>
      </c>
      <c r="B21" s="178" t="s">
        <v>1184</v>
      </c>
      <c r="C21" s="184" t="s">
        <v>1329</v>
      </c>
      <c r="D21" s="179" t="s">
        <v>1161</v>
      </c>
      <c r="E21" s="180">
        <v>1</v>
      </c>
      <c r="F21" s="181"/>
      <c r="G21" s="182">
        <f t="shared" si="0"/>
        <v>0</v>
      </c>
      <c r="H21" s="161">
        <v>0</v>
      </c>
      <c r="I21" s="160">
        <f t="shared" si="1"/>
        <v>0</v>
      </c>
      <c r="J21" s="161">
        <v>6500</v>
      </c>
      <c r="K21" s="160">
        <f t="shared" si="2"/>
        <v>6500</v>
      </c>
      <c r="L21" s="160">
        <v>21</v>
      </c>
      <c r="M21" s="160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60"/>
      <c r="S21" s="160" t="s">
        <v>222</v>
      </c>
      <c r="T21" s="160" t="s">
        <v>217</v>
      </c>
      <c r="U21" s="160">
        <v>0</v>
      </c>
      <c r="V21" s="160">
        <f t="shared" si="6"/>
        <v>0</v>
      </c>
      <c r="W21" s="160"/>
      <c r="X21" s="160" t="s">
        <v>236</v>
      </c>
      <c r="Y21" s="160" t="s">
        <v>218</v>
      </c>
      <c r="Z21" s="150"/>
      <c r="AA21" s="150"/>
      <c r="AB21" s="150"/>
      <c r="AC21" s="150"/>
      <c r="AD21" s="150"/>
      <c r="AE21" s="150"/>
      <c r="AF21" s="150"/>
      <c r="AG21" s="150" t="s">
        <v>486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64" t="s">
        <v>211</v>
      </c>
      <c r="B22" s="165" t="s">
        <v>96</v>
      </c>
      <c r="C22" s="183" t="s">
        <v>97</v>
      </c>
      <c r="D22" s="166"/>
      <c r="E22" s="167"/>
      <c r="F22" s="168"/>
      <c r="G22" s="169">
        <f>SUMIF(AG23:AG34,"&lt;&gt;NOR",G23:G34)</f>
        <v>0</v>
      </c>
      <c r="H22" s="163"/>
      <c r="I22" s="163">
        <f>SUM(I23:I34)</f>
        <v>95000</v>
      </c>
      <c r="J22" s="163"/>
      <c r="K22" s="163">
        <f>SUM(K23:K34)</f>
        <v>82300</v>
      </c>
      <c r="L22" s="163"/>
      <c r="M22" s="163">
        <f>SUM(M23:M34)</f>
        <v>0</v>
      </c>
      <c r="N22" s="162"/>
      <c r="O22" s="162">
        <f>SUM(O23:O34)</f>
        <v>0</v>
      </c>
      <c r="P22" s="162"/>
      <c r="Q22" s="162">
        <f>SUM(Q23:Q34)</f>
        <v>0</v>
      </c>
      <c r="R22" s="163"/>
      <c r="S22" s="163"/>
      <c r="T22" s="163"/>
      <c r="U22" s="163"/>
      <c r="V22" s="163">
        <f>SUM(V23:V34)</f>
        <v>0</v>
      </c>
      <c r="W22" s="163"/>
      <c r="X22" s="163"/>
      <c r="Y22" s="163"/>
      <c r="AG22" t="s">
        <v>212</v>
      </c>
    </row>
    <row r="23" spans="1:60" outlineLevel="1" x14ac:dyDescent="0.2">
      <c r="A23" s="177">
        <v>14</v>
      </c>
      <c r="B23" s="178" t="s">
        <v>1186</v>
      </c>
      <c r="C23" s="184" t="s">
        <v>1330</v>
      </c>
      <c r="D23" s="179" t="s">
        <v>417</v>
      </c>
      <c r="E23" s="180">
        <v>240</v>
      </c>
      <c r="F23" s="181"/>
      <c r="G23" s="182">
        <f t="shared" ref="G23:G34" si="7">ROUND(E23*F23,2)</f>
        <v>0</v>
      </c>
      <c r="H23" s="161">
        <v>35</v>
      </c>
      <c r="I23" s="160">
        <f t="shared" ref="I23:I34" si="8">ROUND(E23*H23,2)</f>
        <v>8400</v>
      </c>
      <c r="J23" s="161">
        <v>110</v>
      </c>
      <c r="K23" s="160">
        <f t="shared" ref="K23:K34" si="9">ROUND(E23*J23,2)</f>
        <v>26400</v>
      </c>
      <c r="L23" s="160">
        <v>21</v>
      </c>
      <c r="M23" s="160">
        <f t="shared" ref="M23:M34" si="10">G23*(1+L23/100)</f>
        <v>0</v>
      </c>
      <c r="N23" s="159">
        <v>0</v>
      </c>
      <c r="O23" s="159">
        <f t="shared" ref="O23:O34" si="11">ROUND(E23*N23,2)</f>
        <v>0</v>
      </c>
      <c r="P23" s="159">
        <v>0</v>
      </c>
      <c r="Q23" s="159">
        <f t="shared" ref="Q23:Q34" si="12">ROUND(E23*P23,2)</f>
        <v>0</v>
      </c>
      <c r="R23" s="160"/>
      <c r="S23" s="160" t="s">
        <v>222</v>
      </c>
      <c r="T23" s="160" t="s">
        <v>217</v>
      </c>
      <c r="U23" s="160">
        <v>0</v>
      </c>
      <c r="V23" s="160">
        <f t="shared" ref="V23:V34" si="13">ROUND(E23*U23,2)</f>
        <v>0</v>
      </c>
      <c r="W23" s="160"/>
      <c r="X23" s="160" t="s">
        <v>236</v>
      </c>
      <c r="Y23" s="160" t="s">
        <v>218</v>
      </c>
      <c r="Z23" s="150"/>
      <c r="AA23" s="150"/>
      <c r="AB23" s="150"/>
      <c r="AC23" s="150"/>
      <c r="AD23" s="150"/>
      <c r="AE23" s="150"/>
      <c r="AF23" s="150"/>
      <c r="AG23" s="150" t="s">
        <v>486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7">
        <v>15</v>
      </c>
      <c r="B24" s="178" t="s">
        <v>1188</v>
      </c>
      <c r="C24" s="184" t="s">
        <v>1331</v>
      </c>
      <c r="D24" s="179" t="s">
        <v>417</v>
      </c>
      <c r="E24" s="180">
        <v>30</v>
      </c>
      <c r="F24" s="181"/>
      <c r="G24" s="182">
        <f t="shared" si="7"/>
        <v>0</v>
      </c>
      <c r="H24" s="161">
        <v>45</v>
      </c>
      <c r="I24" s="160">
        <f t="shared" si="8"/>
        <v>1350</v>
      </c>
      <c r="J24" s="161">
        <v>110</v>
      </c>
      <c r="K24" s="160">
        <f t="shared" si="9"/>
        <v>3300</v>
      </c>
      <c r="L24" s="160">
        <v>21</v>
      </c>
      <c r="M24" s="160">
        <f t="shared" si="10"/>
        <v>0</v>
      </c>
      <c r="N24" s="159">
        <v>0</v>
      </c>
      <c r="O24" s="159">
        <f t="shared" si="11"/>
        <v>0</v>
      </c>
      <c r="P24" s="159">
        <v>0</v>
      </c>
      <c r="Q24" s="159">
        <f t="shared" si="12"/>
        <v>0</v>
      </c>
      <c r="R24" s="160"/>
      <c r="S24" s="160" t="s">
        <v>222</v>
      </c>
      <c r="T24" s="160" t="s">
        <v>217</v>
      </c>
      <c r="U24" s="160">
        <v>0</v>
      </c>
      <c r="V24" s="160">
        <f t="shared" si="13"/>
        <v>0</v>
      </c>
      <c r="W24" s="160"/>
      <c r="X24" s="160" t="s">
        <v>236</v>
      </c>
      <c r="Y24" s="160" t="s">
        <v>218</v>
      </c>
      <c r="Z24" s="150"/>
      <c r="AA24" s="150"/>
      <c r="AB24" s="150"/>
      <c r="AC24" s="150"/>
      <c r="AD24" s="150"/>
      <c r="AE24" s="150"/>
      <c r="AF24" s="150"/>
      <c r="AG24" s="150" t="s">
        <v>486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7">
        <v>16</v>
      </c>
      <c r="B25" s="178" t="s">
        <v>1190</v>
      </c>
      <c r="C25" s="184" t="s">
        <v>1332</v>
      </c>
      <c r="D25" s="179" t="s">
        <v>1161</v>
      </c>
      <c r="E25" s="180">
        <v>5</v>
      </c>
      <c r="F25" s="181"/>
      <c r="G25" s="182">
        <f t="shared" si="7"/>
        <v>0</v>
      </c>
      <c r="H25" s="161">
        <v>250</v>
      </c>
      <c r="I25" s="160">
        <f t="shared" si="8"/>
        <v>1250</v>
      </c>
      <c r="J25" s="161">
        <v>150</v>
      </c>
      <c r="K25" s="160">
        <f t="shared" si="9"/>
        <v>750</v>
      </c>
      <c r="L25" s="160">
        <v>21</v>
      </c>
      <c r="M25" s="160">
        <f t="shared" si="10"/>
        <v>0</v>
      </c>
      <c r="N25" s="159">
        <v>0</v>
      </c>
      <c r="O25" s="159">
        <f t="shared" si="11"/>
        <v>0</v>
      </c>
      <c r="P25" s="159">
        <v>0</v>
      </c>
      <c r="Q25" s="159">
        <f t="shared" si="12"/>
        <v>0</v>
      </c>
      <c r="R25" s="160"/>
      <c r="S25" s="160" t="s">
        <v>222</v>
      </c>
      <c r="T25" s="160" t="s">
        <v>217</v>
      </c>
      <c r="U25" s="160">
        <v>0</v>
      </c>
      <c r="V25" s="160">
        <f t="shared" si="13"/>
        <v>0</v>
      </c>
      <c r="W25" s="160"/>
      <c r="X25" s="160" t="s">
        <v>236</v>
      </c>
      <c r="Y25" s="160" t="s">
        <v>218</v>
      </c>
      <c r="Z25" s="150"/>
      <c r="AA25" s="150"/>
      <c r="AB25" s="150"/>
      <c r="AC25" s="150"/>
      <c r="AD25" s="150"/>
      <c r="AE25" s="150"/>
      <c r="AF25" s="150"/>
      <c r="AG25" s="150" t="s">
        <v>486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77">
        <v>17</v>
      </c>
      <c r="B26" s="178" t="s">
        <v>1192</v>
      </c>
      <c r="C26" s="184" t="s">
        <v>1333</v>
      </c>
      <c r="D26" s="179" t="s">
        <v>1161</v>
      </c>
      <c r="E26" s="180">
        <v>30</v>
      </c>
      <c r="F26" s="181"/>
      <c r="G26" s="182">
        <f t="shared" si="7"/>
        <v>0</v>
      </c>
      <c r="H26" s="161">
        <v>300</v>
      </c>
      <c r="I26" s="160">
        <f t="shared" si="8"/>
        <v>9000</v>
      </c>
      <c r="J26" s="161">
        <v>150</v>
      </c>
      <c r="K26" s="160">
        <f t="shared" si="9"/>
        <v>4500</v>
      </c>
      <c r="L26" s="160">
        <v>21</v>
      </c>
      <c r="M26" s="160">
        <f t="shared" si="10"/>
        <v>0</v>
      </c>
      <c r="N26" s="159">
        <v>0</v>
      </c>
      <c r="O26" s="159">
        <f t="shared" si="11"/>
        <v>0</v>
      </c>
      <c r="P26" s="159">
        <v>0</v>
      </c>
      <c r="Q26" s="159">
        <f t="shared" si="12"/>
        <v>0</v>
      </c>
      <c r="R26" s="160"/>
      <c r="S26" s="160" t="s">
        <v>222</v>
      </c>
      <c r="T26" s="160" t="s">
        <v>217</v>
      </c>
      <c r="U26" s="160">
        <v>0</v>
      </c>
      <c r="V26" s="160">
        <f t="shared" si="13"/>
        <v>0</v>
      </c>
      <c r="W26" s="160"/>
      <c r="X26" s="160" t="s">
        <v>236</v>
      </c>
      <c r="Y26" s="160" t="s">
        <v>218</v>
      </c>
      <c r="Z26" s="150"/>
      <c r="AA26" s="150"/>
      <c r="AB26" s="150"/>
      <c r="AC26" s="150"/>
      <c r="AD26" s="150"/>
      <c r="AE26" s="150"/>
      <c r="AF26" s="150"/>
      <c r="AG26" s="150" t="s">
        <v>486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7">
        <v>18</v>
      </c>
      <c r="B27" s="178" t="s">
        <v>1194</v>
      </c>
      <c r="C27" s="184" t="s">
        <v>1334</v>
      </c>
      <c r="D27" s="179" t="s">
        <v>1161</v>
      </c>
      <c r="E27" s="180">
        <v>250</v>
      </c>
      <c r="F27" s="181"/>
      <c r="G27" s="182">
        <f t="shared" si="7"/>
        <v>0</v>
      </c>
      <c r="H27" s="161">
        <v>100</v>
      </c>
      <c r="I27" s="160">
        <f t="shared" si="8"/>
        <v>25000</v>
      </c>
      <c r="J27" s="161">
        <v>25</v>
      </c>
      <c r="K27" s="160">
        <f t="shared" si="9"/>
        <v>6250</v>
      </c>
      <c r="L27" s="160">
        <v>21</v>
      </c>
      <c r="M27" s="160">
        <f t="shared" si="10"/>
        <v>0</v>
      </c>
      <c r="N27" s="159">
        <v>0</v>
      </c>
      <c r="O27" s="159">
        <f t="shared" si="11"/>
        <v>0</v>
      </c>
      <c r="P27" s="159">
        <v>0</v>
      </c>
      <c r="Q27" s="159">
        <f t="shared" si="12"/>
        <v>0</v>
      </c>
      <c r="R27" s="160"/>
      <c r="S27" s="160" t="s">
        <v>222</v>
      </c>
      <c r="T27" s="160" t="s">
        <v>217</v>
      </c>
      <c r="U27" s="160">
        <v>0</v>
      </c>
      <c r="V27" s="160">
        <f t="shared" si="13"/>
        <v>0</v>
      </c>
      <c r="W27" s="160"/>
      <c r="X27" s="160" t="s">
        <v>236</v>
      </c>
      <c r="Y27" s="160" t="s">
        <v>218</v>
      </c>
      <c r="Z27" s="150"/>
      <c r="AA27" s="150"/>
      <c r="AB27" s="150"/>
      <c r="AC27" s="150"/>
      <c r="AD27" s="150"/>
      <c r="AE27" s="150"/>
      <c r="AF27" s="150"/>
      <c r="AG27" s="150" t="s">
        <v>486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33.75" outlineLevel="1" x14ac:dyDescent="0.2">
      <c r="A28" s="177">
        <v>19</v>
      </c>
      <c r="B28" s="178" t="s">
        <v>1196</v>
      </c>
      <c r="C28" s="184" t="s">
        <v>1335</v>
      </c>
      <c r="D28" s="179" t="s">
        <v>1161</v>
      </c>
      <c r="E28" s="180">
        <v>100</v>
      </c>
      <c r="F28" s="181"/>
      <c r="G28" s="182">
        <f t="shared" si="7"/>
        <v>0</v>
      </c>
      <c r="H28" s="161">
        <v>65</v>
      </c>
      <c r="I28" s="160">
        <f t="shared" si="8"/>
        <v>6500</v>
      </c>
      <c r="J28" s="161">
        <v>85</v>
      </c>
      <c r="K28" s="160">
        <f t="shared" si="9"/>
        <v>8500</v>
      </c>
      <c r="L28" s="160">
        <v>21</v>
      </c>
      <c r="M28" s="160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60"/>
      <c r="S28" s="160" t="s">
        <v>222</v>
      </c>
      <c r="T28" s="160" t="s">
        <v>217</v>
      </c>
      <c r="U28" s="160">
        <v>0</v>
      </c>
      <c r="V28" s="160">
        <f t="shared" si="13"/>
        <v>0</v>
      </c>
      <c r="W28" s="160"/>
      <c r="X28" s="160" t="s">
        <v>236</v>
      </c>
      <c r="Y28" s="160" t="s">
        <v>218</v>
      </c>
      <c r="Z28" s="150"/>
      <c r="AA28" s="150"/>
      <c r="AB28" s="150"/>
      <c r="AC28" s="150"/>
      <c r="AD28" s="150"/>
      <c r="AE28" s="150"/>
      <c r="AF28" s="150"/>
      <c r="AG28" s="150" t="s">
        <v>486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77">
        <v>20</v>
      </c>
      <c r="B29" s="178" t="s">
        <v>1198</v>
      </c>
      <c r="C29" s="184" t="s">
        <v>1336</v>
      </c>
      <c r="D29" s="179" t="s">
        <v>1161</v>
      </c>
      <c r="E29" s="180">
        <v>3</v>
      </c>
      <c r="F29" s="181"/>
      <c r="G29" s="182">
        <f t="shared" si="7"/>
        <v>0</v>
      </c>
      <c r="H29" s="161">
        <v>6500</v>
      </c>
      <c r="I29" s="160">
        <f t="shared" si="8"/>
        <v>19500</v>
      </c>
      <c r="J29" s="161">
        <v>1500</v>
      </c>
      <c r="K29" s="160">
        <f t="shared" si="9"/>
        <v>4500</v>
      </c>
      <c r="L29" s="160">
        <v>21</v>
      </c>
      <c r="M29" s="160">
        <f t="shared" si="10"/>
        <v>0</v>
      </c>
      <c r="N29" s="159">
        <v>0</v>
      </c>
      <c r="O29" s="159">
        <f t="shared" si="11"/>
        <v>0</v>
      </c>
      <c r="P29" s="159">
        <v>0</v>
      </c>
      <c r="Q29" s="159">
        <f t="shared" si="12"/>
        <v>0</v>
      </c>
      <c r="R29" s="160"/>
      <c r="S29" s="160" t="s">
        <v>222</v>
      </c>
      <c r="T29" s="160" t="s">
        <v>217</v>
      </c>
      <c r="U29" s="160">
        <v>0</v>
      </c>
      <c r="V29" s="160">
        <f t="shared" si="13"/>
        <v>0</v>
      </c>
      <c r="W29" s="160"/>
      <c r="X29" s="160" t="s">
        <v>236</v>
      </c>
      <c r="Y29" s="160" t="s">
        <v>218</v>
      </c>
      <c r="Z29" s="150"/>
      <c r="AA29" s="150"/>
      <c r="AB29" s="150"/>
      <c r="AC29" s="150"/>
      <c r="AD29" s="150"/>
      <c r="AE29" s="150"/>
      <c r="AF29" s="150"/>
      <c r="AG29" s="150" t="s">
        <v>486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77">
        <v>21</v>
      </c>
      <c r="B30" s="178" t="s">
        <v>1201</v>
      </c>
      <c r="C30" s="184" t="s">
        <v>1337</v>
      </c>
      <c r="D30" s="179" t="s">
        <v>1161</v>
      </c>
      <c r="E30" s="180">
        <v>35</v>
      </c>
      <c r="F30" s="181"/>
      <c r="G30" s="182">
        <f t="shared" si="7"/>
        <v>0</v>
      </c>
      <c r="H30" s="161">
        <v>100</v>
      </c>
      <c r="I30" s="160">
        <f t="shared" si="8"/>
        <v>3500</v>
      </c>
      <c r="J30" s="161">
        <v>450</v>
      </c>
      <c r="K30" s="160">
        <f t="shared" si="9"/>
        <v>15750</v>
      </c>
      <c r="L30" s="160">
        <v>21</v>
      </c>
      <c r="M30" s="160">
        <f t="shared" si="10"/>
        <v>0</v>
      </c>
      <c r="N30" s="159">
        <v>0</v>
      </c>
      <c r="O30" s="159">
        <f t="shared" si="11"/>
        <v>0</v>
      </c>
      <c r="P30" s="159">
        <v>0</v>
      </c>
      <c r="Q30" s="159">
        <f t="shared" si="12"/>
        <v>0</v>
      </c>
      <c r="R30" s="160"/>
      <c r="S30" s="160" t="s">
        <v>222</v>
      </c>
      <c r="T30" s="160" t="s">
        <v>217</v>
      </c>
      <c r="U30" s="160">
        <v>0</v>
      </c>
      <c r="V30" s="160">
        <f t="shared" si="13"/>
        <v>0</v>
      </c>
      <c r="W30" s="160"/>
      <c r="X30" s="160" t="s">
        <v>236</v>
      </c>
      <c r="Y30" s="160" t="s">
        <v>218</v>
      </c>
      <c r="Z30" s="150"/>
      <c r="AA30" s="150"/>
      <c r="AB30" s="150"/>
      <c r="AC30" s="150"/>
      <c r="AD30" s="150"/>
      <c r="AE30" s="150"/>
      <c r="AF30" s="150"/>
      <c r="AG30" s="150" t="s">
        <v>486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7">
        <v>22</v>
      </c>
      <c r="B31" s="178" t="s">
        <v>1203</v>
      </c>
      <c r="C31" s="184" t="s">
        <v>1338</v>
      </c>
      <c r="D31" s="179" t="s">
        <v>1161</v>
      </c>
      <c r="E31" s="180">
        <v>8</v>
      </c>
      <c r="F31" s="181"/>
      <c r="G31" s="182">
        <f t="shared" si="7"/>
        <v>0</v>
      </c>
      <c r="H31" s="161">
        <v>2000</v>
      </c>
      <c r="I31" s="160">
        <f t="shared" si="8"/>
        <v>16000</v>
      </c>
      <c r="J31" s="161">
        <v>25</v>
      </c>
      <c r="K31" s="160">
        <f t="shared" si="9"/>
        <v>200</v>
      </c>
      <c r="L31" s="160">
        <v>21</v>
      </c>
      <c r="M31" s="160">
        <f t="shared" si="10"/>
        <v>0</v>
      </c>
      <c r="N31" s="159">
        <v>0</v>
      </c>
      <c r="O31" s="159">
        <f t="shared" si="11"/>
        <v>0</v>
      </c>
      <c r="P31" s="159">
        <v>0</v>
      </c>
      <c r="Q31" s="159">
        <f t="shared" si="12"/>
        <v>0</v>
      </c>
      <c r="R31" s="160"/>
      <c r="S31" s="160" t="s">
        <v>222</v>
      </c>
      <c r="T31" s="160" t="s">
        <v>217</v>
      </c>
      <c r="U31" s="160">
        <v>0</v>
      </c>
      <c r="V31" s="160">
        <f t="shared" si="13"/>
        <v>0</v>
      </c>
      <c r="W31" s="160"/>
      <c r="X31" s="160" t="s">
        <v>236</v>
      </c>
      <c r="Y31" s="160" t="s">
        <v>218</v>
      </c>
      <c r="Z31" s="150"/>
      <c r="AA31" s="150"/>
      <c r="AB31" s="150"/>
      <c r="AC31" s="150"/>
      <c r="AD31" s="150"/>
      <c r="AE31" s="150"/>
      <c r="AF31" s="150"/>
      <c r="AG31" s="150" t="s">
        <v>486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7">
        <v>23</v>
      </c>
      <c r="B32" s="178" t="s">
        <v>1205</v>
      </c>
      <c r="C32" s="184" t="s">
        <v>1339</v>
      </c>
      <c r="D32" s="179" t="s">
        <v>1227</v>
      </c>
      <c r="E32" s="180">
        <v>8</v>
      </c>
      <c r="F32" s="181"/>
      <c r="G32" s="182">
        <f t="shared" si="7"/>
        <v>0</v>
      </c>
      <c r="H32" s="161">
        <v>0</v>
      </c>
      <c r="I32" s="160">
        <f t="shared" si="8"/>
        <v>0</v>
      </c>
      <c r="J32" s="161">
        <v>650</v>
      </c>
      <c r="K32" s="160">
        <f t="shared" si="9"/>
        <v>5200</v>
      </c>
      <c r="L32" s="160">
        <v>21</v>
      </c>
      <c r="M32" s="160">
        <f t="shared" si="10"/>
        <v>0</v>
      </c>
      <c r="N32" s="159">
        <v>0</v>
      </c>
      <c r="O32" s="159">
        <f t="shared" si="11"/>
        <v>0</v>
      </c>
      <c r="P32" s="159">
        <v>0</v>
      </c>
      <c r="Q32" s="159">
        <f t="shared" si="12"/>
        <v>0</v>
      </c>
      <c r="R32" s="160"/>
      <c r="S32" s="160" t="s">
        <v>222</v>
      </c>
      <c r="T32" s="160" t="s">
        <v>217</v>
      </c>
      <c r="U32" s="160">
        <v>0</v>
      </c>
      <c r="V32" s="160">
        <f t="shared" si="13"/>
        <v>0</v>
      </c>
      <c r="W32" s="160"/>
      <c r="X32" s="160" t="s">
        <v>236</v>
      </c>
      <c r="Y32" s="160" t="s">
        <v>218</v>
      </c>
      <c r="Z32" s="150"/>
      <c r="AA32" s="150"/>
      <c r="AB32" s="150"/>
      <c r="AC32" s="150"/>
      <c r="AD32" s="150"/>
      <c r="AE32" s="150"/>
      <c r="AF32" s="150"/>
      <c r="AG32" s="150" t="s">
        <v>486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7">
        <v>24</v>
      </c>
      <c r="B33" s="178" t="s">
        <v>1207</v>
      </c>
      <c r="C33" s="184" t="s">
        <v>1340</v>
      </c>
      <c r="D33" s="179" t="s">
        <v>1270</v>
      </c>
      <c r="E33" s="180">
        <v>1</v>
      </c>
      <c r="F33" s="181"/>
      <c r="G33" s="182">
        <f t="shared" si="7"/>
        <v>0</v>
      </c>
      <c r="H33" s="161">
        <v>4500</v>
      </c>
      <c r="I33" s="160">
        <f t="shared" si="8"/>
        <v>4500</v>
      </c>
      <c r="J33" s="161">
        <v>450</v>
      </c>
      <c r="K33" s="160">
        <f t="shared" si="9"/>
        <v>450</v>
      </c>
      <c r="L33" s="160">
        <v>21</v>
      </c>
      <c r="M33" s="160">
        <f t="shared" si="10"/>
        <v>0</v>
      </c>
      <c r="N33" s="159">
        <v>0</v>
      </c>
      <c r="O33" s="159">
        <f t="shared" si="11"/>
        <v>0</v>
      </c>
      <c r="P33" s="159">
        <v>0</v>
      </c>
      <c r="Q33" s="159">
        <f t="shared" si="12"/>
        <v>0</v>
      </c>
      <c r="R33" s="160"/>
      <c r="S33" s="160" t="s">
        <v>222</v>
      </c>
      <c r="T33" s="160" t="s">
        <v>217</v>
      </c>
      <c r="U33" s="160">
        <v>0</v>
      </c>
      <c r="V33" s="160">
        <f t="shared" si="13"/>
        <v>0</v>
      </c>
      <c r="W33" s="160"/>
      <c r="X33" s="160" t="s">
        <v>236</v>
      </c>
      <c r="Y33" s="160" t="s">
        <v>218</v>
      </c>
      <c r="Z33" s="150"/>
      <c r="AA33" s="150"/>
      <c r="AB33" s="150"/>
      <c r="AC33" s="150"/>
      <c r="AD33" s="150"/>
      <c r="AE33" s="150"/>
      <c r="AF33" s="150"/>
      <c r="AG33" s="150" t="s">
        <v>486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1">
        <v>25</v>
      </c>
      <c r="B34" s="172" t="s">
        <v>1209</v>
      </c>
      <c r="C34" s="185" t="s">
        <v>1341</v>
      </c>
      <c r="D34" s="173" t="s">
        <v>1270</v>
      </c>
      <c r="E34" s="174">
        <v>1</v>
      </c>
      <c r="F34" s="175"/>
      <c r="G34" s="176">
        <f t="shared" si="7"/>
        <v>0</v>
      </c>
      <c r="H34" s="161">
        <v>0</v>
      </c>
      <c r="I34" s="160">
        <f t="shared" si="8"/>
        <v>0</v>
      </c>
      <c r="J34" s="161">
        <v>6500</v>
      </c>
      <c r="K34" s="160">
        <f t="shared" si="9"/>
        <v>6500</v>
      </c>
      <c r="L34" s="160">
        <v>21</v>
      </c>
      <c r="M34" s="160">
        <f t="shared" si="10"/>
        <v>0</v>
      </c>
      <c r="N34" s="159">
        <v>0</v>
      </c>
      <c r="O34" s="159">
        <f t="shared" si="11"/>
        <v>0</v>
      </c>
      <c r="P34" s="159">
        <v>0</v>
      </c>
      <c r="Q34" s="159">
        <f t="shared" si="12"/>
        <v>0</v>
      </c>
      <c r="R34" s="160"/>
      <c r="S34" s="160" t="s">
        <v>222</v>
      </c>
      <c r="T34" s="160" t="s">
        <v>217</v>
      </c>
      <c r="U34" s="160">
        <v>0</v>
      </c>
      <c r="V34" s="160">
        <f t="shared" si="13"/>
        <v>0</v>
      </c>
      <c r="W34" s="160"/>
      <c r="X34" s="160" t="s">
        <v>236</v>
      </c>
      <c r="Y34" s="160" t="s">
        <v>218</v>
      </c>
      <c r="Z34" s="150"/>
      <c r="AA34" s="150"/>
      <c r="AB34" s="150"/>
      <c r="AC34" s="150"/>
      <c r="AD34" s="150"/>
      <c r="AE34" s="150"/>
      <c r="AF34" s="150"/>
      <c r="AG34" s="150" t="s">
        <v>486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3"/>
      <c r="B35" s="4"/>
      <c r="C35" s="186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15</v>
      </c>
      <c r="AF35">
        <v>21</v>
      </c>
      <c r="AG35" t="s">
        <v>197</v>
      </c>
    </row>
    <row r="36" spans="1:60" x14ac:dyDescent="0.2">
      <c r="A36" s="153"/>
      <c r="B36" s="154" t="s">
        <v>31</v>
      </c>
      <c r="C36" s="187"/>
      <c r="D36" s="155"/>
      <c r="E36" s="156"/>
      <c r="F36" s="156"/>
      <c r="G36" s="170">
        <f>G8+G22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229</v>
      </c>
    </row>
    <row r="37" spans="1:60" x14ac:dyDescent="0.2">
      <c r="A37" s="3"/>
      <c r="B37" s="4"/>
      <c r="C37" s="18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x14ac:dyDescent="0.2">
      <c r="A38" s="3"/>
      <c r="B38" s="4"/>
      <c r="C38" s="186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">
      <c r="A39" s="276" t="s">
        <v>230</v>
      </c>
      <c r="B39" s="276"/>
      <c r="C39" s="27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">
      <c r="A40" s="257"/>
      <c r="B40" s="258"/>
      <c r="C40" s="259"/>
      <c r="D40" s="258"/>
      <c r="E40" s="258"/>
      <c r="F40" s="258"/>
      <c r="G40" s="26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G40" t="s">
        <v>231</v>
      </c>
    </row>
    <row r="41" spans="1:60" x14ac:dyDescent="0.2">
      <c r="A41" s="261"/>
      <c r="B41" s="262"/>
      <c r="C41" s="263"/>
      <c r="D41" s="262"/>
      <c r="E41" s="262"/>
      <c r="F41" s="262"/>
      <c r="G41" s="26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61"/>
      <c r="B42" s="262"/>
      <c r="C42" s="263"/>
      <c r="D42" s="262"/>
      <c r="E42" s="262"/>
      <c r="F42" s="262"/>
      <c r="G42" s="26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61"/>
      <c r="B43" s="262"/>
      <c r="C43" s="263"/>
      <c r="D43" s="262"/>
      <c r="E43" s="262"/>
      <c r="F43" s="262"/>
      <c r="G43" s="26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65"/>
      <c r="B44" s="266"/>
      <c r="C44" s="267"/>
      <c r="D44" s="266"/>
      <c r="E44" s="266"/>
      <c r="F44" s="266"/>
      <c r="G44" s="268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3"/>
      <c r="B45" s="4"/>
      <c r="C45" s="18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C46" s="188"/>
      <c r="D46" s="10"/>
      <c r="AG46" t="s">
        <v>232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Ln2mbYwcCz5skgs6IwrL72n3Wwm42djIuTK0BpmS/AFaeVhci4ONIL19ZKx6STWkm5hrh4vc71jDHkdsMuDZQ==" saltValue="ak6Q12AAcbSCUhjJN4xBOg==" spinCount="100000" sheet="1" formatRows="0"/>
  <mergeCells count="6">
    <mergeCell ref="A40:G44"/>
    <mergeCell ref="A1:G1"/>
    <mergeCell ref="C2:G2"/>
    <mergeCell ref="C3:G3"/>
    <mergeCell ref="C4:G4"/>
    <mergeCell ref="A39:C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C7C7-27E9-4356-AACA-6F9B50048291}">
  <sheetPr>
    <outlinePr summaryBelow="0"/>
  </sheetPr>
  <dimension ref="A1:BH5000"/>
  <sheetViews>
    <sheetView workbookViewId="0">
      <pane ySplit="7" topLeftCell="A236" activePane="bottomLeft" state="frozen"/>
      <selection pane="bottomLeft" activeCell="F16" sqref="F16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185</v>
      </c>
    </row>
    <row r="2" spans="1:60" ht="24.95" customHeight="1" x14ac:dyDescent="0.2">
      <c r="A2" s="142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186</v>
      </c>
    </row>
    <row r="3" spans="1:60" ht="24.95" customHeight="1" x14ac:dyDescent="0.2">
      <c r="A3" s="142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3" t="s">
        <v>186</v>
      </c>
      <c r="AG3" t="s">
        <v>187</v>
      </c>
    </row>
    <row r="4" spans="1:60" ht="24.95" customHeight="1" x14ac:dyDescent="0.2">
      <c r="A4" s="143" t="s">
        <v>10</v>
      </c>
      <c r="B4" s="144" t="s">
        <v>65</v>
      </c>
      <c r="C4" s="273" t="s">
        <v>66</v>
      </c>
      <c r="D4" s="274"/>
      <c r="E4" s="274"/>
      <c r="F4" s="274"/>
      <c r="G4" s="275"/>
      <c r="AG4" t="s">
        <v>188</v>
      </c>
    </row>
    <row r="5" spans="1:60" x14ac:dyDescent="0.2">
      <c r="D5" s="10"/>
    </row>
    <row r="6" spans="1:60" ht="38.25" x14ac:dyDescent="0.2">
      <c r="A6" s="146" t="s">
        <v>189</v>
      </c>
      <c r="B6" s="148" t="s">
        <v>190</v>
      </c>
      <c r="C6" s="148" t="s">
        <v>191</v>
      </c>
      <c r="D6" s="147" t="s">
        <v>192</v>
      </c>
      <c r="E6" s="146" t="s">
        <v>193</v>
      </c>
      <c r="F6" s="145" t="s">
        <v>194</v>
      </c>
      <c r="G6" s="146" t="s">
        <v>31</v>
      </c>
      <c r="H6" s="149" t="s">
        <v>32</v>
      </c>
      <c r="I6" s="149" t="s">
        <v>195</v>
      </c>
      <c r="J6" s="149" t="s">
        <v>33</v>
      </c>
      <c r="K6" s="149" t="s">
        <v>196</v>
      </c>
      <c r="L6" s="149" t="s">
        <v>197</v>
      </c>
      <c r="M6" s="149" t="s">
        <v>198</v>
      </c>
      <c r="N6" s="149" t="s">
        <v>199</v>
      </c>
      <c r="O6" s="149" t="s">
        <v>200</v>
      </c>
      <c r="P6" s="149" t="s">
        <v>201</v>
      </c>
      <c r="Q6" s="149" t="s">
        <v>202</v>
      </c>
      <c r="R6" s="149" t="s">
        <v>203</v>
      </c>
      <c r="S6" s="149" t="s">
        <v>204</v>
      </c>
      <c r="T6" s="149" t="s">
        <v>205</v>
      </c>
      <c r="U6" s="149" t="s">
        <v>206</v>
      </c>
      <c r="V6" s="149" t="s">
        <v>207</v>
      </c>
      <c r="W6" s="149" t="s">
        <v>208</v>
      </c>
      <c r="X6" s="149" t="s">
        <v>209</v>
      </c>
      <c r="Y6" s="149" t="s">
        <v>210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211</v>
      </c>
      <c r="B8" s="165" t="s">
        <v>126</v>
      </c>
      <c r="C8" s="183" t="s">
        <v>127</v>
      </c>
      <c r="D8" s="166"/>
      <c r="E8" s="167"/>
      <c r="F8" s="168"/>
      <c r="G8" s="169">
        <f>SUMIF(AG9:AG14,"&lt;&gt;NOR",G9:G14)</f>
        <v>0</v>
      </c>
      <c r="H8" s="163"/>
      <c r="I8" s="163">
        <f>SUM(I9:I14)</f>
        <v>5031.63</v>
      </c>
      <c r="J8" s="163"/>
      <c r="K8" s="163">
        <f>SUM(K9:K14)</f>
        <v>568523.37</v>
      </c>
      <c r="L8" s="163"/>
      <c r="M8" s="163">
        <f>SUM(M9:M14)</f>
        <v>0</v>
      </c>
      <c r="N8" s="162"/>
      <c r="O8" s="162">
        <f>SUM(O9:O14)</f>
        <v>131.13</v>
      </c>
      <c r="P8" s="162"/>
      <c r="Q8" s="162">
        <f>SUM(Q9:Q14)</f>
        <v>0</v>
      </c>
      <c r="R8" s="163"/>
      <c r="S8" s="163"/>
      <c r="T8" s="163"/>
      <c r="U8" s="163"/>
      <c r="V8" s="163">
        <f>SUM(V9:V14)</f>
        <v>513.5</v>
      </c>
      <c r="W8" s="163"/>
      <c r="X8" s="163"/>
      <c r="Y8" s="163"/>
      <c r="AG8" t="s">
        <v>212</v>
      </c>
    </row>
    <row r="9" spans="1:60" ht="22.5" outlineLevel="1" x14ac:dyDescent="0.2">
      <c r="A9" s="177">
        <v>1</v>
      </c>
      <c r="B9" s="178" t="s">
        <v>1342</v>
      </c>
      <c r="C9" s="184" t="s">
        <v>1343</v>
      </c>
      <c r="D9" s="179" t="s">
        <v>445</v>
      </c>
      <c r="E9" s="180">
        <v>1</v>
      </c>
      <c r="F9" s="181"/>
      <c r="G9" s="182">
        <f>ROUND(E9*F9,2)</f>
        <v>0</v>
      </c>
      <c r="H9" s="161">
        <v>3995.53</v>
      </c>
      <c r="I9" s="160">
        <f>ROUND(E9*H9,2)</f>
        <v>3995.53</v>
      </c>
      <c r="J9" s="161">
        <v>899.47</v>
      </c>
      <c r="K9" s="160">
        <f>ROUND(E9*J9,2)</f>
        <v>899.47</v>
      </c>
      <c r="L9" s="160">
        <v>21</v>
      </c>
      <c r="M9" s="160">
        <f>G9*(1+L9/100)</f>
        <v>0</v>
      </c>
      <c r="N9" s="159">
        <v>3.048E-2</v>
      </c>
      <c r="O9" s="159">
        <f>ROUND(E9*N9,2)</f>
        <v>0.03</v>
      </c>
      <c r="P9" s="159">
        <v>0</v>
      </c>
      <c r="Q9" s="159">
        <f>ROUND(E9*P9,2)</f>
        <v>0</v>
      </c>
      <c r="R9" s="160"/>
      <c r="S9" s="160" t="s">
        <v>222</v>
      </c>
      <c r="T9" s="160" t="s">
        <v>217</v>
      </c>
      <c r="U9" s="160">
        <v>1.20645</v>
      </c>
      <c r="V9" s="160">
        <f>ROUND(E9*U9,2)</f>
        <v>1.21</v>
      </c>
      <c r="W9" s="160"/>
      <c r="X9" s="160" t="s">
        <v>236</v>
      </c>
      <c r="Y9" s="160" t="s">
        <v>218</v>
      </c>
      <c r="Z9" s="150"/>
      <c r="AA9" s="150"/>
      <c r="AB9" s="150"/>
      <c r="AC9" s="150"/>
      <c r="AD9" s="150"/>
      <c r="AE9" s="150"/>
      <c r="AF9" s="150"/>
      <c r="AG9" s="150" t="s">
        <v>1344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71">
        <v>2</v>
      </c>
      <c r="B10" s="172" t="s">
        <v>1342</v>
      </c>
      <c r="C10" s="185" t="s">
        <v>1345</v>
      </c>
      <c r="D10" s="173" t="s">
        <v>485</v>
      </c>
      <c r="E10" s="174">
        <v>1</v>
      </c>
      <c r="F10" s="175"/>
      <c r="G10" s="176">
        <f>ROUND(E10*F10,2)</f>
        <v>0</v>
      </c>
      <c r="H10" s="161">
        <v>0</v>
      </c>
      <c r="I10" s="160">
        <f>ROUND(E10*H10,2)</f>
        <v>0</v>
      </c>
      <c r="J10" s="161">
        <v>186270</v>
      </c>
      <c r="K10" s="160">
        <f>ROUND(E10*J10,2)</f>
        <v>186270</v>
      </c>
      <c r="L10" s="160">
        <v>21</v>
      </c>
      <c r="M10" s="160">
        <f>G10*(1+L10/100)</f>
        <v>0</v>
      </c>
      <c r="N10" s="159">
        <v>6.8754600000000003</v>
      </c>
      <c r="O10" s="159">
        <f>ROUND(E10*N10,2)</f>
        <v>6.88</v>
      </c>
      <c r="P10" s="159">
        <v>0</v>
      </c>
      <c r="Q10" s="159">
        <f>ROUND(E10*P10,2)</f>
        <v>0</v>
      </c>
      <c r="R10" s="160"/>
      <c r="S10" s="160" t="s">
        <v>222</v>
      </c>
      <c r="T10" s="160" t="s">
        <v>217</v>
      </c>
      <c r="U10" s="160">
        <v>45.661900000000003</v>
      </c>
      <c r="V10" s="160">
        <f>ROUND(E10*U10,2)</f>
        <v>45.66</v>
      </c>
      <c r="W10" s="160"/>
      <c r="X10" s="160" t="s">
        <v>1346</v>
      </c>
      <c r="Y10" s="160" t="s">
        <v>218</v>
      </c>
      <c r="Z10" s="150"/>
      <c r="AA10" s="150"/>
      <c r="AB10" s="150"/>
      <c r="AC10" s="150"/>
      <c r="AD10" s="150"/>
      <c r="AE10" s="150"/>
      <c r="AF10" s="150"/>
      <c r="AG10" s="150" t="s">
        <v>1347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78.75" outlineLevel="2" x14ac:dyDescent="0.2">
      <c r="A11" s="157"/>
      <c r="B11" s="158"/>
      <c r="C11" s="278" t="s">
        <v>1348</v>
      </c>
      <c r="D11" s="279"/>
      <c r="E11" s="279"/>
      <c r="F11" s="279"/>
      <c r="G11" s="279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1040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200" t="str">
        <f>C11</f>
        <v>Vyhloubení jámy s urovnáním dna do předepsaného profilu a spádu, s případným nutným přemístěním ve výkopišti. Svislé přemístění výkopku. Uložení části výkopku na přilehlém terénu na vzdálenost do 3 m od okraje jámy Odvoz přebytku zeminy do 6 km se složením, bez rozhrnutí. Lože ze štěrkodrtě frakce do 63 mm tl. 100 mm. Montáž vsakovacích plastových bloků. Rozprostření geotextilie. Osazení filtrační šachty. Zpětný zásyp vykopanou zemonou s uložením výkopku po vrstvách, se zhutněním. Dodávka vsakovacích bloků, odvětrávací hlavice, geotextilie a filtrační šachty. Bez poplatku za skládku.</v>
      </c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1">
        <v>3</v>
      </c>
      <c r="B12" s="172" t="s">
        <v>1342</v>
      </c>
      <c r="C12" s="185" t="s">
        <v>1349</v>
      </c>
      <c r="D12" s="173" t="s">
        <v>417</v>
      </c>
      <c r="E12" s="174">
        <v>135</v>
      </c>
      <c r="F12" s="175"/>
      <c r="G12" s="176">
        <f>ROUND(E12*F12,2)</f>
        <v>0</v>
      </c>
      <c r="H12" s="161">
        <v>0</v>
      </c>
      <c r="I12" s="160">
        <f>ROUND(E12*H12,2)</f>
        <v>0</v>
      </c>
      <c r="J12" s="161">
        <v>2795</v>
      </c>
      <c r="K12" s="160">
        <f>ROUND(E12*J12,2)</f>
        <v>377325</v>
      </c>
      <c r="L12" s="160">
        <v>21</v>
      </c>
      <c r="M12" s="160">
        <f>G12*(1+L12/100)</f>
        <v>0</v>
      </c>
      <c r="N12" s="159">
        <v>0.90902000000000005</v>
      </c>
      <c r="O12" s="159">
        <f>ROUND(E12*N12,2)</f>
        <v>122.72</v>
      </c>
      <c r="P12" s="159">
        <v>0</v>
      </c>
      <c r="Q12" s="159">
        <f>ROUND(E12*P12,2)</f>
        <v>0</v>
      </c>
      <c r="R12" s="160"/>
      <c r="S12" s="160" t="s">
        <v>222</v>
      </c>
      <c r="T12" s="160" t="s">
        <v>217</v>
      </c>
      <c r="U12" s="160">
        <v>3.41066</v>
      </c>
      <c r="V12" s="160">
        <f>ROUND(E12*U12,2)</f>
        <v>460.44</v>
      </c>
      <c r="W12" s="160"/>
      <c r="X12" s="160" t="s">
        <v>1346</v>
      </c>
      <c r="Y12" s="160" t="s">
        <v>218</v>
      </c>
      <c r="Z12" s="150"/>
      <c r="AA12" s="150"/>
      <c r="AB12" s="150"/>
      <c r="AC12" s="150"/>
      <c r="AD12" s="150"/>
      <c r="AE12" s="150"/>
      <c r="AF12" s="150"/>
      <c r="AG12" s="150" t="s">
        <v>1347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78.75" outlineLevel="2" x14ac:dyDescent="0.2">
      <c r="A13" s="157"/>
      <c r="B13" s="158"/>
      <c r="C13" s="278" t="s">
        <v>1350</v>
      </c>
      <c r="D13" s="279"/>
      <c r="E13" s="279"/>
      <c r="F13" s="279"/>
      <c r="G13" s="279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1040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200" t="str">
        <f>C13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pískem, pro jakoukoliv míru zhutnění, zásyp rýhy sypaninou z jakékoliv horniny, s uložením výkopku ve vrstvách, se zhutněním.</v>
      </c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77">
        <v>4</v>
      </c>
      <c r="B14" s="178" t="s">
        <v>1351</v>
      </c>
      <c r="C14" s="184" t="s">
        <v>1352</v>
      </c>
      <c r="D14" s="179" t="s">
        <v>417</v>
      </c>
      <c r="E14" s="180">
        <v>5</v>
      </c>
      <c r="F14" s="181"/>
      <c r="G14" s="182">
        <f>ROUND(E14*F14,2)</f>
        <v>0</v>
      </c>
      <c r="H14" s="161">
        <v>207.22</v>
      </c>
      <c r="I14" s="160">
        <f>ROUND(E14*H14,2)</f>
        <v>1036.0999999999999</v>
      </c>
      <c r="J14" s="161">
        <v>805.78</v>
      </c>
      <c r="K14" s="160">
        <f>ROUND(E14*J14,2)</f>
        <v>4028.9</v>
      </c>
      <c r="L14" s="160">
        <v>21</v>
      </c>
      <c r="M14" s="160">
        <f>G14*(1+L14/100)</f>
        <v>0</v>
      </c>
      <c r="N14" s="159">
        <v>0.29904999999999998</v>
      </c>
      <c r="O14" s="159">
        <f>ROUND(E14*N14,2)</f>
        <v>1.5</v>
      </c>
      <c r="P14" s="159">
        <v>0</v>
      </c>
      <c r="Q14" s="159">
        <f>ROUND(E14*P14,2)</f>
        <v>0</v>
      </c>
      <c r="R14" s="160"/>
      <c r="S14" s="160" t="s">
        <v>216</v>
      </c>
      <c r="T14" s="160" t="s">
        <v>217</v>
      </c>
      <c r="U14" s="160">
        <v>1.23705</v>
      </c>
      <c r="V14" s="160">
        <f>ROUND(E14*U14,2)</f>
        <v>6.19</v>
      </c>
      <c r="W14" s="160"/>
      <c r="X14" s="160" t="s">
        <v>1353</v>
      </c>
      <c r="Y14" s="160" t="s">
        <v>218</v>
      </c>
      <c r="Z14" s="150"/>
      <c r="AA14" s="150"/>
      <c r="AB14" s="150"/>
      <c r="AC14" s="150"/>
      <c r="AD14" s="150"/>
      <c r="AE14" s="150"/>
      <c r="AF14" s="150"/>
      <c r="AG14" s="150" t="s">
        <v>1354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164" t="s">
        <v>211</v>
      </c>
      <c r="B15" s="165" t="s">
        <v>150</v>
      </c>
      <c r="C15" s="183" t="s">
        <v>151</v>
      </c>
      <c r="D15" s="166"/>
      <c r="E15" s="167"/>
      <c r="F15" s="168"/>
      <c r="G15" s="169">
        <f>SUMIF(AG16:AG27,"&lt;&gt;NOR",G16:G27)</f>
        <v>0</v>
      </c>
      <c r="H15" s="163"/>
      <c r="I15" s="163">
        <f>SUM(I16:I27)</f>
        <v>0</v>
      </c>
      <c r="J15" s="163"/>
      <c r="K15" s="163">
        <f>SUM(K16:K27)</f>
        <v>266496</v>
      </c>
      <c r="L15" s="163"/>
      <c r="M15" s="163">
        <f>SUM(M16:M27)</f>
        <v>0</v>
      </c>
      <c r="N15" s="162"/>
      <c r="O15" s="162">
        <f>SUM(O16:O27)</f>
        <v>14.83</v>
      </c>
      <c r="P15" s="162"/>
      <c r="Q15" s="162">
        <f>SUM(Q16:Q27)</f>
        <v>9.19</v>
      </c>
      <c r="R15" s="163"/>
      <c r="S15" s="163"/>
      <c r="T15" s="163"/>
      <c r="U15" s="163"/>
      <c r="V15" s="163">
        <f>SUM(V16:V27)</f>
        <v>297.43</v>
      </c>
      <c r="W15" s="163"/>
      <c r="X15" s="163"/>
      <c r="Y15" s="163"/>
      <c r="AG15" t="s">
        <v>212</v>
      </c>
    </row>
    <row r="16" spans="1:60" ht="22.5" outlineLevel="1" x14ac:dyDescent="0.2">
      <c r="A16" s="171">
        <v>5</v>
      </c>
      <c r="B16" s="172" t="s">
        <v>1342</v>
      </c>
      <c r="C16" s="185" t="s">
        <v>1355</v>
      </c>
      <c r="D16" s="173" t="s">
        <v>417</v>
      </c>
      <c r="E16" s="174">
        <v>40</v>
      </c>
      <c r="F16" s="175"/>
      <c r="G16" s="176">
        <f>ROUND(E16*F16,2)</f>
        <v>0</v>
      </c>
      <c r="H16" s="161">
        <v>0</v>
      </c>
      <c r="I16" s="160">
        <f>ROUND(E16*H16,2)</f>
        <v>0</v>
      </c>
      <c r="J16" s="161">
        <v>1716</v>
      </c>
      <c r="K16" s="160">
        <f>ROUND(E16*J16,2)</f>
        <v>68640</v>
      </c>
      <c r="L16" s="160">
        <v>21</v>
      </c>
      <c r="M16" s="160">
        <f>G16*(1+L16/100)</f>
        <v>0</v>
      </c>
      <c r="N16" s="159">
        <v>0</v>
      </c>
      <c r="O16" s="159">
        <f>ROUND(E16*N16,2)</f>
        <v>0</v>
      </c>
      <c r="P16" s="159">
        <v>0.22966</v>
      </c>
      <c r="Q16" s="159">
        <f>ROUND(E16*P16,2)</f>
        <v>9.19</v>
      </c>
      <c r="R16" s="160"/>
      <c r="S16" s="160" t="s">
        <v>222</v>
      </c>
      <c r="T16" s="160" t="s">
        <v>217</v>
      </c>
      <c r="U16" s="160">
        <v>3.8405499999999999</v>
      </c>
      <c r="V16" s="160">
        <f>ROUND(E16*U16,2)</f>
        <v>153.62</v>
      </c>
      <c r="W16" s="160"/>
      <c r="X16" s="160" t="s">
        <v>1346</v>
      </c>
      <c r="Y16" s="160" t="s">
        <v>218</v>
      </c>
      <c r="Z16" s="150"/>
      <c r="AA16" s="150"/>
      <c r="AB16" s="150"/>
      <c r="AC16" s="150"/>
      <c r="AD16" s="150"/>
      <c r="AE16" s="150"/>
      <c r="AF16" s="150"/>
      <c r="AG16" s="150" t="s">
        <v>1347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56.25" outlineLevel="2" x14ac:dyDescent="0.2">
      <c r="A17" s="157"/>
      <c r="B17" s="158"/>
      <c r="C17" s="278" t="s">
        <v>1356</v>
      </c>
      <c r="D17" s="279"/>
      <c r="E17" s="279"/>
      <c r="F17" s="279"/>
      <c r="G17" s="279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1040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200" t="str">
        <f>C17</f>
        <v>Vybourání rýhy v dlažbách (kameninových, cementových, teracových, čedičových nebo keramických) tloušťky přes 10 mm, vybourání betonové mazaniny tloušťky 150 mm, ruční výkop rýhy v hornině třídy 1- 4, demontáž potrubí z kameninových trub DN 100, demontáž podlahové vpusti z kameniny (1 kus/10 m potrubí), zásyp rýhy s uložením výkopku ve vrstvách, se zhutněním a urovnání povrchu zásypu.</v>
      </c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7">
        <v>6</v>
      </c>
      <c r="B18" s="178" t="s">
        <v>1342</v>
      </c>
      <c r="C18" s="184" t="s">
        <v>1357</v>
      </c>
      <c r="D18" s="179" t="s">
        <v>417</v>
      </c>
      <c r="E18" s="180">
        <v>40</v>
      </c>
      <c r="F18" s="181"/>
      <c r="G18" s="182">
        <f>ROUND(E18*F18,2)</f>
        <v>0</v>
      </c>
      <c r="H18" s="161">
        <v>0</v>
      </c>
      <c r="I18" s="160">
        <f>ROUND(E18*H18,2)</f>
        <v>0</v>
      </c>
      <c r="J18" s="161">
        <v>2105</v>
      </c>
      <c r="K18" s="160">
        <f>ROUND(E18*J18,2)</f>
        <v>84200</v>
      </c>
      <c r="L18" s="160">
        <v>21</v>
      </c>
      <c r="M18" s="160">
        <f>G18*(1+L18/100)</f>
        <v>0</v>
      </c>
      <c r="N18" s="159">
        <v>0.35976000000000002</v>
      </c>
      <c r="O18" s="159">
        <f>ROUND(E18*N18,2)</f>
        <v>14.39</v>
      </c>
      <c r="P18" s="159">
        <v>0</v>
      </c>
      <c r="Q18" s="159">
        <f>ROUND(E18*P18,2)</f>
        <v>0</v>
      </c>
      <c r="R18" s="160"/>
      <c r="S18" s="160" t="s">
        <v>222</v>
      </c>
      <c r="T18" s="160" t="s">
        <v>217</v>
      </c>
      <c r="U18" s="160">
        <v>2.3588300000000002</v>
      </c>
      <c r="V18" s="160">
        <f>ROUND(E18*U18,2)</f>
        <v>94.35</v>
      </c>
      <c r="W18" s="160"/>
      <c r="X18" s="160" t="s">
        <v>1346</v>
      </c>
      <c r="Y18" s="160" t="s">
        <v>218</v>
      </c>
      <c r="Z18" s="150"/>
      <c r="AA18" s="150"/>
      <c r="AB18" s="150"/>
      <c r="AC18" s="150"/>
      <c r="AD18" s="150"/>
      <c r="AE18" s="150"/>
      <c r="AF18" s="150"/>
      <c r="AG18" s="150" t="s">
        <v>1347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1">
        <v>7</v>
      </c>
      <c r="B19" s="172" t="s">
        <v>1342</v>
      </c>
      <c r="C19" s="185" t="s">
        <v>1358</v>
      </c>
      <c r="D19" s="173" t="s">
        <v>1270</v>
      </c>
      <c r="E19" s="174">
        <v>1</v>
      </c>
      <c r="F19" s="175"/>
      <c r="G19" s="176">
        <f>ROUND(E19*F19,2)</f>
        <v>0</v>
      </c>
      <c r="H19" s="161">
        <v>0</v>
      </c>
      <c r="I19" s="160">
        <f>ROUND(E19*H19,2)</f>
        <v>0</v>
      </c>
      <c r="J19" s="161">
        <v>41550</v>
      </c>
      <c r="K19" s="160">
        <f>ROUND(E19*J19,2)</f>
        <v>41550</v>
      </c>
      <c r="L19" s="160">
        <v>21</v>
      </c>
      <c r="M19" s="160">
        <f>G19*(1+L19/100)</f>
        <v>0</v>
      </c>
      <c r="N19" s="159">
        <v>0.35976000000000002</v>
      </c>
      <c r="O19" s="159">
        <f>ROUND(E19*N19,2)</f>
        <v>0.36</v>
      </c>
      <c r="P19" s="159">
        <v>0</v>
      </c>
      <c r="Q19" s="159">
        <f>ROUND(E19*P19,2)</f>
        <v>0</v>
      </c>
      <c r="R19" s="160"/>
      <c r="S19" s="160" t="s">
        <v>222</v>
      </c>
      <c r="T19" s="160" t="s">
        <v>217</v>
      </c>
      <c r="U19" s="160">
        <v>2.3588300000000002</v>
      </c>
      <c r="V19" s="160">
        <f>ROUND(E19*U19,2)</f>
        <v>2.36</v>
      </c>
      <c r="W19" s="160"/>
      <c r="X19" s="160" t="s">
        <v>1346</v>
      </c>
      <c r="Y19" s="160" t="s">
        <v>218</v>
      </c>
      <c r="Z19" s="150"/>
      <c r="AA19" s="150"/>
      <c r="AB19" s="150"/>
      <c r="AC19" s="150"/>
      <c r="AD19" s="150"/>
      <c r="AE19" s="150"/>
      <c r="AF19" s="150"/>
      <c r="AG19" s="150" t="s">
        <v>1347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78" t="s">
        <v>1359</v>
      </c>
      <c r="D20" s="279"/>
      <c r="E20" s="279"/>
      <c r="F20" s="279"/>
      <c r="G20" s="279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1040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3" x14ac:dyDescent="0.2">
      <c r="A21" s="157"/>
      <c r="B21" s="158"/>
      <c r="C21" s="280" t="s">
        <v>1360</v>
      </c>
      <c r="D21" s="281"/>
      <c r="E21" s="281"/>
      <c r="F21" s="281"/>
      <c r="G21" s="281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1040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280" t="s">
        <v>1361</v>
      </c>
      <c r="D22" s="281"/>
      <c r="E22" s="281"/>
      <c r="F22" s="281"/>
      <c r="G22" s="281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1040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7">
        <v>8</v>
      </c>
      <c r="B23" s="178" t="s">
        <v>1342</v>
      </c>
      <c r="C23" s="184" t="s">
        <v>1362</v>
      </c>
      <c r="D23" s="179" t="s">
        <v>417</v>
      </c>
      <c r="E23" s="180">
        <v>40</v>
      </c>
      <c r="F23" s="181"/>
      <c r="G23" s="182">
        <f>ROUND(E23*F23,2)</f>
        <v>0</v>
      </c>
      <c r="H23" s="161">
        <v>0</v>
      </c>
      <c r="I23" s="160">
        <f>ROUND(E23*H23,2)</f>
        <v>0</v>
      </c>
      <c r="J23" s="161">
        <v>860</v>
      </c>
      <c r="K23" s="160">
        <f>ROUND(E23*J23,2)</f>
        <v>34400</v>
      </c>
      <c r="L23" s="160">
        <v>21</v>
      </c>
      <c r="M23" s="160">
        <f>G23*(1+L23/100)</f>
        <v>0</v>
      </c>
      <c r="N23" s="159">
        <v>1.31E-3</v>
      </c>
      <c r="O23" s="159">
        <f>ROUND(E23*N23,2)</f>
        <v>0.05</v>
      </c>
      <c r="P23" s="159">
        <v>0</v>
      </c>
      <c r="Q23" s="159">
        <f>ROUND(E23*P23,2)</f>
        <v>0</v>
      </c>
      <c r="R23" s="160"/>
      <c r="S23" s="160" t="s">
        <v>222</v>
      </c>
      <c r="T23" s="160" t="s">
        <v>217</v>
      </c>
      <c r="U23" s="160">
        <v>0.79898999999999998</v>
      </c>
      <c r="V23" s="160">
        <f>ROUND(E23*U23,2)</f>
        <v>31.96</v>
      </c>
      <c r="W23" s="160"/>
      <c r="X23" s="160" t="s">
        <v>1346</v>
      </c>
      <c r="Y23" s="160" t="s">
        <v>218</v>
      </c>
      <c r="Z23" s="150"/>
      <c r="AA23" s="150"/>
      <c r="AB23" s="150"/>
      <c r="AC23" s="150"/>
      <c r="AD23" s="150"/>
      <c r="AE23" s="150"/>
      <c r="AF23" s="150"/>
      <c r="AG23" s="150" t="s">
        <v>1347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7">
        <v>9</v>
      </c>
      <c r="B24" s="178" t="s">
        <v>1342</v>
      </c>
      <c r="C24" s="184" t="s">
        <v>1363</v>
      </c>
      <c r="D24" s="179" t="s">
        <v>417</v>
      </c>
      <c r="E24" s="180">
        <v>35</v>
      </c>
      <c r="F24" s="181"/>
      <c r="G24" s="182">
        <f>ROUND(E24*F24,2)</f>
        <v>0</v>
      </c>
      <c r="H24" s="161">
        <v>0</v>
      </c>
      <c r="I24" s="160">
        <f>ROUND(E24*H24,2)</f>
        <v>0</v>
      </c>
      <c r="J24" s="161">
        <v>330</v>
      </c>
      <c r="K24" s="160">
        <f>ROUND(E24*J24,2)</f>
        <v>11550</v>
      </c>
      <c r="L24" s="160">
        <v>21</v>
      </c>
      <c r="M24" s="160">
        <f>G24*(1+L24/100)</f>
        <v>0</v>
      </c>
      <c r="N24" s="159">
        <v>4.6999999999999999E-4</v>
      </c>
      <c r="O24" s="159">
        <f>ROUND(E24*N24,2)</f>
        <v>0.02</v>
      </c>
      <c r="P24" s="159">
        <v>0</v>
      </c>
      <c r="Q24" s="159">
        <f>ROUND(E24*P24,2)</f>
        <v>0</v>
      </c>
      <c r="R24" s="160"/>
      <c r="S24" s="160" t="s">
        <v>222</v>
      </c>
      <c r="T24" s="160" t="s">
        <v>217</v>
      </c>
      <c r="U24" s="160">
        <v>0.35970999999999997</v>
      </c>
      <c r="V24" s="160">
        <f>ROUND(E24*U24,2)</f>
        <v>12.59</v>
      </c>
      <c r="W24" s="160"/>
      <c r="X24" s="160" t="s">
        <v>1346</v>
      </c>
      <c r="Y24" s="160" t="s">
        <v>218</v>
      </c>
      <c r="Z24" s="150"/>
      <c r="AA24" s="150"/>
      <c r="AB24" s="150"/>
      <c r="AC24" s="150"/>
      <c r="AD24" s="150"/>
      <c r="AE24" s="150"/>
      <c r="AF24" s="150"/>
      <c r="AG24" s="150" t="s">
        <v>1347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77">
        <v>10</v>
      </c>
      <c r="B25" s="178" t="s">
        <v>1342</v>
      </c>
      <c r="C25" s="184" t="s">
        <v>1364</v>
      </c>
      <c r="D25" s="179" t="s">
        <v>445</v>
      </c>
      <c r="E25" s="180">
        <v>2</v>
      </c>
      <c r="F25" s="181"/>
      <c r="G25" s="182">
        <f>ROUND(E25*F25,2)</f>
        <v>0</v>
      </c>
      <c r="H25" s="161">
        <v>0</v>
      </c>
      <c r="I25" s="160">
        <f>ROUND(E25*H25,2)</f>
        <v>0</v>
      </c>
      <c r="J25" s="161">
        <v>972</v>
      </c>
      <c r="K25" s="160">
        <f>ROUND(E25*J25,2)</f>
        <v>1944</v>
      </c>
      <c r="L25" s="160">
        <v>21</v>
      </c>
      <c r="M25" s="160">
        <f>G25*(1+L25/100)</f>
        <v>0</v>
      </c>
      <c r="N25" s="159">
        <v>2.7E-4</v>
      </c>
      <c r="O25" s="159">
        <f>ROUND(E25*N25,2)</f>
        <v>0</v>
      </c>
      <c r="P25" s="159">
        <v>0</v>
      </c>
      <c r="Q25" s="159">
        <f>ROUND(E25*P25,2)</f>
        <v>0</v>
      </c>
      <c r="R25" s="160"/>
      <c r="S25" s="160" t="s">
        <v>222</v>
      </c>
      <c r="T25" s="160" t="s">
        <v>217</v>
      </c>
      <c r="U25" s="160">
        <v>0.33300000000000002</v>
      </c>
      <c r="V25" s="160">
        <f>ROUND(E25*U25,2)</f>
        <v>0.67</v>
      </c>
      <c r="W25" s="160"/>
      <c r="X25" s="160" t="s">
        <v>1346</v>
      </c>
      <c r="Y25" s="160" t="s">
        <v>218</v>
      </c>
      <c r="Z25" s="150"/>
      <c r="AA25" s="150"/>
      <c r="AB25" s="150"/>
      <c r="AC25" s="150"/>
      <c r="AD25" s="150"/>
      <c r="AE25" s="150"/>
      <c r="AF25" s="150"/>
      <c r="AG25" s="150" t="s">
        <v>1347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77">
        <v>11</v>
      </c>
      <c r="B26" s="178" t="s">
        <v>1342</v>
      </c>
      <c r="C26" s="184" t="s">
        <v>1365</v>
      </c>
      <c r="D26" s="179" t="s">
        <v>445</v>
      </c>
      <c r="E26" s="180">
        <v>13</v>
      </c>
      <c r="F26" s="181"/>
      <c r="G26" s="182">
        <f>ROUND(E26*F26,2)</f>
        <v>0</v>
      </c>
      <c r="H26" s="161">
        <v>0</v>
      </c>
      <c r="I26" s="160">
        <f>ROUND(E26*H26,2)</f>
        <v>0</v>
      </c>
      <c r="J26" s="161">
        <v>1694</v>
      </c>
      <c r="K26" s="160">
        <f>ROUND(E26*J26,2)</f>
        <v>22022</v>
      </c>
      <c r="L26" s="160">
        <v>21</v>
      </c>
      <c r="M26" s="160">
        <f>G26*(1+L26/100)</f>
        <v>0</v>
      </c>
      <c r="N26" s="159">
        <v>4.8999999999999998E-4</v>
      </c>
      <c r="O26" s="159">
        <f>ROUND(E26*N26,2)</f>
        <v>0.01</v>
      </c>
      <c r="P26" s="159">
        <v>0</v>
      </c>
      <c r="Q26" s="159">
        <f>ROUND(E26*P26,2)</f>
        <v>0</v>
      </c>
      <c r="R26" s="160"/>
      <c r="S26" s="160" t="s">
        <v>222</v>
      </c>
      <c r="T26" s="160" t="s">
        <v>217</v>
      </c>
      <c r="U26" s="160">
        <v>0.13300000000000001</v>
      </c>
      <c r="V26" s="160">
        <f>ROUND(E26*U26,2)</f>
        <v>1.73</v>
      </c>
      <c r="W26" s="160"/>
      <c r="X26" s="160" t="s">
        <v>1346</v>
      </c>
      <c r="Y26" s="160" t="s">
        <v>218</v>
      </c>
      <c r="Z26" s="150"/>
      <c r="AA26" s="150"/>
      <c r="AB26" s="150"/>
      <c r="AC26" s="150"/>
      <c r="AD26" s="150"/>
      <c r="AE26" s="150"/>
      <c r="AF26" s="150"/>
      <c r="AG26" s="150" t="s">
        <v>1347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77">
        <v>12</v>
      </c>
      <c r="B27" s="178" t="s">
        <v>1342</v>
      </c>
      <c r="C27" s="184" t="s">
        <v>1366</v>
      </c>
      <c r="D27" s="179" t="s">
        <v>445</v>
      </c>
      <c r="E27" s="180">
        <v>1</v>
      </c>
      <c r="F27" s="181"/>
      <c r="G27" s="182">
        <f>ROUND(E27*F27,2)</f>
        <v>0</v>
      </c>
      <c r="H27" s="161">
        <v>0</v>
      </c>
      <c r="I27" s="160">
        <f>ROUND(E27*H27,2)</f>
        <v>0</v>
      </c>
      <c r="J27" s="161">
        <v>2190</v>
      </c>
      <c r="K27" s="160">
        <f>ROUND(E27*J27,2)</f>
        <v>2190</v>
      </c>
      <c r="L27" s="160">
        <v>21</v>
      </c>
      <c r="M27" s="160">
        <f>G27*(1+L27/100)</f>
        <v>0</v>
      </c>
      <c r="N27" s="159">
        <v>1.4E-3</v>
      </c>
      <c r="O27" s="159">
        <f>ROUND(E27*N27,2)</f>
        <v>0</v>
      </c>
      <c r="P27" s="159">
        <v>0</v>
      </c>
      <c r="Q27" s="159">
        <f>ROUND(E27*P27,2)</f>
        <v>0</v>
      </c>
      <c r="R27" s="160"/>
      <c r="S27" s="160" t="s">
        <v>222</v>
      </c>
      <c r="T27" s="160" t="s">
        <v>217</v>
      </c>
      <c r="U27" s="160">
        <v>0.154</v>
      </c>
      <c r="V27" s="160">
        <f>ROUND(E27*U27,2)</f>
        <v>0.15</v>
      </c>
      <c r="W27" s="160"/>
      <c r="X27" s="160" t="s">
        <v>1346</v>
      </c>
      <c r="Y27" s="160" t="s">
        <v>218</v>
      </c>
      <c r="Z27" s="150"/>
      <c r="AA27" s="150"/>
      <c r="AB27" s="150"/>
      <c r="AC27" s="150"/>
      <c r="AD27" s="150"/>
      <c r="AE27" s="150"/>
      <c r="AF27" s="150"/>
      <c r="AG27" s="150" t="s">
        <v>1347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x14ac:dyDescent="0.2">
      <c r="A28" s="164" t="s">
        <v>211</v>
      </c>
      <c r="B28" s="165" t="s">
        <v>154</v>
      </c>
      <c r="C28" s="183" t="s">
        <v>155</v>
      </c>
      <c r="D28" s="166"/>
      <c r="E28" s="167"/>
      <c r="F28" s="168"/>
      <c r="G28" s="169">
        <f>SUMIF(AG29:AG46,"&lt;&gt;NOR",G29:G46)</f>
        <v>0</v>
      </c>
      <c r="H28" s="163"/>
      <c r="I28" s="163">
        <f>SUM(I29:I46)</f>
        <v>0</v>
      </c>
      <c r="J28" s="163"/>
      <c r="K28" s="163">
        <f>SUM(K29:K46)</f>
        <v>148974</v>
      </c>
      <c r="L28" s="163"/>
      <c r="M28" s="163">
        <f>SUM(M29:M46)</f>
        <v>0</v>
      </c>
      <c r="N28" s="162"/>
      <c r="O28" s="162">
        <f>SUM(O29:O46)</f>
        <v>0.28999999999999998</v>
      </c>
      <c r="P28" s="162"/>
      <c r="Q28" s="162">
        <f>SUM(Q29:Q46)</f>
        <v>0</v>
      </c>
      <c r="R28" s="163"/>
      <c r="S28" s="163"/>
      <c r="T28" s="163"/>
      <c r="U28" s="163"/>
      <c r="V28" s="163">
        <f>SUM(V29:V46)</f>
        <v>132.21</v>
      </c>
      <c r="W28" s="163"/>
      <c r="X28" s="163"/>
      <c r="Y28" s="163"/>
      <c r="AG28" t="s">
        <v>212</v>
      </c>
    </row>
    <row r="29" spans="1:60" ht="22.5" outlineLevel="1" x14ac:dyDescent="0.2">
      <c r="A29" s="171">
        <v>13</v>
      </c>
      <c r="B29" s="172" t="s">
        <v>1342</v>
      </c>
      <c r="C29" s="185" t="s">
        <v>1367</v>
      </c>
      <c r="D29" s="173" t="s">
        <v>417</v>
      </c>
      <c r="E29" s="174">
        <v>16</v>
      </c>
      <c r="F29" s="175"/>
      <c r="G29" s="176">
        <f>ROUND(E29*F29,2)</f>
        <v>0</v>
      </c>
      <c r="H29" s="161">
        <v>0</v>
      </c>
      <c r="I29" s="160">
        <f>ROUND(E29*H29,2)</f>
        <v>0</v>
      </c>
      <c r="J29" s="161">
        <v>874</v>
      </c>
      <c r="K29" s="160">
        <f>ROUND(E29*J29,2)</f>
        <v>13984</v>
      </c>
      <c r="L29" s="160">
        <v>21</v>
      </c>
      <c r="M29" s="160">
        <f>G29*(1+L29/100)</f>
        <v>0</v>
      </c>
      <c r="N29" s="159">
        <v>8.7000000000000001E-4</v>
      </c>
      <c r="O29" s="159">
        <f>ROUND(E29*N29,2)</f>
        <v>0.01</v>
      </c>
      <c r="P29" s="159">
        <v>0</v>
      </c>
      <c r="Q29" s="159">
        <f>ROUND(E29*P29,2)</f>
        <v>0</v>
      </c>
      <c r="R29" s="160"/>
      <c r="S29" s="160" t="s">
        <v>222</v>
      </c>
      <c r="T29" s="160" t="s">
        <v>217</v>
      </c>
      <c r="U29" s="160">
        <v>1.02969</v>
      </c>
      <c r="V29" s="160">
        <f>ROUND(E29*U29,2)</f>
        <v>16.48</v>
      </c>
      <c r="W29" s="160"/>
      <c r="X29" s="160" t="s">
        <v>1346</v>
      </c>
      <c r="Y29" s="160" t="s">
        <v>218</v>
      </c>
      <c r="Z29" s="150"/>
      <c r="AA29" s="150"/>
      <c r="AB29" s="150"/>
      <c r="AC29" s="150"/>
      <c r="AD29" s="150"/>
      <c r="AE29" s="150"/>
      <c r="AF29" s="150"/>
      <c r="AG29" s="150" t="s">
        <v>1347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2" x14ac:dyDescent="0.2">
      <c r="A30" s="157"/>
      <c r="B30" s="158"/>
      <c r="C30" s="278" t="s">
        <v>1368</v>
      </c>
      <c r="D30" s="279"/>
      <c r="E30" s="279"/>
      <c r="F30" s="279"/>
      <c r="G30" s="279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1040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71">
        <v>14</v>
      </c>
      <c r="B31" s="172" t="s">
        <v>1342</v>
      </c>
      <c r="C31" s="185" t="s">
        <v>1369</v>
      </c>
      <c r="D31" s="173" t="s">
        <v>417</v>
      </c>
      <c r="E31" s="174">
        <v>15</v>
      </c>
      <c r="F31" s="175"/>
      <c r="G31" s="176">
        <f>ROUND(E31*F31,2)</f>
        <v>0</v>
      </c>
      <c r="H31" s="161">
        <v>0</v>
      </c>
      <c r="I31" s="160">
        <f>ROUND(E31*H31,2)</f>
        <v>0</v>
      </c>
      <c r="J31" s="161">
        <v>974</v>
      </c>
      <c r="K31" s="160">
        <f>ROUND(E31*J31,2)</f>
        <v>14610</v>
      </c>
      <c r="L31" s="160">
        <v>21</v>
      </c>
      <c r="M31" s="160">
        <f>G31*(1+L31/100)</f>
        <v>0</v>
      </c>
      <c r="N31" s="159">
        <v>8.7000000000000001E-4</v>
      </c>
      <c r="O31" s="159">
        <f>ROUND(E31*N31,2)</f>
        <v>0.01</v>
      </c>
      <c r="P31" s="159">
        <v>0</v>
      </c>
      <c r="Q31" s="159">
        <f>ROUND(E31*P31,2)</f>
        <v>0</v>
      </c>
      <c r="R31" s="160"/>
      <c r="S31" s="160" t="s">
        <v>222</v>
      </c>
      <c r="T31" s="160" t="s">
        <v>217</v>
      </c>
      <c r="U31" s="160">
        <v>1.02969</v>
      </c>
      <c r="V31" s="160">
        <f>ROUND(E31*U31,2)</f>
        <v>15.45</v>
      </c>
      <c r="W31" s="160"/>
      <c r="X31" s="160" t="s">
        <v>1346</v>
      </c>
      <c r="Y31" s="160" t="s">
        <v>218</v>
      </c>
      <c r="Z31" s="150"/>
      <c r="AA31" s="150"/>
      <c r="AB31" s="150"/>
      <c r="AC31" s="150"/>
      <c r="AD31" s="150"/>
      <c r="AE31" s="150"/>
      <c r="AF31" s="150"/>
      <c r="AG31" s="150" t="s">
        <v>1347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278" t="s">
        <v>1368</v>
      </c>
      <c r="D32" s="279"/>
      <c r="E32" s="279"/>
      <c r="F32" s="279"/>
      <c r="G32" s="279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1040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1">
        <v>15</v>
      </c>
      <c r="B33" s="172" t="s">
        <v>1342</v>
      </c>
      <c r="C33" s="185" t="s">
        <v>1370</v>
      </c>
      <c r="D33" s="173" t="s">
        <v>417</v>
      </c>
      <c r="E33" s="174">
        <v>10</v>
      </c>
      <c r="F33" s="175"/>
      <c r="G33" s="176">
        <f>ROUND(E33*F33,2)</f>
        <v>0</v>
      </c>
      <c r="H33" s="161">
        <v>0</v>
      </c>
      <c r="I33" s="160">
        <f>ROUND(E33*H33,2)</f>
        <v>0</v>
      </c>
      <c r="J33" s="161">
        <v>1074</v>
      </c>
      <c r="K33" s="160">
        <f>ROUND(E33*J33,2)</f>
        <v>10740</v>
      </c>
      <c r="L33" s="160">
        <v>21</v>
      </c>
      <c r="M33" s="160">
        <f>G33*(1+L33/100)</f>
        <v>0</v>
      </c>
      <c r="N33" s="159">
        <v>8.7000000000000001E-4</v>
      </c>
      <c r="O33" s="159">
        <f>ROUND(E33*N33,2)</f>
        <v>0.01</v>
      </c>
      <c r="P33" s="159">
        <v>0</v>
      </c>
      <c r="Q33" s="159">
        <f>ROUND(E33*P33,2)</f>
        <v>0</v>
      </c>
      <c r="R33" s="160"/>
      <c r="S33" s="160" t="s">
        <v>222</v>
      </c>
      <c r="T33" s="160" t="s">
        <v>217</v>
      </c>
      <c r="U33" s="160">
        <v>1.02969</v>
      </c>
      <c r="V33" s="160">
        <f>ROUND(E33*U33,2)</f>
        <v>10.3</v>
      </c>
      <c r="W33" s="160"/>
      <c r="X33" s="160" t="s">
        <v>1346</v>
      </c>
      <c r="Y33" s="160" t="s">
        <v>218</v>
      </c>
      <c r="Z33" s="150"/>
      <c r="AA33" s="150"/>
      <c r="AB33" s="150"/>
      <c r="AC33" s="150"/>
      <c r="AD33" s="150"/>
      <c r="AE33" s="150"/>
      <c r="AF33" s="150"/>
      <c r="AG33" s="150" t="s">
        <v>1347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 x14ac:dyDescent="0.2">
      <c r="A34" s="157"/>
      <c r="B34" s="158"/>
      <c r="C34" s="278" t="s">
        <v>1368</v>
      </c>
      <c r="D34" s="279"/>
      <c r="E34" s="279"/>
      <c r="F34" s="279"/>
      <c r="G34" s="279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1040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1">
        <v>16</v>
      </c>
      <c r="B35" s="172" t="s">
        <v>1342</v>
      </c>
      <c r="C35" s="185" t="s">
        <v>1371</v>
      </c>
      <c r="D35" s="173" t="s">
        <v>417</v>
      </c>
      <c r="E35" s="174">
        <v>15</v>
      </c>
      <c r="F35" s="175"/>
      <c r="G35" s="176">
        <f>ROUND(E35*F35,2)</f>
        <v>0</v>
      </c>
      <c r="H35" s="161">
        <v>0</v>
      </c>
      <c r="I35" s="160">
        <f>ROUND(E35*H35,2)</f>
        <v>0</v>
      </c>
      <c r="J35" s="161">
        <v>1174</v>
      </c>
      <c r="K35" s="160">
        <f>ROUND(E35*J35,2)</f>
        <v>17610</v>
      </c>
      <c r="L35" s="160">
        <v>21</v>
      </c>
      <c r="M35" s="160">
        <f>G35*(1+L35/100)</f>
        <v>0</v>
      </c>
      <c r="N35" s="159">
        <v>8.7000000000000001E-4</v>
      </c>
      <c r="O35" s="159">
        <f>ROUND(E35*N35,2)</f>
        <v>0.01</v>
      </c>
      <c r="P35" s="159">
        <v>0</v>
      </c>
      <c r="Q35" s="159">
        <f>ROUND(E35*P35,2)</f>
        <v>0</v>
      </c>
      <c r="R35" s="160"/>
      <c r="S35" s="160" t="s">
        <v>222</v>
      </c>
      <c r="T35" s="160" t="s">
        <v>217</v>
      </c>
      <c r="U35" s="160">
        <v>1.02969</v>
      </c>
      <c r="V35" s="160">
        <f>ROUND(E35*U35,2)</f>
        <v>15.45</v>
      </c>
      <c r="W35" s="160"/>
      <c r="X35" s="160" t="s">
        <v>1346</v>
      </c>
      <c r="Y35" s="160" t="s">
        <v>218</v>
      </c>
      <c r="Z35" s="150"/>
      <c r="AA35" s="150"/>
      <c r="AB35" s="150"/>
      <c r="AC35" s="150"/>
      <c r="AD35" s="150"/>
      <c r="AE35" s="150"/>
      <c r="AF35" s="150"/>
      <c r="AG35" s="150" t="s">
        <v>1347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 x14ac:dyDescent="0.2">
      <c r="A36" s="157"/>
      <c r="B36" s="158"/>
      <c r="C36" s="278" t="s">
        <v>1368</v>
      </c>
      <c r="D36" s="279"/>
      <c r="E36" s="279"/>
      <c r="F36" s="279"/>
      <c r="G36" s="279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1040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1">
        <v>17</v>
      </c>
      <c r="B37" s="172" t="s">
        <v>1342</v>
      </c>
      <c r="C37" s="185" t="s">
        <v>1372</v>
      </c>
      <c r="D37" s="173" t="s">
        <v>417</v>
      </c>
      <c r="E37" s="174">
        <v>20</v>
      </c>
      <c r="F37" s="175"/>
      <c r="G37" s="176">
        <f>ROUND(E37*F37,2)</f>
        <v>0</v>
      </c>
      <c r="H37" s="161">
        <v>0</v>
      </c>
      <c r="I37" s="160">
        <f>ROUND(E37*H37,2)</f>
        <v>0</v>
      </c>
      <c r="J37" s="161">
        <v>994</v>
      </c>
      <c r="K37" s="160">
        <f>ROUND(E37*J37,2)</f>
        <v>19880</v>
      </c>
      <c r="L37" s="160">
        <v>21</v>
      </c>
      <c r="M37" s="160">
        <f>G37*(1+L37/100)</f>
        <v>0</v>
      </c>
      <c r="N37" s="159">
        <v>8.7000000000000001E-4</v>
      </c>
      <c r="O37" s="159">
        <f>ROUND(E37*N37,2)</f>
        <v>0.02</v>
      </c>
      <c r="P37" s="159">
        <v>0</v>
      </c>
      <c r="Q37" s="159">
        <f>ROUND(E37*P37,2)</f>
        <v>0</v>
      </c>
      <c r="R37" s="160"/>
      <c r="S37" s="160" t="s">
        <v>222</v>
      </c>
      <c r="T37" s="160" t="s">
        <v>217</v>
      </c>
      <c r="U37" s="160">
        <v>1.02969</v>
      </c>
      <c r="V37" s="160">
        <f>ROUND(E37*U37,2)</f>
        <v>20.59</v>
      </c>
      <c r="W37" s="160"/>
      <c r="X37" s="160" t="s">
        <v>1346</v>
      </c>
      <c r="Y37" s="160" t="s">
        <v>218</v>
      </c>
      <c r="Z37" s="150"/>
      <c r="AA37" s="150"/>
      <c r="AB37" s="150"/>
      <c r="AC37" s="150"/>
      <c r="AD37" s="150"/>
      <c r="AE37" s="150"/>
      <c r="AF37" s="150"/>
      <c r="AG37" s="150" t="s">
        <v>1347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278" t="s">
        <v>1373</v>
      </c>
      <c r="D38" s="279"/>
      <c r="E38" s="279"/>
      <c r="F38" s="279"/>
      <c r="G38" s="279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1040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71">
        <v>18</v>
      </c>
      <c r="B39" s="172" t="s">
        <v>1342</v>
      </c>
      <c r="C39" s="185" t="s">
        <v>1374</v>
      </c>
      <c r="D39" s="173" t="s">
        <v>417</v>
      </c>
      <c r="E39" s="174">
        <v>15</v>
      </c>
      <c r="F39" s="175"/>
      <c r="G39" s="176">
        <f>ROUND(E39*F39,2)</f>
        <v>0</v>
      </c>
      <c r="H39" s="161">
        <v>0</v>
      </c>
      <c r="I39" s="160">
        <f>ROUND(E39*H39,2)</f>
        <v>0</v>
      </c>
      <c r="J39" s="161">
        <v>1194</v>
      </c>
      <c r="K39" s="160">
        <f>ROUND(E39*J39,2)</f>
        <v>17910</v>
      </c>
      <c r="L39" s="160">
        <v>21</v>
      </c>
      <c r="M39" s="160">
        <f>G39*(1+L39/100)</f>
        <v>0</v>
      </c>
      <c r="N39" s="159">
        <v>8.7000000000000001E-4</v>
      </c>
      <c r="O39" s="159">
        <f>ROUND(E39*N39,2)</f>
        <v>0.01</v>
      </c>
      <c r="P39" s="159">
        <v>0</v>
      </c>
      <c r="Q39" s="159">
        <f>ROUND(E39*P39,2)</f>
        <v>0</v>
      </c>
      <c r="R39" s="160"/>
      <c r="S39" s="160" t="s">
        <v>222</v>
      </c>
      <c r="T39" s="160" t="s">
        <v>217</v>
      </c>
      <c r="U39" s="160">
        <v>1.02969</v>
      </c>
      <c r="V39" s="160">
        <f>ROUND(E39*U39,2)</f>
        <v>15.45</v>
      </c>
      <c r="W39" s="160"/>
      <c r="X39" s="160" t="s">
        <v>1346</v>
      </c>
      <c r="Y39" s="160" t="s">
        <v>218</v>
      </c>
      <c r="Z39" s="150"/>
      <c r="AA39" s="150"/>
      <c r="AB39" s="150"/>
      <c r="AC39" s="150"/>
      <c r="AD39" s="150"/>
      <c r="AE39" s="150"/>
      <c r="AF39" s="150"/>
      <c r="AG39" s="150" t="s">
        <v>1347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278" t="s">
        <v>1375</v>
      </c>
      <c r="D40" s="279"/>
      <c r="E40" s="279"/>
      <c r="F40" s="279"/>
      <c r="G40" s="279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1040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71">
        <v>19</v>
      </c>
      <c r="B41" s="172" t="s">
        <v>1342</v>
      </c>
      <c r="C41" s="185" t="s">
        <v>1376</v>
      </c>
      <c r="D41" s="173" t="s">
        <v>417</v>
      </c>
      <c r="E41" s="174">
        <v>10</v>
      </c>
      <c r="F41" s="175"/>
      <c r="G41" s="176">
        <f>ROUND(E41*F41,2)</f>
        <v>0</v>
      </c>
      <c r="H41" s="161">
        <v>0</v>
      </c>
      <c r="I41" s="160">
        <f>ROUND(E41*H41,2)</f>
        <v>0</v>
      </c>
      <c r="J41" s="161">
        <v>1374</v>
      </c>
      <c r="K41" s="160">
        <f>ROUND(E41*J41,2)</f>
        <v>13740</v>
      </c>
      <c r="L41" s="160">
        <v>21</v>
      </c>
      <c r="M41" s="160">
        <f>G41*(1+L41/100)</f>
        <v>0</v>
      </c>
      <c r="N41" s="159">
        <v>8.7000000000000001E-4</v>
      </c>
      <c r="O41" s="159">
        <f>ROUND(E41*N41,2)</f>
        <v>0.01</v>
      </c>
      <c r="P41" s="159">
        <v>0</v>
      </c>
      <c r="Q41" s="159">
        <f>ROUND(E41*P41,2)</f>
        <v>0</v>
      </c>
      <c r="R41" s="160"/>
      <c r="S41" s="160" t="s">
        <v>222</v>
      </c>
      <c r="T41" s="160" t="s">
        <v>217</v>
      </c>
      <c r="U41" s="160">
        <v>1.02969</v>
      </c>
      <c r="V41" s="160">
        <f>ROUND(E41*U41,2)</f>
        <v>10.3</v>
      </c>
      <c r="W41" s="160"/>
      <c r="X41" s="160" t="s">
        <v>1346</v>
      </c>
      <c r="Y41" s="160" t="s">
        <v>218</v>
      </c>
      <c r="Z41" s="150"/>
      <c r="AA41" s="150"/>
      <c r="AB41" s="150"/>
      <c r="AC41" s="150"/>
      <c r="AD41" s="150"/>
      <c r="AE41" s="150"/>
      <c r="AF41" s="150"/>
      <c r="AG41" s="150" t="s">
        <v>1347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278" t="s">
        <v>1375</v>
      </c>
      <c r="D42" s="279"/>
      <c r="E42" s="279"/>
      <c r="F42" s="279"/>
      <c r="G42" s="279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1040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1" x14ac:dyDescent="0.2">
      <c r="A43" s="171">
        <v>20</v>
      </c>
      <c r="B43" s="172" t="s">
        <v>1342</v>
      </c>
      <c r="C43" s="185" t="s">
        <v>1377</v>
      </c>
      <c r="D43" s="173" t="s">
        <v>417</v>
      </c>
      <c r="E43" s="174">
        <v>15</v>
      </c>
      <c r="F43" s="175"/>
      <c r="G43" s="176">
        <f>ROUND(E43*F43,2)</f>
        <v>0</v>
      </c>
      <c r="H43" s="161">
        <v>0</v>
      </c>
      <c r="I43" s="160">
        <f>ROUND(E43*H43,2)</f>
        <v>0</v>
      </c>
      <c r="J43" s="161">
        <v>1574</v>
      </c>
      <c r="K43" s="160">
        <f>ROUND(E43*J43,2)</f>
        <v>23610</v>
      </c>
      <c r="L43" s="160">
        <v>21</v>
      </c>
      <c r="M43" s="160">
        <f>G43*(1+L43/100)</f>
        <v>0</v>
      </c>
      <c r="N43" s="159">
        <v>8.7000000000000001E-4</v>
      </c>
      <c r="O43" s="159">
        <f>ROUND(E43*N43,2)</f>
        <v>0.01</v>
      </c>
      <c r="P43" s="159">
        <v>0</v>
      </c>
      <c r="Q43" s="159">
        <f>ROUND(E43*P43,2)</f>
        <v>0</v>
      </c>
      <c r="R43" s="160"/>
      <c r="S43" s="160" t="s">
        <v>222</v>
      </c>
      <c r="T43" s="160" t="s">
        <v>217</v>
      </c>
      <c r="U43" s="160">
        <v>1.02969</v>
      </c>
      <c r="V43" s="160">
        <f>ROUND(E43*U43,2)</f>
        <v>15.45</v>
      </c>
      <c r="W43" s="160"/>
      <c r="X43" s="160" t="s">
        <v>1346</v>
      </c>
      <c r="Y43" s="160" t="s">
        <v>218</v>
      </c>
      <c r="Z43" s="150"/>
      <c r="AA43" s="150"/>
      <c r="AB43" s="150"/>
      <c r="AC43" s="150"/>
      <c r="AD43" s="150"/>
      <c r="AE43" s="150"/>
      <c r="AF43" s="150"/>
      <c r="AG43" s="150" t="s">
        <v>1347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278" t="s">
        <v>1375</v>
      </c>
      <c r="D44" s="279"/>
      <c r="E44" s="279"/>
      <c r="F44" s="279"/>
      <c r="G44" s="279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1040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7">
        <v>21</v>
      </c>
      <c r="B45" s="178" t="s">
        <v>1342</v>
      </c>
      <c r="C45" s="184" t="s">
        <v>1378</v>
      </c>
      <c r="D45" s="179" t="s">
        <v>417</v>
      </c>
      <c r="E45" s="180">
        <v>10</v>
      </c>
      <c r="F45" s="181"/>
      <c r="G45" s="182">
        <f>ROUND(E45*F45,2)</f>
        <v>0</v>
      </c>
      <c r="H45" s="161">
        <v>0</v>
      </c>
      <c r="I45" s="160">
        <f>ROUND(E45*H45,2)</f>
        <v>0</v>
      </c>
      <c r="J45" s="161">
        <v>1086</v>
      </c>
      <c r="K45" s="160">
        <f>ROUND(E45*J45,2)</f>
        <v>10860</v>
      </c>
      <c r="L45" s="160">
        <v>21</v>
      </c>
      <c r="M45" s="160">
        <f>G45*(1+L45/100)</f>
        <v>0</v>
      </c>
      <c r="N45" s="159">
        <v>1.609E-2</v>
      </c>
      <c r="O45" s="159">
        <f>ROUND(E45*N45,2)</f>
        <v>0.16</v>
      </c>
      <c r="P45" s="159">
        <v>0</v>
      </c>
      <c r="Q45" s="159">
        <f>ROUND(E45*P45,2)</f>
        <v>0</v>
      </c>
      <c r="R45" s="160"/>
      <c r="S45" s="160" t="s">
        <v>222</v>
      </c>
      <c r="T45" s="160" t="s">
        <v>217</v>
      </c>
      <c r="U45" s="160">
        <v>1.1101099999999999</v>
      </c>
      <c r="V45" s="160">
        <f>ROUND(E45*U45,2)</f>
        <v>11.1</v>
      </c>
      <c r="W45" s="160"/>
      <c r="X45" s="160" t="s">
        <v>1346</v>
      </c>
      <c r="Y45" s="160" t="s">
        <v>218</v>
      </c>
      <c r="Z45" s="150"/>
      <c r="AA45" s="150"/>
      <c r="AB45" s="150"/>
      <c r="AC45" s="150"/>
      <c r="AD45" s="150"/>
      <c r="AE45" s="150"/>
      <c r="AF45" s="150"/>
      <c r="AG45" s="150" t="s">
        <v>1347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2.5" outlineLevel="1" x14ac:dyDescent="0.2">
      <c r="A46" s="177">
        <v>22</v>
      </c>
      <c r="B46" s="178" t="s">
        <v>1342</v>
      </c>
      <c r="C46" s="184" t="s">
        <v>1379</v>
      </c>
      <c r="D46" s="179" t="s">
        <v>485</v>
      </c>
      <c r="E46" s="180">
        <v>1</v>
      </c>
      <c r="F46" s="181"/>
      <c r="G46" s="182">
        <f>ROUND(E46*F46,2)</f>
        <v>0</v>
      </c>
      <c r="H46" s="161">
        <v>0</v>
      </c>
      <c r="I46" s="160">
        <f>ROUND(E46*H46,2)</f>
        <v>0</v>
      </c>
      <c r="J46" s="161">
        <v>6030</v>
      </c>
      <c r="K46" s="160">
        <f>ROUND(E46*J46,2)</f>
        <v>6030</v>
      </c>
      <c r="L46" s="160">
        <v>21</v>
      </c>
      <c r="M46" s="160">
        <f>G46*(1+L46/100)</f>
        <v>0</v>
      </c>
      <c r="N46" s="159">
        <v>3.5119999999999998E-2</v>
      </c>
      <c r="O46" s="159">
        <f>ROUND(E46*N46,2)</f>
        <v>0.04</v>
      </c>
      <c r="P46" s="159">
        <v>0</v>
      </c>
      <c r="Q46" s="159">
        <f>ROUND(E46*P46,2)</f>
        <v>0</v>
      </c>
      <c r="R46" s="160"/>
      <c r="S46" s="160" t="s">
        <v>222</v>
      </c>
      <c r="T46" s="160" t="s">
        <v>217</v>
      </c>
      <c r="U46" s="160">
        <v>1.6439999999999999</v>
      </c>
      <c r="V46" s="160">
        <f>ROUND(E46*U46,2)</f>
        <v>1.64</v>
      </c>
      <c r="W46" s="160"/>
      <c r="X46" s="160" t="s">
        <v>1346</v>
      </c>
      <c r="Y46" s="160" t="s">
        <v>218</v>
      </c>
      <c r="Z46" s="150"/>
      <c r="AA46" s="150"/>
      <c r="AB46" s="150"/>
      <c r="AC46" s="150"/>
      <c r="AD46" s="150"/>
      <c r="AE46" s="150"/>
      <c r="AF46" s="150"/>
      <c r="AG46" s="150" t="s">
        <v>1347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164" t="s">
        <v>211</v>
      </c>
      <c r="B47" s="165" t="s">
        <v>156</v>
      </c>
      <c r="C47" s="183" t="s">
        <v>157</v>
      </c>
      <c r="D47" s="166"/>
      <c r="E47" s="167"/>
      <c r="F47" s="168"/>
      <c r="G47" s="169">
        <f>SUMIF(AG48:AG49,"&lt;&gt;NOR",G48:G49)</f>
        <v>0</v>
      </c>
      <c r="H47" s="163"/>
      <c r="I47" s="163">
        <f>SUM(I48:I49)</f>
        <v>0</v>
      </c>
      <c r="J47" s="163"/>
      <c r="K47" s="163">
        <f>SUM(K48:K49)</f>
        <v>77940</v>
      </c>
      <c r="L47" s="163"/>
      <c r="M47" s="163">
        <f>SUM(M48:M49)</f>
        <v>0</v>
      </c>
      <c r="N47" s="162"/>
      <c r="O47" s="162">
        <f>SUM(O48:O49)</f>
        <v>1.32</v>
      </c>
      <c r="P47" s="162"/>
      <c r="Q47" s="162">
        <f>SUM(Q48:Q49)</f>
        <v>0</v>
      </c>
      <c r="R47" s="163"/>
      <c r="S47" s="163"/>
      <c r="T47" s="163"/>
      <c r="U47" s="163"/>
      <c r="V47" s="163">
        <f>SUM(V48:V49)</f>
        <v>69.69</v>
      </c>
      <c r="W47" s="163"/>
      <c r="X47" s="163"/>
      <c r="Y47" s="163"/>
      <c r="AG47" t="s">
        <v>212</v>
      </c>
    </row>
    <row r="48" spans="1:60" outlineLevel="1" x14ac:dyDescent="0.2">
      <c r="A48" s="171">
        <v>23</v>
      </c>
      <c r="B48" s="172" t="s">
        <v>1342</v>
      </c>
      <c r="C48" s="185" t="s">
        <v>1380</v>
      </c>
      <c r="D48" s="173" t="s">
        <v>417</v>
      </c>
      <c r="E48" s="174">
        <v>60</v>
      </c>
      <c r="F48" s="175"/>
      <c r="G48" s="176">
        <f>ROUND(E48*F48,2)</f>
        <v>0</v>
      </c>
      <c r="H48" s="161">
        <v>0</v>
      </c>
      <c r="I48" s="160">
        <f>ROUND(E48*H48,2)</f>
        <v>0</v>
      </c>
      <c r="J48" s="161">
        <v>1299</v>
      </c>
      <c r="K48" s="160">
        <f>ROUND(E48*J48,2)</f>
        <v>77940</v>
      </c>
      <c r="L48" s="160">
        <v>21</v>
      </c>
      <c r="M48" s="160">
        <f>G48*(1+L48/100)</f>
        <v>0</v>
      </c>
      <c r="N48" s="159">
        <v>2.1989999999999999E-2</v>
      </c>
      <c r="O48" s="159">
        <f>ROUND(E48*N48,2)</f>
        <v>1.32</v>
      </c>
      <c r="P48" s="159">
        <v>0</v>
      </c>
      <c r="Q48" s="159">
        <f>ROUND(E48*P48,2)</f>
        <v>0</v>
      </c>
      <c r="R48" s="160"/>
      <c r="S48" s="160" t="s">
        <v>222</v>
      </c>
      <c r="T48" s="160" t="s">
        <v>217</v>
      </c>
      <c r="U48" s="160">
        <v>1.16157</v>
      </c>
      <c r="V48" s="160">
        <f>ROUND(E48*U48,2)</f>
        <v>69.69</v>
      </c>
      <c r="W48" s="160"/>
      <c r="X48" s="160" t="s">
        <v>1346</v>
      </c>
      <c r="Y48" s="160" t="s">
        <v>218</v>
      </c>
      <c r="Z48" s="150"/>
      <c r="AA48" s="150"/>
      <c r="AB48" s="150"/>
      <c r="AC48" s="150"/>
      <c r="AD48" s="150"/>
      <c r="AE48" s="150"/>
      <c r="AF48" s="150"/>
      <c r="AG48" s="150" t="s">
        <v>1347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2.5" outlineLevel="2" x14ac:dyDescent="0.2">
      <c r="A49" s="157"/>
      <c r="B49" s="158"/>
      <c r="C49" s="278" t="s">
        <v>1381</v>
      </c>
      <c r="D49" s="279"/>
      <c r="E49" s="279"/>
      <c r="F49" s="279"/>
      <c r="G49" s="279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1040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200" t="str">
        <f>C49</f>
        <v>z trub závitových spojovaných svařováním, bezešvých ČSN 42 0250 běžných, ČSN 42 5710.0 - jakost 11 353.0, dodávka a montáž plynovodních armatur s jedním závitem (1 kus/2 m).</v>
      </c>
      <c r="BB49" s="150"/>
      <c r="BC49" s="150"/>
      <c r="BD49" s="150"/>
      <c r="BE49" s="150"/>
      <c r="BF49" s="150"/>
      <c r="BG49" s="150"/>
      <c r="BH49" s="150"/>
    </row>
    <row r="50" spans="1:60" x14ac:dyDescent="0.2">
      <c r="A50" s="164" t="s">
        <v>211</v>
      </c>
      <c r="B50" s="165" t="s">
        <v>158</v>
      </c>
      <c r="C50" s="183" t="s">
        <v>159</v>
      </c>
      <c r="D50" s="166"/>
      <c r="E50" s="167"/>
      <c r="F50" s="168"/>
      <c r="G50" s="169">
        <f>SUMIF(AG51:AG57,"&lt;&gt;NOR",G51:G57)</f>
        <v>0</v>
      </c>
      <c r="H50" s="163"/>
      <c r="I50" s="163">
        <f>SUM(I51:I57)</f>
        <v>0</v>
      </c>
      <c r="J50" s="163"/>
      <c r="K50" s="163">
        <f>SUM(K51:K57)</f>
        <v>366000</v>
      </c>
      <c r="L50" s="163"/>
      <c r="M50" s="163">
        <f>SUM(M51:M57)</f>
        <v>0</v>
      </c>
      <c r="N50" s="162"/>
      <c r="O50" s="162">
        <f>SUM(O51:O57)</f>
        <v>1.1800000000000002</v>
      </c>
      <c r="P50" s="162"/>
      <c r="Q50" s="162">
        <f>SUM(Q51:Q57)</f>
        <v>0</v>
      </c>
      <c r="R50" s="163"/>
      <c r="S50" s="163"/>
      <c r="T50" s="163"/>
      <c r="U50" s="163"/>
      <c r="V50" s="163">
        <f>SUM(V51:V57)</f>
        <v>93.61</v>
      </c>
      <c r="W50" s="163"/>
      <c r="X50" s="163"/>
      <c r="Y50" s="163"/>
      <c r="AG50" t="s">
        <v>212</v>
      </c>
    </row>
    <row r="51" spans="1:60" outlineLevel="1" x14ac:dyDescent="0.2">
      <c r="A51" s="177">
        <v>24</v>
      </c>
      <c r="B51" s="178" t="s">
        <v>1342</v>
      </c>
      <c r="C51" s="184" t="s">
        <v>1382</v>
      </c>
      <c r="D51" s="179" t="s">
        <v>445</v>
      </c>
      <c r="E51" s="180">
        <v>8</v>
      </c>
      <c r="F51" s="181"/>
      <c r="G51" s="182">
        <f t="shared" ref="G51:G57" si="0">ROUND(E51*F51,2)</f>
        <v>0</v>
      </c>
      <c r="H51" s="161">
        <v>0</v>
      </c>
      <c r="I51" s="160">
        <f t="shared" ref="I51:I57" si="1">ROUND(E51*H51,2)</f>
        <v>0</v>
      </c>
      <c r="J51" s="161">
        <v>26710</v>
      </c>
      <c r="K51" s="160">
        <f t="shared" ref="K51:K57" si="2">ROUND(E51*J51,2)</f>
        <v>213680</v>
      </c>
      <c r="L51" s="160">
        <v>21</v>
      </c>
      <c r="M51" s="160">
        <f t="shared" ref="M51:M57" si="3">G51*(1+L51/100)</f>
        <v>0</v>
      </c>
      <c r="N51" s="159">
        <v>3.8280000000000002E-2</v>
      </c>
      <c r="O51" s="159">
        <f t="shared" ref="O51:O57" si="4">ROUND(E51*N51,2)</f>
        <v>0.31</v>
      </c>
      <c r="P51" s="159">
        <v>0</v>
      </c>
      <c r="Q51" s="159">
        <f t="shared" ref="Q51:Q57" si="5">ROUND(E51*P51,2)</f>
        <v>0</v>
      </c>
      <c r="R51" s="160"/>
      <c r="S51" s="160" t="s">
        <v>222</v>
      </c>
      <c r="T51" s="160" t="s">
        <v>217</v>
      </c>
      <c r="U51" s="160">
        <v>6.9312100000000001</v>
      </c>
      <c r="V51" s="160">
        <f t="shared" ref="V51:V57" si="6">ROUND(E51*U51,2)</f>
        <v>55.45</v>
      </c>
      <c r="W51" s="160"/>
      <c r="X51" s="160" t="s">
        <v>1346</v>
      </c>
      <c r="Y51" s="160" t="s">
        <v>218</v>
      </c>
      <c r="Z51" s="150"/>
      <c r="AA51" s="150"/>
      <c r="AB51" s="150"/>
      <c r="AC51" s="150"/>
      <c r="AD51" s="150"/>
      <c r="AE51" s="150"/>
      <c r="AF51" s="150"/>
      <c r="AG51" s="150" t="s">
        <v>1347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7">
        <v>25</v>
      </c>
      <c r="B52" s="178" t="s">
        <v>1342</v>
      </c>
      <c r="C52" s="184" t="s">
        <v>1383</v>
      </c>
      <c r="D52" s="179" t="s">
        <v>445</v>
      </c>
      <c r="E52" s="180">
        <v>6</v>
      </c>
      <c r="F52" s="181"/>
      <c r="G52" s="182">
        <f t="shared" si="0"/>
        <v>0</v>
      </c>
      <c r="H52" s="161">
        <v>0</v>
      </c>
      <c r="I52" s="160">
        <f t="shared" si="1"/>
        <v>0</v>
      </c>
      <c r="J52" s="161">
        <v>6405</v>
      </c>
      <c r="K52" s="160">
        <f t="shared" si="2"/>
        <v>38430</v>
      </c>
      <c r="L52" s="160">
        <v>21</v>
      </c>
      <c r="M52" s="160">
        <f t="shared" si="3"/>
        <v>0</v>
      </c>
      <c r="N52" s="159">
        <v>1.8669999999999999E-2</v>
      </c>
      <c r="O52" s="159">
        <f t="shared" si="4"/>
        <v>0.11</v>
      </c>
      <c r="P52" s="159">
        <v>0</v>
      </c>
      <c r="Q52" s="159">
        <f t="shared" si="5"/>
        <v>0</v>
      </c>
      <c r="R52" s="160"/>
      <c r="S52" s="160" t="s">
        <v>222</v>
      </c>
      <c r="T52" s="160" t="s">
        <v>217</v>
      </c>
      <c r="U52" s="160">
        <v>2.92136</v>
      </c>
      <c r="V52" s="160">
        <f t="shared" si="6"/>
        <v>17.53</v>
      </c>
      <c r="W52" s="160"/>
      <c r="X52" s="160" t="s">
        <v>1346</v>
      </c>
      <c r="Y52" s="160" t="s">
        <v>218</v>
      </c>
      <c r="Z52" s="150"/>
      <c r="AA52" s="150"/>
      <c r="AB52" s="150"/>
      <c r="AC52" s="150"/>
      <c r="AD52" s="150"/>
      <c r="AE52" s="150"/>
      <c r="AF52" s="150"/>
      <c r="AG52" s="150" t="s">
        <v>1347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7">
        <v>26</v>
      </c>
      <c r="B53" s="178" t="s">
        <v>1342</v>
      </c>
      <c r="C53" s="184" t="s">
        <v>1384</v>
      </c>
      <c r="D53" s="179" t="s">
        <v>445</v>
      </c>
      <c r="E53" s="180">
        <v>2</v>
      </c>
      <c r="F53" s="181"/>
      <c r="G53" s="182">
        <f t="shared" si="0"/>
        <v>0</v>
      </c>
      <c r="H53" s="161">
        <v>0</v>
      </c>
      <c r="I53" s="160">
        <f t="shared" si="1"/>
        <v>0</v>
      </c>
      <c r="J53" s="161">
        <v>19070</v>
      </c>
      <c r="K53" s="160">
        <f t="shared" si="2"/>
        <v>38140</v>
      </c>
      <c r="L53" s="160">
        <v>21</v>
      </c>
      <c r="M53" s="160">
        <f t="shared" si="3"/>
        <v>0</v>
      </c>
      <c r="N53" s="159">
        <v>2.998E-2</v>
      </c>
      <c r="O53" s="159">
        <f t="shared" si="4"/>
        <v>0.06</v>
      </c>
      <c r="P53" s="159">
        <v>0</v>
      </c>
      <c r="Q53" s="159">
        <f t="shared" si="5"/>
        <v>0</v>
      </c>
      <c r="R53" s="160"/>
      <c r="S53" s="160" t="s">
        <v>222</v>
      </c>
      <c r="T53" s="160" t="s">
        <v>217</v>
      </c>
      <c r="U53" s="160">
        <v>3.0671599999999999</v>
      </c>
      <c r="V53" s="160">
        <f t="shared" si="6"/>
        <v>6.13</v>
      </c>
      <c r="W53" s="160"/>
      <c r="X53" s="160" t="s">
        <v>1346</v>
      </c>
      <c r="Y53" s="160" t="s">
        <v>218</v>
      </c>
      <c r="Z53" s="150"/>
      <c r="AA53" s="150"/>
      <c r="AB53" s="150"/>
      <c r="AC53" s="150"/>
      <c r="AD53" s="150"/>
      <c r="AE53" s="150"/>
      <c r="AF53" s="150"/>
      <c r="AG53" s="150" t="s">
        <v>1347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7">
        <v>27</v>
      </c>
      <c r="B54" s="178" t="s">
        <v>1342</v>
      </c>
      <c r="C54" s="184" t="s">
        <v>1385</v>
      </c>
      <c r="D54" s="179" t="s">
        <v>445</v>
      </c>
      <c r="E54" s="180">
        <v>1</v>
      </c>
      <c r="F54" s="181"/>
      <c r="G54" s="182">
        <f t="shared" si="0"/>
        <v>0</v>
      </c>
      <c r="H54" s="161">
        <v>0</v>
      </c>
      <c r="I54" s="160">
        <f t="shared" si="1"/>
        <v>0</v>
      </c>
      <c r="J54" s="161">
        <v>16850</v>
      </c>
      <c r="K54" s="160">
        <f t="shared" si="2"/>
        <v>16850</v>
      </c>
      <c r="L54" s="160">
        <v>21</v>
      </c>
      <c r="M54" s="160">
        <f t="shared" si="3"/>
        <v>0</v>
      </c>
      <c r="N54" s="159">
        <v>3.007E-2</v>
      </c>
      <c r="O54" s="159">
        <f t="shared" si="4"/>
        <v>0.03</v>
      </c>
      <c r="P54" s="159">
        <v>0</v>
      </c>
      <c r="Q54" s="159">
        <f t="shared" si="5"/>
        <v>0</v>
      </c>
      <c r="R54" s="160"/>
      <c r="S54" s="160" t="s">
        <v>222</v>
      </c>
      <c r="T54" s="160" t="s">
        <v>217</v>
      </c>
      <c r="U54" s="160">
        <v>3.6013000000000002</v>
      </c>
      <c r="V54" s="160">
        <f t="shared" si="6"/>
        <v>3.6</v>
      </c>
      <c r="W54" s="160"/>
      <c r="X54" s="160" t="s">
        <v>1346</v>
      </c>
      <c r="Y54" s="160" t="s">
        <v>218</v>
      </c>
      <c r="Z54" s="150"/>
      <c r="AA54" s="150"/>
      <c r="AB54" s="150"/>
      <c r="AC54" s="150"/>
      <c r="AD54" s="150"/>
      <c r="AE54" s="150"/>
      <c r="AF54" s="150"/>
      <c r="AG54" s="150" t="s">
        <v>1347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7">
        <v>28</v>
      </c>
      <c r="B55" s="178" t="s">
        <v>1342</v>
      </c>
      <c r="C55" s="184" t="s">
        <v>1386</v>
      </c>
      <c r="D55" s="179" t="s">
        <v>445</v>
      </c>
      <c r="E55" s="180">
        <v>1</v>
      </c>
      <c r="F55" s="181"/>
      <c r="G55" s="182">
        <f t="shared" si="0"/>
        <v>0</v>
      </c>
      <c r="H55" s="161">
        <v>0</v>
      </c>
      <c r="I55" s="160">
        <f t="shared" si="1"/>
        <v>0</v>
      </c>
      <c r="J55" s="161">
        <v>24650</v>
      </c>
      <c r="K55" s="160">
        <f t="shared" si="2"/>
        <v>24650</v>
      </c>
      <c r="L55" s="160">
        <v>21</v>
      </c>
      <c r="M55" s="160">
        <f t="shared" si="3"/>
        <v>0</v>
      </c>
      <c r="N55" s="159">
        <v>3.3309999999999999E-2</v>
      </c>
      <c r="O55" s="159">
        <f t="shared" si="4"/>
        <v>0.03</v>
      </c>
      <c r="P55" s="159">
        <v>0</v>
      </c>
      <c r="Q55" s="159">
        <f t="shared" si="5"/>
        <v>0</v>
      </c>
      <c r="R55" s="160"/>
      <c r="S55" s="160" t="s">
        <v>222</v>
      </c>
      <c r="T55" s="160" t="s">
        <v>217</v>
      </c>
      <c r="U55" s="160">
        <v>3.4523999999999999</v>
      </c>
      <c r="V55" s="160">
        <f t="shared" si="6"/>
        <v>3.45</v>
      </c>
      <c r="W55" s="160"/>
      <c r="X55" s="160" t="s">
        <v>1346</v>
      </c>
      <c r="Y55" s="160" t="s">
        <v>218</v>
      </c>
      <c r="Z55" s="150"/>
      <c r="AA55" s="150"/>
      <c r="AB55" s="150"/>
      <c r="AC55" s="150"/>
      <c r="AD55" s="150"/>
      <c r="AE55" s="150"/>
      <c r="AF55" s="150"/>
      <c r="AG55" s="150" t="s">
        <v>1347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7">
        <v>29</v>
      </c>
      <c r="B56" s="178" t="s">
        <v>1342</v>
      </c>
      <c r="C56" s="184" t="s">
        <v>1387</v>
      </c>
      <c r="D56" s="179" t="s">
        <v>445</v>
      </c>
      <c r="E56" s="180">
        <v>1</v>
      </c>
      <c r="F56" s="181"/>
      <c r="G56" s="182">
        <f t="shared" si="0"/>
        <v>0</v>
      </c>
      <c r="H56" s="161">
        <v>0</v>
      </c>
      <c r="I56" s="160">
        <f t="shared" si="1"/>
        <v>0</v>
      </c>
      <c r="J56" s="161">
        <v>4650</v>
      </c>
      <c r="K56" s="160">
        <f t="shared" si="2"/>
        <v>4650</v>
      </c>
      <c r="L56" s="160">
        <v>21</v>
      </c>
      <c r="M56" s="160">
        <f t="shared" si="3"/>
        <v>0</v>
      </c>
      <c r="N56" s="159">
        <v>3.3309999999999999E-2</v>
      </c>
      <c r="O56" s="159">
        <f t="shared" si="4"/>
        <v>0.03</v>
      </c>
      <c r="P56" s="159">
        <v>0</v>
      </c>
      <c r="Q56" s="159">
        <f t="shared" si="5"/>
        <v>0</v>
      </c>
      <c r="R56" s="160"/>
      <c r="S56" s="160" t="s">
        <v>222</v>
      </c>
      <c r="T56" s="160" t="s">
        <v>217</v>
      </c>
      <c r="U56" s="160">
        <v>3.4523999999999999</v>
      </c>
      <c r="V56" s="160">
        <f t="shared" si="6"/>
        <v>3.45</v>
      </c>
      <c r="W56" s="160"/>
      <c r="X56" s="160" t="s">
        <v>1346</v>
      </c>
      <c r="Y56" s="160" t="s">
        <v>218</v>
      </c>
      <c r="Z56" s="150"/>
      <c r="AA56" s="150"/>
      <c r="AB56" s="150"/>
      <c r="AC56" s="150"/>
      <c r="AD56" s="150"/>
      <c r="AE56" s="150"/>
      <c r="AF56" s="150"/>
      <c r="AG56" s="150" t="s">
        <v>1347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77">
        <v>30</v>
      </c>
      <c r="B57" s="178" t="s">
        <v>1342</v>
      </c>
      <c r="C57" s="184" t="s">
        <v>1388</v>
      </c>
      <c r="D57" s="179" t="s">
        <v>445</v>
      </c>
      <c r="E57" s="180">
        <v>8</v>
      </c>
      <c r="F57" s="181"/>
      <c r="G57" s="182">
        <f t="shared" si="0"/>
        <v>0</v>
      </c>
      <c r="H57" s="161">
        <v>0</v>
      </c>
      <c r="I57" s="160">
        <f t="shared" si="1"/>
        <v>0</v>
      </c>
      <c r="J57" s="161">
        <v>3700</v>
      </c>
      <c r="K57" s="160">
        <f t="shared" si="2"/>
        <v>29600</v>
      </c>
      <c r="L57" s="160">
        <v>21</v>
      </c>
      <c r="M57" s="160">
        <f t="shared" si="3"/>
        <v>0</v>
      </c>
      <c r="N57" s="159">
        <v>7.6630000000000004E-2</v>
      </c>
      <c r="O57" s="159">
        <f t="shared" si="4"/>
        <v>0.61</v>
      </c>
      <c r="P57" s="159">
        <v>0</v>
      </c>
      <c r="Q57" s="159">
        <f t="shared" si="5"/>
        <v>0</v>
      </c>
      <c r="R57" s="160"/>
      <c r="S57" s="160" t="s">
        <v>222</v>
      </c>
      <c r="T57" s="160" t="s">
        <v>217</v>
      </c>
      <c r="U57" s="160">
        <v>0.5</v>
      </c>
      <c r="V57" s="160">
        <f t="shared" si="6"/>
        <v>4</v>
      </c>
      <c r="W57" s="160"/>
      <c r="X57" s="160" t="s">
        <v>1346</v>
      </c>
      <c r="Y57" s="160" t="s">
        <v>218</v>
      </c>
      <c r="Z57" s="150"/>
      <c r="AA57" s="150"/>
      <c r="AB57" s="150"/>
      <c r="AC57" s="150"/>
      <c r="AD57" s="150"/>
      <c r="AE57" s="150"/>
      <c r="AF57" s="150"/>
      <c r="AG57" s="150" t="s">
        <v>1347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x14ac:dyDescent="0.2">
      <c r="A58" s="164" t="s">
        <v>211</v>
      </c>
      <c r="B58" s="165" t="s">
        <v>160</v>
      </c>
      <c r="C58" s="183" t="s">
        <v>161</v>
      </c>
      <c r="D58" s="166"/>
      <c r="E58" s="167"/>
      <c r="F58" s="168"/>
      <c r="G58" s="169">
        <f>SUMIF(AG59:AG146,"&lt;&gt;NOR",G59:G146)</f>
        <v>0</v>
      </c>
      <c r="H58" s="163"/>
      <c r="I58" s="163">
        <f>SUM(I59:I146)</f>
        <v>314895</v>
      </c>
      <c r="J58" s="163"/>
      <c r="K58" s="163">
        <f>SUM(K59:K146)</f>
        <v>1063356.2</v>
      </c>
      <c r="L58" s="163"/>
      <c r="M58" s="163">
        <f>SUM(M59:M146)</f>
        <v>0</v>
      </c>
      <c r="N58" s="162"/>
      <c r="O58" s="162">
        <f>SUM(O59:O146)</f>
        <v>1.88</v>
      </c>
      <c r="P58" s="162"/>
      <c r="Q58" s="162">
        <f>SUM(Q59:Q146)</f>
        <v>0</v>
      </c>
      <c r="R58" s="163"/>
      <c r="S58" s="163"/>
      <c r="T58" s="163"/>
      <c r="U58" s="163"/>
      <c r="V58" s="163">
        <f>SUM(V59:V146)</f>
        <v>1394.8999999999999</v>
      </c>
      <c r="W58" s="163"/>
      <c r="X58" s="163"/>
      <c r="Y58" s="163"/>
      <c r="AG58" t="s">
        <v>212</v>
      </c>
    </row>
    <row r="59" spans="1:60" outlineLevel="1" x14ac:dyDescent="0.2">
      <c r="A59" s="171">
        <v>31</v>
      </c>
      <c r="B59" s="172" t="s">
        <v>222</v>
      </c>
      <c r="C59" s="185" t="s">
        <v>1389</v>
      </c>
      <c r="D59" s="173" t="s">
        <v>445</v>
      </c>
      <c r="E59" s="174">
        <v>2</v>
      </c>
      <c r="F59" s="175"/>
      <c r="G59" s="176">
        <f>ROUND(E59*F59,2)</f>
        <v>0</v>
      </c>
      <c r="H59" s="161">
        <v>60000</v>
      </c>
      <c r="I59" s="160">
        <f>ROUND(E59*H59,2)</f>
        <v>120000</v>
      </c>
      <c r="J59" s="161">
        <v>0</v>
      </c>
      <c r="K59" s="160">
        <f>ROUND(E59*J59,2)</f>
        <v>0</v>
      </c>
      <c r="L59" s="160">
        <v>21</v>
      </c>
      <c r="M59" s="160">
        <f>G59*(1+L59/100)</f>
        <v>0</v>
      </c>
      <c r="N59" s="159">
        <v>4.4999999999999998E-2</v>
      </c>
      <c r="O59" s="159">
        <f>ROUND(E59*N59,2)</f>
        <v>0.09</v>
      </c>
      <c r="P59" s="159">
        <v>0</v>
      </c>
      <c r="Q59" s="159">
        <f>ROUND(E59*P59,2)</f>
        <v>0</v>
      </c>
      <c r="R59" s="160"/>
      <c r="S59" s="160" t="s">
        <v>222</v>
      </c>
      <c r="T59" s="160" t="s">
        <v>217</v>
      </c>
      <c r="U59" s="160">
        <v>0</v>
      </c>
      <c r="V59" s="160">
        <f>ROUND(E59*U59,2)</f>
        <v>0</v>
      </c>
      <c r="W59" s="160"/>
      <c r="X59" s="160" t="s">
        <v>322</v>
      </c>
      <c r="Y59" s="160" t="s">
        <v>218</v>
      </c>
      <c r="Z59" s="150"/>
      <c r="AA59" s="150"/>
      <c r="AB59" s="150"/>
      <c r="AC59" s="150"/>
      <c r="AD59" s="150"/>
      <c r="AE59" s="150"/>
      <c r="AF59" s="150"/>
      <c r="AG59" s="150" t="s">
        <v>558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2" x14ac:dyDescent="0.2">
      <c r="A60" s="157"/>
      <c r="B60" s="158"/>
      <c r="C60" s="278" t="s">
        <v>1390</v>
      </c>
      <c r="D60" s="279"/>
      <c r="E60" s="279"/>
      <c r="F60" s="279"/>
      <c r="G60" s="279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1040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280" t="s">
        <v>1391</v>
      </c>
      <c r="D61" s="281"/>
      <c r="E61" s="281"/>
      <c r="F61" s="281"/>
      <c r="G61" s="281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1040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280" t="s">
        <v>1392</v>
      </c>
      <c r="D62" s="281"/>
      <c r="E62" s="281"/>
      <c r="F62" s="281"/>
      <c r="G62" s="281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1040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280" t="s">
        <v>1393</v>
      </c>
      <c r="D63" s="281"/>
      <c r="E63" s="281"/>
      <c r="F63" s="281"/>
      <c r="G63" s="281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1040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280" t="s">
        <v>1394</v>
      </c>
      <c r="D64" s="281"/>
      <c r="E64" s="281"/>
      <c r="F64" s="281"/>
      <c r="G64" s="281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1040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1">
        <v>32</v>
      </c>
      <c r="B65" s="172" t="s">
        <v>222</v>
      </c>
      <c r="C65" s="185" t="s">
        <v>1395</v>
      </c>
      <c r="D65" s="173" t="s">
        <v>445</v>
      </c>
      <c r="E65" s="174">
        <v>1</v>
      </c>
      <c r="F65" s="175"/>
      <c r="G65" s="176">
        <f>ROUND(E65*F65,2)</f>
        <v>0</v>
      </c>
      <c r="H65" s="161">
        <v>25000</v>
      </c>
      <c r="I65" s="160">
        <f>ROUND(E65*H65,2)</f>
        <v>25000</v>
      </c>
      <c r="J65" s="161">
        <v>0</v>
      </c>
      <c r="K65" s="160">
        <f>ROUND(E65*J65,2)</f>
        <v>0</v>
      </c>
      <c r="L65" s="160">
        <v>21</v>
      </c>
      <c r="M65" s="160">
        <f>G65*(1+L65/100)</f>
        <v>0</v>
      </c>
      <c r="N65" s="159">
        <v>0.108</v>
      </c>
      <c r="O65" s="159">
        <f>ROUND(E65*N65,2)</f>
        <v>0.11</v>
      </c>
      <c r="P65" s="159">
        <v>0</v>
      </c>
      <c r="Q65" s="159">
        <f>ROUND(E65*P65,2)</f>
        <v>0</v>
      </c>
      <c r="R65" s="160"/>
      <c r="S65" s="160" t="s">
        <v>222</v>
      </c>
      <c r="T65" s="160" t="s">
        <v>217</v>
      </c>
      <c r="U65" s="160">
        <v>0</v>
      </c>
      <c r="V65" s="160">
        <f>ROUND(E65*U65,2)</f>
        <v>0</v>
      </c>
      <c r="W65" s="160"/>
      <c r="X65" s="160" t="s">
        <v>1346</v>
      </c>
      <c r="Y65" s="160" t="s">
        <v>218</v>
      </c>
      <c r="Z65" s="150"/>
      <c r="AA65" s="150"/>
      <c r="AB65" s="150"/>
      <c r="AC65" s="150"/>
      <c r="AD65" s="150"/>
      <c r="AE65" s="150"/>
      <c r="AF65" s="150"/>
      <c r="AG65" s="150" t="s">
        <v>1396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33.75" outlineLevel="2" x14ac:dyDescent="0.2">
      <c r="A66" s="157"/>
      <c r="B66" s="158"/>
      <c r="C66" s="278" t="s">
        <v>1397</v>
      </c>
      <c r="D66" s="279"/>
      <c r="E66" s="279"/>
      <c r="F66" s="279"/>
      <c r="G66" s="279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1040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200" t="str">
        <f>C66</f>
        <v>Ostatní příslušenství k instalaci ku plynovému kotli; armatury (magnetický filtr, zpětný ventil, kulové kohouty atd.); dopouštění systému; ovládací komponenty a regulace zajištěna dodavatelem kotle) a odvod kondenzátu od kotle.</v>
      </c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1">
        <v>33</v>
      </c>
      <c r="B67" s="172" t="s">
        <v>222</v>
      </c>
      <c r="C67" s="185" t="s">
        <v>1398</v>
      </c>
      <c r="D67" s="173" t="s">
        <v>1270</v>
      </c>
      <c r="E67" s="174">
        <v>1</v>
      </c>
      <c r="F67" s="175"/>
      <c r="G67" s="176">
        <f>ROUND(E67*F67,2)</f>
        <v>0</v>
      </c>
      <c r="H67" s="161">
        <v>0</v>
      </c>
      <c r="I67" s="160">
        <f>ROUND(E67*H67,2)</f>
        <v>0</v>
      </c>
      <c r="J67" s="161">
        <v>25000</v>
      </c>
      <c r="K67" s="160">
        <f>ROUND(E67*J67,2)</f>
        <v>25000</v>
      </c>
      <c r="L67" s="160">
        <v>21</v>
      </c>
      <c r="M67" s="160">
        <f>G67*(1+L67/100)</f>
        <v>0</v>
      </c>
      <c r="N67" s="159">
        <v>0</v>
      </c>
      <c r="O67" s="159">
        <f>ROUND(E67*N67,2)</f>
        <v>0</v>
      </c>
      <c r="P67" s="159">
        <v>0</v>
      </c>
      <c r="Q67" s="159">
        <f>ROUND(E67*P67,2)</f>
        <v>0</v>
      </c>
      <c r="R67" s="160"/>
      <c r="S67" s="160" t="s">
        <v>222</v>
      </c>
      <c r="T67" s="160" t="s">
        <v>217</v>
      </c>
      <c r="U67" s="160">
        <v>0.55000000000000004</v>
      </c>
      <c r="V67" s="160">
        <f>ROUND(E67*U67,2)</f>
        <v>0.55000000000000004</v>
      </c>
      <c r="W67" s="160"/>
      <c r="X67" s="160" t="s">
        <v>236</v>
      </c>
      <c r="Y67" s="160" t="s">
        <v>218</v>
      </c>
      <c r="Z67" s="150"/>
      <c r="AA67" s="150"/>
      <c r="AB67" s="150"/>
      <c r="AC67" s="150"/>
      <c r="AD67" s="150"/>
      <c r="AE67" s="150"/>
      <c r="AF67" s="150"/>
      <c r="AG67" s="150" t="s">
        <v>1344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2" x14ac:dyDescent="0.2">
      <c r="A68" s="157"/>
      <c r="B68" s="158"/>
      <c r="C68" s="278" t="s">
        <v>1399</v>
      </c>
      <c r="D68" s="279"/>
      <c r="E68" s="279"/>
      <c r="F68" s="279"/>
      <c r="G68" s="279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1040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280" t="s">
        <v>1400</v>
      </c>
      <c r="D69" s="281"/>
      <c r="E69" s="281"/>
      <c r="F69" s="281"/>
      <c r="G69" s="281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1040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280" t="s">
        <v>1401</v>
      </c>
      <c r="D70" s="281"/>
      <c r="E70" s="281"/>
      <c r="F70" s="281"/>
      <c r="G70" s="281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1040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280" t="s">
        <v>1402</v>
      </c>
      <c r="D71" s="281"/>
      <c r="E71" s="281"/>
      <c r="F71" s="281"/>
      <c r="G71" s="281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1040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3" x14ac:dyDescent="0.2">
      <c r="A72" s="157"/>
      <c r="B72" s="158"/>
      <c r="C72" s="280" t="s">
        <v>1403</v>
      </c>
      <c r="D72" s="281"/>
      <c r="E72" s="281"/>
      <c r="F72" s="281"/>
      <c r="G72" s="281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1040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280" t="s">
        <v>1404</v>
      </c>
      <c r="D73" s="281"/>
      <c r="E73" s="281"/>
      <c r="F73" s="281"/>
      <c r="G73" s="281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1040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">
      <c r="A74" s="157"/>
      <c r="B74" s="158"/>
      <c r="C74" s="280" t="s">
        <v>1405</v>
      </c>
      <c r="D74" s="281"/>
      <c r="E74" s="281"/>
      <c r="F74" s="281"/>
      <c r="G74" s="281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1040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1">
        <v>34</v>
      </c>
      <c r="B75" s="172" t="s">
        <v>222</v>
      </c>
      <c r="C75" s="185" t="s">
        <v>1406</v>
      </c>
      <c r="D75" s="173" t="s">
        <v>1270</v>
      </c>
      <c r="E75" s="174">
        <v>1</v>
      </c>
      <c r="F75" s="175"/>
      <c r="G75" s="176">
        <f>ROUND(E75*F75,2)</f>
        <v>0</v>
      </c>
      <c r="H75" s="161">
        <v>0</v>
      </c>
      <c r="I75" s="160">
        <f>ROUND(E75*H75,2)</f>
        <v>0</v>
      </c>
      <c r="J75" s="161">
        <v>67000</v>
      </c>
      <c r="K75" s="160">
        <f>ROUND(E75*J75,2)</f>
        <v>67000</v>
      </c>
      <c r="L75" s="160">
        <v>21</v>
      </c>
      <c r="M75" s="160">
        <f>G75*(1+L75/100)</f>
        <v>0</v>
      </c>
      <c r="N75" s="159">
        <v>0.15026</v>
      </c>
      <c r="O75" s="159">
        <f>ROUND(E75*N75,2)</f>
        <v>0.15</v>
      </c>
      <c r="P75" s="159">
        <v>0</v>
      </c>
      <c r="Q75" s="159">
        <f>ROUND(E75*P75,2)</f>
        <v>0</v>
      </c>
      <c r="R75" s="160"/>
      <c r="S75" s="160" t="s">
        <v>222</v>
      </c>
      <c r="T75" s="160" t="s">
        <v>217</v>
      </c>
      <c r="U75" s="160">
        <v>2.51457</v>
      </c>
      <c r="V75" s="160">
        <f>ROUND(E75*U75,2)</f>
        <v>2.5099999999999998</v>
      </c>
      <c r="W75" s="160"/>
      <c r="X75" s="160" t="s">
        <v>1346</v>
      </c>
      <c r="Y75" s="160" t="s">
        <v>218</v>
      </c>
      <c r="Z75" s="150"/>
      <c r="AA75" s="150"/>
      <c r="AB75" s="150"/>
      <c r="AC75" s="150"/>
      <c r="AD75" s="150"/>
      <c r="AE75" s="150"/>
      <c r="AF75" s="150"/>
      <c r="AG75" s="150" t="s">
        <v>1347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2" x14ac:dyDescent="0.2">
      <c r="A76" s="157"/>
      <c r="B76" s="158"/>
      <c r="C76" s="278" t="s">
        <v>1407</v>
      </c>
      <c r="D76" s="279"/>
      <c r="E76" s="279"/>
      <c r="F76" s="279"/>
      <c r="G76" s="279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1040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280" t="s">
        <v>1408</v>
      </c>
      <c r="D77" s="281"/>
      <c r="E77" s="281"/>
      <c r="F77" s="281"/>
      <c r="G77" s="281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1040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3" x14ac:dyDescent="0.2">
      <c r="A78" s="157"/>
      <c r="B78" s="158"/>
      <c r="C78" s="280" t="s">
        <v>1409</v>
      </c>
      <c r="D78" s="281"/>
      <c r="E78" s="281"/>
      <c r="F78" s="281"/>
      <c r="G78" s="281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1040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1">
        <v>35</v>
      </c>
      <c r="B79" s="172" t="s">
        <v>222</v>
      </c>
      <c r="C79" s="185" t="s">
        <v>1410</v>
      </c>
      <c r="D79" s="173" t="s">
        <v>445</v>
      </c>
      <c r="E79" s="174">
        <v>1</v>
      </c>
      <c r="F79" s="175"/>
      <c r="G79" s="176">
        <f>ROUND(E79*F79,2)</f>
        <v>0</v>
      </c>
      <c r="H79" s="161">
        <v>0</v>
      </c>
      <c r="I79" s="160">
        <f>ROUND(E79*H79,2)</f>
        <v>0</v>
      </c>
      <c r="J79" s="161">
        <v>9000</v>
      </c>
      <c r="K79" s="160">
        <f>ROUND(E79*J79,2)</f>
        <v>9000</v>
      </c>
      <c r="L79" s="160">
        <v>21</v>
      </c>
      <c r="M79" s="160">
        <f>G79*(1+L79/100)</f>
        <v>0</v>
      </c>
      <c r="N79" s="159">
        <v>6.4999999999999997E-4</v>
      </c>
      <c r="O79" s="159">
        <f>ROUND(E79*N79,2)</f>
        <v>0</v>
      </c>
      <c r="P79" s="159">
        <v>0</v>
      </c>
      <c r="Q79" s="159">
        <f>ROUND(E79*P79,2)</f>
        <v>0</v>
      </c>
      <c r="R79" s="160"/>
      <c r="S79" s="160" t="s">
        <v>222</v>
      </c>
      <c r="T79" s="160" t="s">
        <v>217</v>
      </c>
      <c r="U79" s="160">
        <v>0.20699999999999999</v>
      </c>
      <c r="V79" s="160">
        <f>ROUND(E79*U79,2)</f>
        <v>0.21</v>
      </c>
      <c r="W79" s="160"/>
      <c r="X79" s="160" t="s">
        <v>1346</v>
      </c>
      <c r="Y79" s="160" t="s">
        <v>218</v>
      </c>
      <c r="Z79" s="150"/>
      <c r="AA79" s="150"/>
      <c r="AB79" s="150"/>
      <c r="AC79" s="150"/>
      <c r="AD79" s="150"/>
      <c r="AE79" s="150"/>
      <c r="AF79" s="150"/>
      <c r="AG79" s="150" t="s">
        <v>1347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2" x14ac:dyDescent="0.2">
      <c r="A80" s="157"/>
      <c r="B80" s="158"/>
      <c r="C80" s="278" t="s">
        <v>1411</v>
      </c>
      <c r="D80" s="279"/>
      <c r="E80" s="279"/>
      <c r="F80" s="279"/>
      <c r="G80" s="279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1040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200" t="str">
        <f>C80</f>
        <v>Qmax = 4,0 m3/h, pro instalaci na stěnu, dl. 600mm, průměr 108mm, připojovací průměr d - 57mm, rozteč 400mm</v>
      </c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1">
        <v>36</v>
      </c>
      <c r="B81" s="172" t="s">
        <v>222</v>
      </c>
      <c r="C81" s="185" t="s">
        <v>1412</v>
      </c>
      <c r="D81" s="173" t="s">
        <v>445</v>
      </c>
      <c r="E81" s="174">
        <v>1</v>
      </c>
      <c r="F81" s="175"/>
      <c r="G81" s="176">
        <f>ROUND(E81*F81,2)</f>
        <v>0</v>
      </c>
      <c r="H81" s="161">
        <v>0</v>
      </c>
      <c r="I81" s="160">
        <f>ROUND(E81*H81,2)</f>
        <v>0</v>
      </c>
      <c r="J81" s="161">
        <v>30000</v>
      </c>
      <c r="K81" s="160">
        <f>ROUND(E81*J81,2)</f>
        <v>30000</v>
      </c>
      <c r="L81" s="160">
        <v>21</v>
      </c>
      <c r="M81" s="160">
        <f>G81*(1+L81/100)</f>
        <v>0</v>
      </c>
      <c r="N81" s="159">
        <v>6.4999999999999997E-4</v>
      </c>
      <c r="O81" s="159">
        <f>ROUND(E81*N81,2)</f>
        <v>0</v>
      </c>
      <c r="P81" s="159">
        <v>0</v>
      </c>
      <c r="Q81" s="159">
        <f>ROUND(E81*P81,2)</f>
        <v>0</v>
      </c>
      <c r="R81" s="160"/>
      <c r="S81" s="160" t="s">
        <v>222</v>
      </c>
      <c r="T81" s="160" t="s">
        <v>217</v>
      </c>
      <c r="U81" s="160">
        <v>0.20699999999999999</v>
      </c>
      <c r="V81" s="160">
        <f>ROUND(E81*U81,2)</f>
        <v>0.21</v>
      </c>
      <c r="W81" s="160"/>
      <c r="X81" s="160" t="s">
        <v>1346</v>
      </c>
      <c r="Y81" s="160" t="s">
        <v>218</v>
      </c>
      <c r="Z81" s="150"/>
      <c r="AA81" s="150"/>
      <c r="AB81" s="150"/>
      <c r="AC81" s="150"/>
      <c r="AD81" s="150"/>
      <c r="AE81" s="150"/>
      <c r="AF81" s="150"/>
      <c r="AG81" s="150" t="s">
        <v>1347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2" x14ac:dyDescent="0.2">
      <c r="A82" s="157"/>
      <c r="B82" s="158"/>
      <c r="C82" s="278" t="s">
        <v>1413</v>
      </c>
      <c r="D82" s="279"/>
      <c r="E82" s="279"/>
      <c r="F82" s="279"/>
      <c r="G82" s="279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1040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280" t="s">
        <v>1414</v>
      </c>
      <c r="D83" s="281"/>
      <c r="E83" s="281"/>
      <c r="F83" s="281"/>
      <c r="G83" s="281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1040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1">
        <v>37</v>
      </c>
      <c r="B84" s="172" t="s">
        <v>222</v>
      </c>
      <c r="C84" s="185" t="s">
        <v>1415</v>
      </c>
      <c r="D84" s="173" t="s">
        <v>445</v>
      </c>
      <c r="E84" s="174">
        <v>2</v>
      </c>
      <c r="F84" s="175"/>
      <c r="G84" s="176">
        <f>ROUND(E84*F84,2)</f>
        <v>0</v>
      </c>
      <c r="H84" s="161">
        <v>0</v>
      </c>
      <c r="I84" s="160">
        <f>ROUND(E84*H84,2)</f>
        <v>0</v>
      </c>
      <c r="J84" s="161">
        <v>92500</v>
      </c>
      <c r="K84" s="160">
        <f>ROUND(E84*J84,2)</f>
        <v>185000</v>
      </c>
      <c r="L84" s="160">
        <v>21</v>
      </c>
      <c r="M84" s="160">
        <f>G84*(1+L84/100)</f>
        <v>0</v>
      </c>
      <c r="N84" s="159">
        <v>6.4999999999999997E-4</v>
      </c>
      <c r="O84" s="159">
        <f>ROUND(E84*N84,2)</f>
        <v>0</v>
      </c>
      <c r="P84" s="159">
        <v>0</v>
      </c>
      <c r="Q84" s="159">
        <f>ROUND(E84*P84,2)</f>
        <v>0</v>
      </c>
      <c r="R84" s="160"/>
      <c r="S84" s="160" t="s">
        <v>222</v>
      </c>
      <c r="T84" s="160" t="s">
        <v>217</v>
      </c>
      <c r="U84" s="160">
        <v>0.20699999999999999</v>
      </c>
      <c r="V84" s="160">
        <f>ROUND(E84*U84,2)</f>
        <v>0.41</v>
      </c>
      <c r="W84" s="160"/>
      <c r="X84" s="160" t="s">
        <v>1346</v>
      </c>
      <c r="Y84" s="160" t="s">
        <v>218</v>
      </c>
      <c r="Z84" s="150"/>
      <c r="AA84" s="150"/>
      <c r="AB84" s="150"/>
      <c r="AC84" s="150"/>
      <c r="AD84" s="150"/>
      <c r="AE84" s="150"/>
      <c r="AF84" s="150"/>
      <c r="AG84" s="150" t="s">
        <v>1347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278" t="s">
        <v>1416</v>
      </c>
      <c r="D85" s="279"/>
      <c r="E85" s="279"/>
      <c r="F85" s="279"/>
      <c r="G85" s="279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1040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3" x14ac:dyDescent="0.2">
      <c r="A86" s="157"/>
      <c r="B86" s="158"/>
      <c r="C86" s="280" t="s">
        <v>1417</v>
      </c>
      <c r="D86" s="281"/>
      <c r="E86" s="281"/>
      <c r="F86" s="281"/>
      <c r="G86" s="281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1040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3" x14ac:dyDescent="0.2">
      <c r="A87" s="157"/>
      <c r="B87" s="158"/>
      <c r="C87" s="280" t="s">
        <v>1418</v>
      </c>
      <c r="D87" s="281"/>
      <c r="E87" s="281"/>
      <c r="F87" s="281"/>
      <c r="G87" s="281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1040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3" x14ac:dyDescent="0.2">
      <c r="A88" s="157"/>
      <c r="B88" s="158"/>
      <c r="C88" s="280" t="s">
        <v>1419</v>
      </c>
      <c r="D88" s="281"/>
      <c r="E88" s="281"/>
      <c r="F88" s="281"/>
      <c r="G88" s="281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1040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71">
        <v>38</v>
      </c>
      <c r="B89" s="172" t="s">
        <v>222</v>
      </c>
      <c r="C89" s="185" t="s">
        <v>1420</v>
      </c>
      <c r="D89" s="173" t="s">
        <v>445</v>
      </c>
      <c r="E89" s="174">
        <v>2</v>
      </c>
      <c r="F89" s="175"/>
      <c r="G89" s="176">
        <f>ROUND(E89*F89,2)</f>
        <v>0</v>
      </c>
      <c r="H89" s="161">
        <v>0</v>
      </c>
      <c r="I89" s="160">
        <f>ROUND(E89*H89,2)</f>
        <v>0</v>
      </c>
      <c r="J89" s="161">
        <v>85500</v>
      </c>
      <c r="K89" s="160">
        <f>ROUND(E89*J89,2)</f>
        <v>171000</v>
      </c>
      <c r="L89" s="160">
        <v>21</v>
      </c>
      <c r="M89" s="160">
        <f>G89*(1+L89/100)</f>
        <v>0</v>
      </c>
      <c r="N89" s="159">
        <v>6.4999999999999997E-4</v>
      </c>
      <c r="O89" s="159">
        <f>ROUND(E89*N89,2)</f>
        <v>0</v>
      </c>
      <c r="P89" s="159">
        <v>0</v>
      </c>
      <c r="Q89" s="159">
        <f>ROUND(E89*P89,2)</f>
        <v>0</v>
      </c>
      <c r="R89" s="160"/>
      <c r="S89" s="160" t="s">
        <v>222</v>
      </c>
      <c r="T89" s="160" t="s">
        <v>217</v>
      </c>
      <c r="U89" s="160">
        <v>0.20699999999999999</v>
      </c>
      <c r="V89" s="160">
        <f>ROUND(E89*U89,2)</f>
        <v>0.41</v>
      </c>
      <c r="W89" s="160"/>
      <c r="X89" s="160" t="s">
        <v>1346</v>
      </c>
      <c r="Y89" s="160" t="s">
        <v>218</v>
      </c>
      <c r="Z89" s="150"/>
      <c r="AA89" s="150"/>
      <c r="AB89" s="150"/>
      <c r="AC89" s="150"/>
      <c r="AD89" s="150"/>
      <c r="AE89" s="150"/>
      <c r="AF89" s="150"/>
      <c r="AG89" s="150" t="s">
        <v>1347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2" x14ac:dyDescent="0.2">
      <c r="A90" s="157"/>
      <c r="B90" s="158"/>
      <c r="C90" s="278" t="s">
        <v>1421</v>
      </c>
      <c r="D90" s="279"/>
      <c r="E90" s="279"/>
      <c r="F90" s="279"/>
      <c r="G90" s="279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1040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 x14ac:dyDescent="0.2">
      <c r="A91" s="157"/>
      <c r="B91" s="158"/>
      <c r="C91" s="280" t="s">
        <v>1422</v>
      </c>
      <c r="D91" s="281"/>
      <c r="E91" s="281"/>
      <c r="F91" s="281"/>
      <c r="G91" s="281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1040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1">
        <v>39</v>
      </c>
      <c r="B92" s="172" t="s">
        <v>222</v>
      </c>
      <c r="C92" s="185" t="s">
        <v>1423</v>
      </c>
      <c r="D92" s="173" t="s">
        <v>445</v>
      </c>
      <c r="E92" s="174">
        <v>1</v>
      </c>
      <c r="F92" s="175"/>
      <c r="G92" s="176">
        <f>ROUND(E92*F92,2)</f>
        <v>0</v>
      </c>
      <c r="H92" s="161">
        <v>0</v>
      </c>
      <c r="I92" s="160">
        <f>ROUND(E92*H92,2)</f>
        <v>0</v>
      </c>
      <c r="J92" s="161">
        <v>2500</v>
      </c>
      <c r="K92" s="160">
        <f>ROUND(E92*J92,2)</f>
        <v>2500</v>
      </c>
      <c r="L92" s="160">
        <v>21</v>
      </c>
      <c r="M92" s="160">
        <f>G92*(1+L92/100)</f>
        <v>0</v>
      </c>
      <c r="N92" s="159">
        <v>6.4999999999999997E-4</v>
      </c>
      <c r="O92" s="159">
        <f>ROUND(E92*N92,2)</f>
        <v>0</v>
      </c>
      <c r="P92" s="159">
        <v>0</v>
      </c>
      <c r="Q92" s="159">
        <f>ROUND(E92*P92,2)</f>
        <v>0</v>
      </c>
      <c r="R92" s="160"/>
      <c r="S92" s="160" t="s">
        <v>222</v>
      </c>
      <c r="T92" s="160" t="s">
        <v>217</v>
      </c>
      <c r="U92" s="160">
        <v>0.20699999999999999</v>
      </c>
      <c r="V92" s="160">
        <f>ROUND(E92*U92,2)</f>
        <v>0.21</v>
      </c>
      <c r="W92" s="160"/>
      <c r="X92" s="160" t="s">
        <v>1346</v>
      </c>
      <c r="Y92" s="160" t="s">
        <v>218</v>
      </c>
      <c r="Z92" s="150"/>
      <c r="AA92" s="150"/>
      <c r="AB92" s="150"/>
      <c r="AC92" s="150"/>
      <c r="AD92" s="150"/>
      <c r="AE92" s="150"/>
      <c r="AF92" s="150"/>
      <c r="AG92" s="150" t="s">
        <v>1347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2" x14ac:dyDescent="0.2">
      <c r="A93" s="157"/>
      <c r="B93" s="158"/>
      <c r="C93" s="278" t="s">
        <v>1424</v>
      </c>
      <c r="D93" s="279"/>
      <c r="E93" s="279"/>
      <c r="F93" s="279"/>
      <c r="G93" s="279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1040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1">
        <v>40</v>
      </c>
      <c r="B94" s="172" t="s">
        <v>222</v>
      </c>
      <c r="C94" s="185" t="s">
        <v>1425</v>
      </c>
      <c r="D94" s="173" t="s">
        <v>445</v>
      </c>
      <c r="E94" s="174">
        <v>1</v>
      </c>
      <c r="F94" s="175"/>
      <c r="G94" s="176">
        <f>ROUND(E94*F94,2)</f>
        <v>0</v>
      </c>
      <c r="H94" s="161">
        <v>0</v>
      </c>
      <c r="I94" s="160">
        <f>ROUND(E94*H94,2)</f>
        <v>0</v>
      </c>
      <c r="J94" s="161">
        <v>3000</v>
      </c>
      <c r="K94" s="160">
        <f>ROUND(E94*J94,2)</f>
        <v>3000</v>
      </c>
      <c r="L94" s="160">
        <v>21</v>
      </c>
      <c r="M94" s="160">
        <f>G94*(1+L94/100)</f>
        <v>0</v>
      </c>
      <c r="N94" s="159">
        <v>6.4999999999999997E-4</v>
      </c>
      <c r="O94" s="159">
        <f>ROUND(E94*N94,2)</f>
        <v>0</v>
      </c>
      <c r="P94" s="159">
        <v>0</v>
      </c>
      <c r="Q94" s="159">
        <f>ROUND(E94*P94,2)</f>
        <v>0</v>
      </c>
      <c r="R94" s="160"/>
      <c r="S94" s="160" t="s">
        <v>222</v>
      </c>
      <c r="T94" s="160" t="s">
        <v>217</v>
      </c>
      <c r="U94" s="160">
        <v>0.20699999999999999</v>
      </c>
      <c r="V94" s="160">
        <f>ROUND(E94*U94,2)</f>
        <v>0.21</v>
      </c>
      <c r="W94" s="160"/>
      <c r="X94" s="160" t="s">
        <v>1346</v>
      </c>
      <c r="Y94" s="160" t="s">
        <v>218</v>
      </c>
      <c r="Z94" s="150"/>
      <c r="AA94" s="150"/>
      <c r="AB94" s="150"/>
      <c r="AC94" s="150"/>
      <c r="AD94" s="150"/>
      <c r="AE94" s="150"/>
      <c r="AF94" s="150"/>
      <c r="AG94" s="150" t="s">
        <v>1347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2" x14ac:dyDescent="0.2">
      <c r="A95" s="157"/>
      <c r="B95" s="158"/>
      <c r="C95" s="278" t="s">
        <v>1426</v>
      </c>
      <c r="D95" s="279"/>
      <c r="E95" s="279"/>
      <c r="F95" s="279"/>
      <c r="G95" s="279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1040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1">
        <v>41</v>
      </c>
      <c r="B96" s="172" t="s">
        <v>222</v>
      </c>
      <c r="C96" s="185" t="s">
        <v>1427</v>
      </c>
      <c r="D96" s="173" t="s">
        <v>445</v>
      </c>
      <c r="E96" s="174">
        <v>2</v>
      </c>
      <c r="F96" s="175"/>
      <c r="G96" s="176">
        <f>ROUND(E96*F96,2)</f>
        <v>0</v>
      </c>
      <c r="H96" s="161">
        <v>0</v>
      </c>
      <c r="I96" s="160">
        <f>ROUND(E96*H96,2)</f>
        <v>0</v>
      </c>
      <c r="J96" s="161">
        <v>3500</v>
      </c>
      <c r="K96" s="160">
        <f>ROUND(E96*J96,2)</f>
        <v>7000</v>
      </c>
      <c r="L96" s="160">
        <v>21</v>
      </c>
      <c r="M96" s="160">
        <f>G96*(1+L96/100)</f>
        <v>0</v>
      </c>
      <c r="N96" s="159">
        <v>6.4999999999999997E-4</v>
      </c>
      <c r="O96" s="159">
        <f>ROUND(E96*N96,2)</f>
        <v>0</v>
      </c>
      <c r="P96" s="159">
        <v>0</v>
      </c>
      <c r="Q96" s="159">
        <f>ROUND(E96*P96,2)</f>
        <v>0</v>
      </c>
      <c r="R96" s="160"/>
      <c r="S96" s="160" t="s">
        <v>222</v>
      </c>
      <c r="T96" s="160" t="s">
        <v>217</v>
      </c>
      <c r="U96" s="160">
        <v>0.20699999999999999</v>
      </c>
      <c r="V96" s="160">
        <f>ROUND(E96*U96,2)</f>
        <v>0.41</v>
      </c>
      <c r="W96" s="160"/>
      <c r="X96" s="160" t="s">
        <v>1346</v>
      </c>
      <c r="Y96" s="160" t="s">
        <v>218</v>
      </c>
      <c r="Z96" s="150"/>
      <c r="AA96" s="150"/>
      <c r="AB96" s="150"/>
      <c r="AC96" s="150"/>
      <c r="AD96" s="150"/>
      <c r="AE96" s="150"/>
      <c r="AF96" s="150"/>
      <c r="AG96" s="150" t="s">
        <v>1347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 x14ac:dyDescent="0.2">
      <c r="A97" s="157"/>
      <c r="B97" s="158"/>
      <c r="C97" s="278" t="s">
        <v>1428</v>
      </c>
      <c r="D97" s="279"/>
      <c r="E97" s="279"/>
      <c r="F97" s="279"/>
      <c r="G97" s="279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1040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1">
        <v>42</v>
      </c>
      <c r="B98" s="172" t="s">
        <v>222</v>
      </c>
      <c r="C98" s="185" t="s">
        <v>1429</v>
      </c>
      <c r="D98" s="173" t="s">
        <v>445</v>
      </c>
      <c r="E98" s="174">
        <v>1</v>
      </c>
      <c r="F98" s="175"/>
      <c r="G98" s="176">
        <f>ROUND(E98*F98,2)</f>
        <v>0</v>
      </c>
      <c r="H98" s="161">
        <v>0</v>
      </c>
      <c r="I98" s="160">
        <f>ROUND(E98*H98,2)</f>
        <v>0</v>
      </c>
      <c r="J98" s="161">
        <v>11000</v>
      </c>
      <c r="K98" s="160">
        <f>ROUND(E98*J98,2)</f>
        <v>11000</v>
      </c>
      <c r="L98" s="160">
        <v>21</v>
      </c>
      <c r="M98" s="160">
        <f>G98*(1+L98/100)</f>
        <v>0</v>
      </c>
      <c r="N98" s="159">
        <v>6.4999999999999997E-4</v>
      </c>
      <c r="O98" s="159">
        <f>ROUND(E98*N98,2)</f>
        <v>0</v>
      </c>
      <c r="P98" s="159">
        <v>0</v>
      </c>
      <c r="Q98" s="159">
        <f>ROUND(E98*P98,2)</f>
        <v>0</v>
      </c>
      <c r="R98" s="160"/>
      <c r="S98" s="160" t="s">
        <v>222</v>
      </c>
      <c r="T98" s="160" t="s">
        <v>217</v>
      </c>
      <c r="U98" s="160">
        <v>0.20699999999999999</v>
      </c>
      <c r="V98" s="160">
        <f>ROUND(E98*U98,2)</f>
        <v>0.21</v>
      </c>
      <c r="W98" s="160"/>
      <c r="X98" s="160" t="s">
        <v>1346</v>
      </c>
      <c r="Y98" s="160" t="s">
        <v>218</v>
      </c>
      <c r="Z98" s="150"/>
      <c r="AA98" s="150"/>
      <c r="AB98" s="150"/>
      <c r="AC98" s="150"/>
      <c r="AD98" s="150"/>
      <c r="AE98" s="150"/>
      <c r="AF98" s="150"/>
      <c r="AG98" s="150" t="s">
        <v>1347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2" x14ac:dyDescent="0.2">
      <c r="A99" s="157"/>
      <c r="B99" s="158"/>
      <c r="C99" s="278" t="s">
        <v>1430</v>
      </c>
      <c r="D99" s="279"/>
      <c r="E99" s="279"/>
      <c r="F99" s="279"/>
      <c r="G99" s="279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1040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1">
        <v>43</v>
      </c>
      <c r="B100" s="172" t="s">
        <v>222</v>
      </c>
      <c r="C100" s="185" t="s">
        <v>1431</v>
      </c>
      <c r="D100" s="173" t="s">
        <v>445</v>
      </c>
      <c r="E100" s="174">
        <v>2</v>
      </c>
      <c r="F100" s="175"/>
      <c r="G100" s="176">
        <f>ROUND(E100*F100,2)</f>
        <v>0</v>
      </c>
      <c r="H100" s="161">
        <v>0</v>
      </c>
      <c r="I100" s="160">
        <f>ROUND(E100*H100,2)</f>
        <v>0</v>
      </c>
      <c r="J100" s="161">
        <v>11100</v>
      </c>
      <c r="K100" s="160">
        <f>ROUND(E100*J100,2)</f>
        <v>22200</v>
      </c>
      <c r="L100" s="160">
        <v>21</v>
      </c>
      <c r="M100" s="160">
        <f>G100*(1+L100/100)</f>
        <v>0</v>
      </c>
      <c r="N100" s="159">
        <v>6.4999999999999997E-4</v>
      </c>
      <c r="O100" s="159">
        <f>ROUND(E100*N100,2)</f>
        <v>0</v>
      </c>
      <c r="P100" s="159">
        <v>0</v>
      </c>
      <c r="Q100" s="159">
        <f>ROUND(E100*P100,2)</f>
        <v>0</v>
      </c>
      <c r="R100" s="160"/>
      <c r="S100" s="160" t="s">
        <v>222</v>
      </c>
      <c r="T100" s="160" t="s">
        <v>217</v>
      </c>
      <c r="U100" s="160">
        <v>0.20699999999999999</v>
      </c>
      <c r="V100" s="160">
        <f>ROUND(E100*U100,2)</f>
        <v>0.41</v>
      </c>
      <c r="W100" s="160"/>
      <c r="X100" s="160" t="s">
        <v>1346</v>
      </c>
      <c r="Y100" s="160" t="s">
        <v>218</v>
      </c>
      <c r="Z100" s="150"/>
      <c r="AA100" s="150"/>
      <c r="AB100" s="150"/>
      <c r="AC100" s="150"/>
      <c r="AD100" s="150"/>
      <c r="AE100" s="150"/>
      <c r="AF100" s="150"/>
      <c r="AG100" s="150" t="s">
        <v>1347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2" x14ac:dyDescent="0.2">
      <c r="A101" s="157"/>
      <c r="B101" s="158"/>
      <c r="C101" s="278" t="s">
        <v>1432</v>
      </c>
      <c r="D101" s="279"/>
      <c r="E101" s="279"/>
      <c r="F101" s="279"/>
      <c r="G101" s="279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1040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77">
        <v>44</v>
      </c>
      <c r="B102" s="178" t="s">
        <v>222</v>
      </c>
      <c r="C102" s="184" t="s">
        <v>1433</v>
      </c>
      <c r="D102" s="179" t="s">
        <v>445</v>
      </c>
      <c r="E102" s="180">
        <v>1</v>
      </c>
      <c r="F102" s="181"/>
      <c r="G102" s="182">
        <f>ROUND(E102*F102,2)</f>
        <v>0</v>
      </c>
      <c r="H102" s="161">
        <v>0</v>
      </c>
      <c r="I102" s="160">
        <f>ROUND(E102*H102,2)</f>
        <v>0</v>
      </c>
      <c r="J102" s="161">
        <v>13200</v>
      </c>
      <c r="K102" s="160">
        <f>ROUND(E102*J102,2)</f>
        <v>13200</v>
      </c>
      <c r="L102" s="160">
        <v>21</v>
      </c>
      <c r="M102" s="160">
        <f>G102*(1+L102/100)</f>
        <v>0</v>
      </c>
      <c r="N102" s="159">
        <v>6.4999999999999997E-4</v>
      </c>
      <c r="O102" s="159">
        <f>ROUND(E102*N102,2)</f>
        <v>0</v>
      </c>
      <c r="P102" s="159">
        <v>0</v>
      </c>
      <c r="Q102" s="159">
        <f>ROUND(E102*P102,2)</f>
        <v>0</v>
      </c>
      <c r="R102" s="160"/>
      <c r="S102" s="160" t="s">
        <v>222</v>
      </c>
      <c r="T102" s="160" t="s">
        <v>217</v>
      </c>
      <c r="U102" s="160">
        <v>0.20699999999999999</v>
      </c>
      <c r="V102" s="160">
        <f>ROUND(E102*U102,2)</f>
        <v>0.21</v>
      </c>
      <c r="W102" s="160"/>
      <c r="X102" s="160" t="s">
        <v>1346</v>
      </c>
      <c r="Y102" s="160" t="s">
        <v>218</v>
      </c>
      <c r="Z102" s="150"/>
      <c r="AA102" s="150"/>
      <c r="AB102" s="150"/>
      <c r="AC102" s="150"/>
      <c r="AD102" s="150"/>
      <c r="AE102" s="150"/>
      <c r="AF102" s="150"/>
      <c r="AG102" s="150" t="s">
        <v>1347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77">
        <v>45</v>
      </c>
      <c r="B103" s="178" t="s">
        <v>222</v>
      </c>
      <c r="C103" s="184" t="s">
        <v>1434</v>
      </c>
      <c r="D103" s="179" t="s">
        <v>445</v>
      </c>
      <c r="E103" s="180">
        <v>1</v>
      </c>
      <c r="F103" s="181"/>
      <c r="G103" s="182">
        <f>ROUND(E103*F103,2)</f>
        <v>0</v>
      </c>
      <c r="H103" s="161">
        <v>0</v>
      </c>
      <c r="I103" s="160">
        <f>ROUND(E103*H103,2)</f>
        <v>0</v>
      </c>
      <c r="J103" s="161">
        <v>15200</v>
      </c>
      <c r="K103" s="160">
        <f>ROUND(E103*J103,2)</f>
        <v>15200</v>
      </c>
      <c r="L103" s="160">
        <v>21</v>
      </c>
      <c r="M103" s="160">
        <f>G103*(1+L103/100)</f>
        <v>0</v>
      </c>
      <c r="N103" s="159">
        <v>6.4999999999999997E-4</v>
      </c>
      <c r="O103" s="159">
        <f>ROUND(E103*N103,2)</f>
        <v>0</v>
      </c>
      <c r="P103" s="159">
        <v>0</v>
      </c>
      <c r="Q103" s="159">
        <f>ROUND(E103*P103,2)</f>
        <v>0</v>
      </c>
      <c r="R103" s="160"/>
      <c r="S103" s="160" t="s">
        <v>222</v>
      </c>
      <c r="T103" s="160" t="s">
        <v>217</v>
      </c>
      <c r="U103" s="160">
        <v>0.20699999999999999</v>
      </c>
      <c r="V103" s="160">
        <f>ROUND(E103*U103,2)</f>
        <v>0.21</v>
      </c>
      <c r="W103" s="160"/>
      <c r="X103" s="160" t="s">
        <v>1346</v>
      </c>
      <c r="Y103" s="160" t="s">
        <v>218</v>
      </c>
      <c r="Z103" s="150"/>
      <c r="AA103" s="150"/>
      <c r="AB103" s="150"/>
      <c r="AC103" s="150"/>
      <c r="AD103" s="150"/>
      <c r="AE103" s="150"/>
      <c r="AF103" s="150"/>
      <c r="AG103" s="150" t="s">
        <v>1347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2.5" outlineLevel="1" x14ac:dyDescent="0.2">
      <c r="A104" s="177">
        <v>46</v>
      </c>
      <c r="B104" s="178" t="s">
        <v>222</v>
      </c>
      <c r="C104" s="184" t="s">
        <v>1435</v>
      </c>
      <c r="D104" s="179" t="s">
        <v>445</v>
      </c>
      <c r="E104" s="180">
        <v>1</v>
      </c>
      <c r="F104" s="181"/>
      <c r="G104" s="182">
        <f>ROUND(E104*F104,2)</f>
        <v>0</v>
      </c>
      <c r="H104" s="161">
        <v>0</v>
      </c>
      <c r="I104" s="160">
        <f>ROUND(E104*H104,2)</f>
        <v>0</v>
      </c>
      <c r="J104" s="161">
        <v>13200</v>
      </c>
      <c r="K104" s="160">
        <f>ROUND(E104*J104,2)</f>
        <v>13200</v>
      </c>
      <c r="L104" s="160">
        <v>21</v>
      </c>
      <c r="M104" s="160">
        <f>G104*(1+L104/100)</f>
        <v>0</v>
      </c>
      <c r="N104" s="159">
        <v>6.4999999999999997E-4</v>
      </c>
      <c r="O104" s="159">
        <f>ROUND(E104*N104,2)</f>
        <v>0</v>
      </c>
      <c r="P104" s="159">
        <v>0</v>
      </c>
      <c r="Q104" s="159">
        <f>ROUND(E104*P104,2)</f>
        <v>0</v>
      </c>
      <c r="R104" s="160"/>
      <c r="S104" s="160" t="s">
        <v>222</v>
      </c>
      <c r="T104" s="160" t="s">
        <v>217</v>
      </c>
      <c r="U104" s="160">
        <v>0.20699999999999999</v>
      </c>
      <c r="V104" s="160">
        <f>ROUND(E104*U104,2)</f>
        <v>0.21</v>
      </c>
      <c r="W104" s="160"/>
      <c r="X104" s="160" t="s">
        <v>1346</v>
      </c>
      <c r="Y104" s="160" t="s">
        <v>218</v>
      </c>
      <c r="Z104" s="150"/>
      <c r="AA104" s="150"/>
      <c r="AB104" s="150"/>
      <c r="AC104" s="150"/>
      <c r="AD104" s="150"/>
      <c r="AE104" s="150"/>
      <c r="AF104" s="150"/>
      <c r="AG104" s="150" t="s">
        <v>1347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1">
        <v>47</v>
      </c>
      <c r="B105" s="172" t="s">
        <v>222</v>
      </c>
      <c r="C105" s="185" t="s">
        <v>1436</v>
      </c>
      <c r="D105" s="173" t="s">
        <v>1270</v>
      </c>
      <c r="E105" s="174">
        <v>1</v>
      </c>
      <c r="F105" s="175"/>
      <c r="G105" s="176">
        <f>ROUND(E105*F105,2)</f>
        <v>0</v>
      </c>
      <c r="H105" s="161">
        <v>0</v>
      </c>
      <c r="I105" s="160">
        <f>ROUND(E105*H105,2)</f>
        <v>0</v>
      </c>
      <c r="J105" s="161">
        <v>50000</v>
      </c>
      <c r="K105" s="160">
        <f>ROUND(E105*J105,2)</f>
        <v>50000</v>
      </c>
      <c r="L105" s="160">
        <v>21</v>
      </c>
      <c r="M105" s="160">
        <f>G105*(1+L105/100)</f>
        <v>0</v>
      </c>
      <c r="N105" s="159">
        <v>1.8000000000000001E-4</v>
      </c>
      <c r="O105" s="159">
        <f>ROUND(E105*N105,2)</f>
        <v>0</v>
      </c>
      <c r="P105" s="159">
        <v>0</v>
      </c>
      <c r="Q105" s="159">
        <f>ROUND(E105*P105,2)</f>
        <v>0</v>
      </c>
      <c r="R105" s="160"/>
      <c r="S105" s="160" t="s">
        <v>222</v>
      </c>
      <c r="T105" s="160" t="s">
        <v>217</v>
      </c>
      <c r="U105" s="160">
        <v>0.16500000000000001</v>
      </c>
      <c r="V105" s="160">
        <f>ROUND(E105*U105,2)</f>
        <v>0.17</v>
      </c>
      <c r="W105" s="160"/>
      <c r="X105" s="160" t="s">
        <v>1346</v>
      </c>
      <c r="Y105" s="160" t="s">
        <v>218</v>
      </c>
      <c r="Z105" s="150"/>
      <c r="AA105" s="150"/>
      <c r="AB105" s="150"/>
      <c r="AC105" s="150"/>
      <c r="AD105" s="150"/>
      <c r="AE105" s="150"/>
      <c r="AF105" s="150"/>
      <c r="AG105" s="150" t="s">
        <v>1347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2" x14ac:dyDescent="0.2">
      <c r="A106" s="157"/>
      <c r="B106" s="158"/>
      <c r="C106" s="278" t="s">
        <v>1437</v>
      </c>
      <c r="D106" s="279"/>
      <c r="E106" s="279"/>
      <c r="F106" s="279"/>
      <c r="G106" s="279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1040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200" t="str">
        <f>C106</f>
        <v>Kulové kohouty, vypouštěcí kohouty, zpětné klapky, filtry, automatické odvzdušňovací ventily, teploměry, manometry, měřiče tepla a další nutné armatury dle konkrétního dodavatele kotelny.</v>
      </c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7">
        <v>48</v>
      </c>
      <c r="B107" s="178" t="s">
        <v>222</v>
      </c>
      <c r="C107" s="184" t="s">
        <v>1438</v>
      </c>
      <c r="D107" s="179" t="s">
        <v>417</v>
      </c>
      <c r="E107" s="180">
        <v>68</v>
      </c>
      <c r="F107" s="181"/>
      <c r="G107" s="182">
        <f t="shared" ref="G107:G120" si="7">ROUND(E107*F107,2)</f>
        <v>0</v>
      </c>
      <c r="H107" s="161">
        <v>0</v>
      </c>
      <c r="I107" s="160">
        <f t="shared" ref="I107:I120" si="8">ROUND(E107*H107,2)</f>
        <v>0</v>
      </c>
      <c r="J107" s="161">
        <v>436.5</v>
      </c>
      <c r="K107" s="160">
        <f t="shared" ref="K107:K120" si="9">ROUND(E107*J107,2)</f>
        <v>29682</v>
      </c>
      <c r="L107" s="160">
        <v>21</v>
      </c>
      <c r="M107" s="160">
        <f t="shared" ref="M107:M120" si="10">G107*(1+L107/100)</f>
        <v>0</v>
      </c>
      <c r="N107" s="159">
        <v>7.6000000000000004E-4</v>
      </c>
      <c r="O107" s="159">
        <f t="shared" ref="O107:O120" si="11">ROUND(E107*N107,2)</f>
        <v>0.05</v>
      </c>
      <c r="P107" s="159">
        <v>0</v>
      </c>
      <c r="Q107" s="159">
        <f t="shared" ref="Q107:Q120" si="12">ROUND(E107*P107,2)</f>
        <v>0</v>
      </c>
      <c r="R107" s="160"/>
      <c r="S107" s="160" t="s">
        <v>222</v>
      </c>
      <c r="T107" s="160" t="s">
        <v>217</v>
      </c>
      <c r="U107" s="160">
        <v>0.29737999999999998</v>
      </c>
      <c r="V107" s="160">
        <f t="shared" ref="V107:V120" si="13">ROUND(E107*U107,2)</f>
        <v>20.22</v>
      </c>
      <c r="W107" s="160"/>
      <c r="X107" s="160" t="s">
        <v>1346</v>
      </c>
      <c r="Y107" s="160" t="s">
        <v>218</v>
      </c>
      <c r="Z107" s="150"/>
      <c r="AA107" s="150"/>
      <c r="AB107" s="150"/>
      <c r="AC107" s="150"/>
      <c r="AD107" s="150"/>
      <c r="AE107" s="150"/>
      <c r="AF107" s="150"/>
      <c r="AG107" s="150" t="s">
        <v>1347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7">
        <v>49</v>
      </c>
      <c r="B108" s="178" t="s">
        <v>222</v>
      </c>
      <c r="C108" s="184" t="s">
        <v>1439</v>
      </c>
      <c r="D108" s="179" t="s">
        <v>417</v>
      </c>
      <c r="E108" s="180">
        <v>118</v>
      </c>
      <c r="F108" s="181"/>
      <c r="G108" s="182">
        <f t="shared" si="7"/>
        <v>0</v>
      </c>
      <c r="H108" s="161">
        <v>0</v>
      </c>
      <c r="I108" s="160">
        <f t="shared" si="8"/>
        <v>0</v>
      </c>
      <c r="J108" s="161">
        <v>514</v>
      </c>
      <c r="K108" s="160">
        <f t="shared" si="9"/>
        <v>60652</v>
      </c>
      <c r="L108" s="160">
        <v>21</v>
      </c>
      <c r="M108" s="160">
        <f t="shared" si="10"/>
        <v>0</v>
      </c>
      <c r="N108" s="159">
        <v>8.8000000000000003E-4</v>
      </c>
      <c r="O108" s="159">
        <f t="shared" si="11"/>
        <v>0.1</v>
      </c>
      <c r="P108" s="159">
        <v>0</v>
      </c>
      <c r="Q108" s="159">
        <f t="shared" si="12"/>
        <v>0</v>
      </c>
      <c r="R108" s="160"/>
      <c r="S108" s="160" t="s">
        <v>222</v>
      </c>
      <c r="T108" s="160" t="s">
        <v>217</v>
      </c>
      <c r="U108" s="160">
        <v>0.30737999999999999</v>
      </c>
      <c r="V108" s="160">
        <f t="shared" si="13"/>
        <v>36.270000000000003</v>
      </c>
      <c r="W108" s="160"/>
      <c r="X108" s="160" t="s">
        <v>1346</v>
      </c>
      <c r="Y108" s="160" t="s">
        <v>218</v>
      </c>
      <c r="Z108" s="150"/>
      <c r="AA108" s="150"/>
      <c r="AB108" s="150"/>
      <c r="AC108" s="150"/>
      <c r="AD108" s="150"/>
      <c r="AE108" s="150"/>
      <c r="AF108" s="150"/>
      <c r="AG108" s="150" t="s">
        <v>1347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7">
        <v>50</v>
      </c>
      <c r="B109" s="178" t="s">
        <v>222</v>
      </c>
      <c r="C109" s="184" t="s">
        <v>1440</v>
      </c>
      <c r="D109" s="179" t="s">
        <v>417</v>
      </c>
      <c r="E109" s="180">
        <v>43</v>
      </c>
      <c r="F109" s="181"/>
      <c r="G109" s="182">
        <f t="shared" si="7"/>
        <v>0</v>
      </c>
      <c r="H109" s="161">
        <v>0</v>
      </c>
      <c r="I109" s="160">
        <f t="shared" si="8"/>
        <v>0</v>
      </c>
      <c r="J109" s="161">
        <v>594</v>
      </c>
      <c r="K109" s="160">
        <f t="shared" si="9"/>
        <v>25542</v>
      </c>
      <c r="L109" s="160">
        <v>21</v>
      </c>
      <c r="M109" s="160">
        <f t="shared" si="10"/>
        <v>0</v>
      </c>
      <c r="N109" s="159">
        <v>1.01E-3</v>
      </c>
      <c r="O109" s="159">
        <f t="shared" si="11"/>
        <v>0.04</v>
      </c>
      <c r="P109" s="159">
        <v>0</v>
      </c>
      <c r="Q109" s="159">
        <f t="shared" si="12"/>
        <v>0</v>
      </c>
      <c r="R109" s="160"/>
      <c r="S109" s="160" t="s">
        <v>222</v>
      </c>
      <c r="T109" s="160" t="s">
        <v>217</v>
      </c>
      <c r="U109" s="160">
        <v>0.31738</v>
      </c>
      <c r="V109" s="160">
        <f t="shared" si="13"/>
        <v>13.65</v>
      </c>
      <c r="W109" s="160"/>
      <c r="X109" s="160" t="s">
        <v>1346</v>
      </c>
      <c r="Y109" s="160" t="s">
        <v>218</v>
      </c>
      <c r="Z109" s="150"/>
      <c r="AA109" s="150"/>
      <c r="AB109" s="150"/>
      <c r="AC109" s="150"/>
      <c r="AD109" s="150"/>
      <c r="AE109" s="150"/>
      <c r="AF109" s="150"/>
      <c r="AG109" s="150" t="s">
        <v>1347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7">
        <v>51</v>
      </c>
      <c r="B110" s="178" t="s">
        <v>222</v>
      </c>
      <c r="C110" s="184" t="s">
        <v>1441</v>
      </c>
      <c r="D110" s="179" t="s">
        <v>417</v>
      </c>
      <c r="E110" s="180">
        <v>55</v>
      </c>
      <c r="F110" s="181"/>
      <c r="G110" s="182">
        <f t="shared" si="7"/>
        <v>0</v>
      </c>
      <c r="H110" s="161">
        <v>0</v>
      </c>
      <c r="I110" s="160">
        <f t="shared" si="8"/>
        <v>0</v>
      </c>
      <c r="J110" s="161">
        <v>875</v>
      </c>
      <c r="K110" s="160">
        <f t="shared" si="9"/>
        <v>48125</v>
      </c>
      <c r="L110" s="160">
        <v>21</v>
      </c>
      <c r="M110" s="160">
        <f t="shared" si="10"/>
        <v>0</v>
      </c>
      <c r="N110" s="159">
        <v>1.6000000000000001E-3</v>
      </c>
      <c r="O110" s="159">
        <f t="shared" si="11"/>
        <v>0.09</v>
      </c>
      <c r="P110" s="159">
        <v>0</v>
      </c>
      <c r="Q110" s="159">
        <f t="shared" si="12"/>
        <v>0</v>
      </c>
      <c r="R110" s="160"/>
      <c r="S110" s="160" t="s">
        <v>222</v>
      </c>
      <c r="T110" s="160" t="s">
        <v>217</v>
      </c>
      <c r="U110" s="160">
        <v>0.33332000000000001</v>
      </c>
      <c r="V110" s="160">
        <f t="shared" si="13"/>
        <v>18.329999999999998</v>
      </c>
      <c r="W110" s="160"/>
      <c r="X110" s="160" t="s">
        <v>1346</v>
      </c>
      <c r="Y110" s="160" t="s">
        <v>218</v>
      </c>
      <c r="Z110" s="150"/>
      <c r="AA110" s="150"/>
      <c r="AB110" s="150"/>
      <c r="AC110" s="150"/>
      <c r="AD110" s="150"/>
      <c r="AE110" s="150"/>
      <c r="AF110" s="150"/>
      <c r="AG110" s="150" t="s">
        <v>1347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77">
        <v>52</v>
      </c>
      <c r="B111" s="178" t="s">
        <v>222</v>
      </c>
      <c r="C111" s="184" t="s">
        <v>1442</v>
      </c>
      <c r="D111" s="179" t="s">
        <v>417</v>
      </c>
      <c r="E111" s="180">
        <v>77</v>
      </c>
      <c r="F111" s="181"/>
      <c r="G111" s="182">
        <f t="shared" si="7"/>
        <v>0</v>
      </c>
      <c r="H111" s="161">
        <v>0</v>
      </c>
      <c r="I111" s="160">
        <f t="shared" si="8"/>
        <v>0</v>
      </c>
      <c r="J111" s="161">
        <v>1090</v>
      </c>
      <c r="K111" s="160">
        <f t="shared" si="9"/>
        <v>83930</v>
      </c>
      <c r="L111" s="160">
        <v>21</v>
      </c>
      <c r="M111" s="160">
        <f t="shared" si="10"/>
        <v>0</v>
      </c>
      <c r="N111" s="159">
        <v>1.9599999999999999E-3</v>
      </c>
      <c r="O111" s="159">
        <f t="shared" si="11"/>
        <v>0.15</v>
      </c>
      <c r="P111" s="159">
        <v>0</v>
      </c>
      <c r="Q111" s="159">
        <f t="shared" si="12"/>
        <v>0</v>
      </c>
      <c r="R111" s="160"/>
      <c r="S111" s="160" t="s">
        <v>222</v>
      </c>
      <c r="T111" s="160" t="s">
        <v>217</v>
      </c>
      <c r="U111" s="160">
        <v>0.3579</v>
      </c>
      <c r="V111" s="160">
        <f t="shared" si="13"/>
        <v>27.56</v>
      </c>
      <c r="W111" s="160"/>
      <c r="X111" s="160" t="s">
        <v>1346</v>
      </c>
      <c r="Y111" s="160" t="s">
        <v>218</v>
      </c>
      <c r="Z111" s="150"/>
      <c r="AA111" s="150"/>
      <c r="AB111" s="150"/>
      <c r="AC111" s="150"/>
      <c r="AD111" s="150"/>
      <c r="AE111" s="150"/>
      <c r="AF111" s="150"/>
      <c r="AG111" s="150" t="s">
        <v>1347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7">
        <v>53</v>
      </c>
      <c r="B112" s="178" t="s">
        <v>222</v>
      </c>
      <c r="C112" s="184" t="s">
        <v>1443</v>
      </c>
      <c r="D112" s="179" t="s">
        <v>417</v>
      </c>
      <c r="E112" s="180">
        <v>10</v>
      </c>
      <c r="F112" s="181"/>
      <c r="G112" s="182">
        <f t="shared" si="7"/>
        <v>0</v>
      </c>
      <c r="H112" s="161">
        <v>0</v>
      </c>
      <c r="I112" s="160">
        <f t="shared" si="8"/>
        <v>0</v>
      </c>
      <c r="J112" s="161">
        <v>1416</v>
      </c>
      <c r="K112" s="160">
        <f t="shared" si="9"/>
        <v>14160</v>
      </c>
      <c r="L112" s="160">
        <v>21</v>
      </c>
      <c r="M112" s="160">
        <f t="shared" si="10"/>
        <v>0</v>
      </c>
      <c r="N112" s="159">
        <v>2.31E-3</v>
      </c>
      <c r="O112" s="159">
        <f t="shared" si="11"/>
        <v>0.02</v>
      </c>
      <c r="P112" s="159">
        <v>0</v>
      </c>
      <c r="Q112" s="159">
        <f t="shared" si="12"/>
        <v>0</v>
      </c>
      <c r="R112" s="160"/>
      <c r="S112" s="160" t="s">
        <v>222</v>
      </c>
      <c r="T112" s="160" t="s">
        <v>217</v>
      </c>
      <c r="U112" s="160">
        <v>0.4088</v>
      </c>
      <c r="V112" s="160">
        <f t="shared" si="13"/>
        <v>4.09</v>
      </c>
      <c r="W112" s="160"/>
      <c r="X112" s="160" t="s">
        <v>1346</v>
      </c>
      <c r="Y112" s="160" t="s">
        <v>218</v>
      </c>
      <c r="Z112" s="150"/>
      <c r="AA112" s="150"/>
      <c r="AB112" s="150"/>
      <c r="AC112" s="150"/>
      <c r="AD112" s="150"/>
      <c r="AE112" s="150"/>
      <c r="AF112" s="150"/>
      <c r="AG112" s="150" t="s">
        <v>1347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7">
        <v>54</v>
      </c>
      <c r="B113" s="178" t="s">
        <v>222</v>
      </c>
      <c r="C113" s="184" t="s">
        <v>1444</v>
      </c>
      <c r="D113" s="179" t="s">
        <v>1270</v>
      </c>
      <c r="E113" s="180">
        <v>1</v>
      </c>
      <c r="F113" s="181"/>
      <c r="G113" s="182">
        <f t="shared" si="7"/>
        <v>0</v>
      </c>
      <c r="H113" s="161">
        <v>0</v>
      </c>
      <c r="I113" s="160">
        <f t="shared" si="8"/>
        <v>0</v>
      </c>
      <c r="J113" s="161">
        <v>10000</v>
      </c>
      <c r="K113" s="160">
        <f t="shared" si="9"/>
        <v>10000</v>
      </c>
      <c r="L113" s="160">
        <v>21</v>
      </c>
      <c r="M113" s="160">
        <f t="shared" si="10"/>
        <v>0</v>
      </c>
      <c r="N113" s="159">
        <v>4.8700000000000002E-3</v>
      </c>
      <c r="O113" s="159">
        <f t="shared" si="11"/>
        <v>0</v>
      </c>
      <c r="P113" s="159">
        <v>0</v>
      </c>
      <c r="Q113" s="159">
        <f t="shared" si="12"/>
        <v>0</v>
      </c>
      <c r="R113" s="160"/>
      <c r="S113" s="160" t="s">
        <v>222</v>
      </c>
      <c r="T113" s="160" t="s">
        <v>217</v>
      </c>
      <c r="U113" s="160">
        <v>0.44556000000000001</v>
      </c>
      <c r="V113" s="160">
        <f t="shared" si="13"/>
        <v>0.45</v>
      </c>
      <c r="W113" s="160"/>
      <c r="X113" s="160" t="s">
        <v>1346</v>
      </c>
      <c r="Y113" s="160" t="s">
        <v>218</v>
      </c>
      <c r="Z113" s="150"/>
      <c r="AA113" s="150"/>
      <c r="AB113" s="150"/>
      <c r="AC113" s="150"/>
      <c r="AD113" s="150"/>
      <c r="AE113" s="150"/>
      <c r="AF113" s="150"/>
      <c r="AG113" s="150" t="s">
        <v>1347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2.5" outlineLevel="1" x14ac:dyDescent="0.2">
      <c r="A114" s="177">
        <v>55</v>
      </c>
      <c r="B114" s="178" t="s">
        <v>222</v>
      </c>
      <c r="C114" s="184" t="s">
        <v>1445</v>
      </c>
      <c r="D114" s="179" t="s">
        <v>417</v>
      </c>
      <c r="E114" s="180">
        <v>68</v>
      </c>
      <c r="F114" s="181"/>
      <c r="G114" s="182">
        <f t="shared" si="7"/>
        <v>0</v>
      </c>
      <c r="H114" s="161">
        <v>0</v>
      </c>
      <c r="I114" s="160">
        <f t="shared" si="8"/>
        <v>0</v>
      </c>
      <c r="J114" s="161">
        <v>162.5</v>
      </c>
      <c r="K114" s="160">
        <f t="shared" si="9"/>
        <v>11050</v>
      </c>
      <c r="L114" s="160">
        <v>21</v>
      </c>
      <c r="M114" s="160">
        <f t="shared" si="10"/>
        <v>0</v>
      </c>
      <c r="N114" s="159">
        <v>3.0000000000000001E-5</v>
      </c>
      <c r="O114" s="159">
        <f t="shared" si="11"/>
        <v>0</v>
      </c>
      <c r="P114" s="159">
        <v>0</v>
      </c>
      <c r="Q114" s="159">
        <f t="shared" si="12"/>
        <v>0</v>
      </c>
      <c r="R114" s="160"/>
      <c r="S114" s="160" t="s">
        <v>222</v>
      </c>
      <c r="T114" s="160" t="s">
        <v>217</v>
      </c>
      <c r="U114" s="160">
        <v>0.129</v>
      </c>
      <c r="V114" s="160">
        <f t="shared" si="13"/>
        <v>8.77</v>
      </c>
      <c r="W114" s="160"/>
      <c r="X114" s="160" t="s">
        <v>1346</v>
      </c>
      <c r="Y114" s="160" t="s">
        <v>218</v>
      </c>
      <c r="Z114" s="150"/>
      <c r="AA114" s="150"/>
      <c r="AB114" s="150"/>
      <c r="AC114" s="150"/>
      <c r="AD114" s="150"/>
      <c r="AE114" s="150"/>
      <c r="AF114" s="150"/>
      <c r="AG114" s="150" t="s">
        <v>1347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22.5" outlineLevel="1" x14ac:dyDescent="0.2">
      <c r="A115" s="177">
        <v>56</v>
      </c>
      <c r="B115" s="178" t="s">
        <v>222</v>
      </c>
      <c r="C115" s="184" t="s">
        <v>1446</v>
      </c>
      <c r="D115" s="179" t="s">
        <v>417</v>
      </c>
      <c r="E115" s="180">
        <v>118</v>
      </c>
      <c r="F115" s="181"/>
      <c r="G115" s="182">
        <f t="shared" si="7"/>
        <v>0</v>
      </c>
      <c r="H115" s="161">
        <v>0</v>
      </c>
      <c r="I115" s="160">
        <f t="shared" si="8"/>
        <v>0</v>
      </c>
      <c r="J115" s="161">
        <v>164</v>
      </c>
      <c r="K115" s="160">
        <f t="shared" si="9"/>
        <v>19352</v>
      </c>
      <c r="L115" s="160">
        <v>21</v>
      </c>
      <c r="M115" s="160">
        <f t="shared" si="10"/>
        <v>0</v>
      </c>
      <c r="N115" s="159">
        <v>3.0000000000000001E-5</v>
      </c>
      <c r="O115" s="159">
        <f t="shared" si="11"/>
        <v>0</v>
      </c>
      <c r="P115" s="159">
        <v>0</v>
      </c>
      <c r="Q115" s="159">
        <f t="shared" si="12"/>
        <v>0</v>
      </c>
      <c r="R115" s="160"/>
      <c r="S115" s="160" t="s">
        <v>222</v>
      </c>
      <c r="T115" s="160" t="s">
        <v>217</v>
      </c>
      <c r="U115" s="160">
        <v>0.129</v>
      </c>
      <c r="V115" s="160">
        <f t="shared" si="13"/>
        <v>15.22</v>
      </c>
      <c r="W115" s="160"/>
      <c r="X115" s="160" t="s">
        <v>1346</v>
      </c>
      <c r="Y115" s="160" t="s">
        <v>218</v>
      </c>
      <c r="Z115" s="150"/>
      <c r="AA115" s="150"/>
      <c r="AB115" s="150"/>
      <c r="AC115" s="150"/>
      <c r="AD115" s="150"/>
      <c r="AE115" s="150"/>
      <c r="AF115" s="150"/>
      <c r="AG115" s="150" t="s">
        <v>1347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22.5" outlineLevel="1" x14ac:dyDescent="0.2">
      <c r="A116" s="177">
        <v>57</v>
      </c>
      <c r="B116" s="178" t="s">
        <v>222</v>
      </c>
      <c r="C116" s="184" t="s">
        <v>1447</v>
      </c>
      <c r="D116" s="179" t="s">
        <v>417</v>
      </c>
      <c r="E116" s="180">
        <v>43</v>
      </c>
      <c r="F116" s="181"/>
      <c r="G116" s="182">
        <f t="shared" si="7"/>
        <v>0</v>
      </c>
      <c r="H116" s="161">
        <v>0</v>
      </c>
      <c r="I116" s="160">
        <f t="shared" si="8"/>
        <v>0</v>
      </c>
      <c r="J116" s="161">
        <v>182</v>
      </c>
      <c r="K116" s="160">
        <f t="shared" si="9"/>
        <v>7826</v>
      </c>
      <c r="L116" s="160">
        <v>21</v>
      </c>
      <c r="M116" s="160">
        <f t="shared" si="10"/>
        <v>0</v>
      </c>
      <c r="N116" s="159">
        <v>3.0000000000000001E-5</v>
      </c>
      <c r="O116" s="159">
        <f t="shared" si="11"/>
        <v>0</v>
      </c>
      <c r="P116" s="159">
        <v>0</v>
      </c>
      <c r="Q116" s="159">
        <f t="shared" si="12"/>
        <v>0</v>
      </c>
      <c r="R116" s="160"/>
      <c r="S116" s="160" t="s">
        <v>222</v>
      </c>
      <c r="T116" s="160" t="s">
        <v>217</v>
      </c>
      <c r="U116" s="160">
        <v>0.129</v>
      </c>
      <c r="V116" s="160">
        <f t="shared" si="13"/>
        <v>5.55</v>
      </c>
      <c r="W116" s="160"/>
      <c r="X116" s="160" t="s">
        <v>1346</v>
      </c>
      <c r="Y116" s="160" t="s">
        <v>218</v>
      </c>
      <c r="Z116" s="150"/>
      <c r="AA116" s="150"/>
      <c r="AB116" s="150"/>
      <c r="AC116" s="150"/>
      <c r="AD116" s="150"/>
      <c r="AE116" s="150"/>
      <c r="AF116" s="150"/>
      <c r="AG116" s="150" t="s">
        <v>1347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 x14ac:dyDescent="0.2">
      <c r="A117" s="177">
        <v>58</v>
      </c>
      <c r="B117" s="178" t="s">
        <v>222</v>
      </c>
      <c r="C117" s="184" t="s">
        <v>1448</v>
      </c>
      <c r="D117" s="179" t="s">
        <v>417</v>
      </c>
      <c r="E117" s="180">
        <v>55</v>
      </c>
      <c r="F117" s="181"/>
      <c r="G117" s="182">
        <f t="shared" si="7"/>
        <v>0</v>
      </c>
      <c r="H117" s="161">
        <v>0</v>
      </c>
      <c r="I117" s="160">
        <f t="shared" si="8"/>
        <v>0</v>
      </c>
      <c r="J117" s="161">
        <v>155</v>
      </c>
      <c r="K117" s="160">
        <f t="shared" si="9"/>
        <v>8525</v>
      </c>
      <c r="L117" s="160">
        <v>21</v>
      </c>
      <c r="M117" s="160">
        <f t="shared" si="10"/>
        <v>0</v>
      </c>
      <c r="N117" s="159">
        <v>8.0000000000000007E-5</v>
      </c>
      <c r="O117" s="159">
        <f t="shared" si="11"/>
        <v>0</v>
      </c>
      <c r="P117" s="159">
        <v>0</v>
      </c>
      <c r="Q117" s="159">
        <f t="shared" si="12"/>
        <v>0</v>
      </c>
      <c r="R117" s="160"/>
      <c r="S117" s="160" t="s">
        <v>222</v>
      </c>
      <c r="T117" s="160" t="s">
        <v>217</v>
      </c>
      <c r="U117" s="160">
        <v>0.14199999999999999</v>
      </c>
      <c r="V117" s="160">
        <f t="shared" si="13"/>
        <v>7.81</v>
      </c>
      <c r="W117" s="160"/>
      <c r="X117" s="160" t="s">
        <v>1346</v>
      </c>
      <c r="Y117" s="160" t="s">
        <v>218</v>
      </c>
      <c r="Z117" s="150"/>
      <c r="AA117" s="150"/>
      <c r="AB117" s="150"/>
      <c r="AC117" s="150"/>
      <c r="AD117" s="150"/>
      <c r="AE117" s="150"/>
      <c r="AF117" s="150"/>
      <c r="AG117" s="150" t="s">
        <v>1347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2.5" outlineLevel="1" x14ac:dyDescent="0.2">
      <c r="A118" s="177">
        <v>59</v>
      </c>
      <c r="B118" s="178" t="s">
        <v>222</v>
      </c>
      <c r="C118" s="184" t="s">
        <v>1449</v>
      </c>
      <c r="D118" s="179" t="s">
        <v>417</v>
      </c>
      <c r="E118" s="180">
        <v>77</v>
      </c>
      <c r="F118" s="181"/>
      <c r="G118" s="182">
        <f t="shared" si="7"/>
        <v>0</v>
      </c>
      <c r="H118" s="161">
        <v>0</v>
      </c>
      <c r="I118" s="160">
        <f t="shared" si="8"/>
        <v>0</v>
      </c>
      <c r="J118" s="161">
        <v>227</v>
      </c>
      <c r="K118" s="160">
        <f t="shared" si="9"/>
        <v>17479</v>
      </c>
      <c r="L118" s="160">
        <v>21</v>
      </c>
      <c r="M118" s="160">
        <f t="shared" si="10"/>
        <v>0</v>
      </c>
      <c r="N118" s="159">
        <v>5.0000000000000002E-5</v>
      </c>
      <c r="O118" s="159">
        <f t="shared" si="11"/>
        <v>0</v>
      </c>
      <c r="P118" s="159">
        <v>0</v>
      </c>
      <c r="Q118" s="159">
        <f t="shared" si="12"/>
        <v>0</v>
      </c>
      <c r="R118" s="160"/>
      <c r="S118" s="160" t="s">
        <v>222</v>
      </c>
      <c r="T118" s="160" t="s">
        <v>217</v>
      </c>
      <c r="U118" s="160">
        <v>0.14199999999999999</v>
      </c>
      <c r="V118" s="160">
        <f t="shared" si="13"/>
        <v>10.93</v>
      </c>
      <c r="W118" s="160"/>
      <c r="X118" s="160" t="s">
        <v>1346</v>
      </c>
      <c r="Y118" s="160" t="s">
        <v>218</v>
      </c>
      <c r="Z118" s="150"/>
      <c r="AA118" s="150"/>
      <c r="AB118" s="150"/>
      <c r="AC118" s="150"/>
      <c r="AD118" s="150"/>
      <c r="AE118" s="150"/>
      <c r="AF118" s="150"/>
      <c r="AG118" s="150" t="s">
        <v>1347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22.5" outlineLevel="1" x14ac:dyDescent="0.2">
      <c r="A119" s="177">
        <v>60</v>
      </c>
      <c r="B119" s="178" t="s">
        <v>222</v>
      </c>
      <c r="C119" s="184" t="s">
        <v>1450</v>
      </c>
      <c r="D119" s="179" t="s">
        <v>417</v>
      </c>
      <c r="E119" s="180">
        <v>10</v>
      </c>
      <c r="F119" s="181"/>
      <c r="G119" s="182">
        <f t="shared" si="7"/>
        <v>0</v>
      </c>
      <c r="H119" s="161">
        <v>0</v>
      </c>
      <c r="I119" s="160">
        <f t="shared" si="8"/>
        <v>0</v>
      </c>
      <c r="J119" s="161">
        <v>171</v>
      </c>
      <c r="K119" s="160">
        <f t="shared" si="9"/>
        <v>1710</v>
      </c>
      <c r="L119" s="160">
        <v>21</v>
      </c>
      <c r="M119" s="160">
        <f t="shared" si="10"/>
        <v>0</v>
      </c>
      <c r="N119" s="159">
        <v>1.2999999999999999E-4</v>
      </c>
      <c r="O119" s="159">
        <f t="shared" si="11"/>
        <v>0</v>
      </c>
      <c r="P119" s="159">
        <v>0</v>
      </c>
      <c r="Q119" s="159">
        <f t="shared" si="12"/>
        <v>0</v>
      </c>
      <c r="R119" s="160"/>
      <c r="S119" s="160" t="s">
        <v>222</v>
      </c>
      <c r="T119" s="160" t="s">
        <v>217</v>
      </c>
      <c r="U119" s="160">
        <v>0.157</v>
      </c>
      <c r="V119" s="160">
        <f t="shared" si="13"/>
        <v>1.57</v>
      </c>
      <c r="W119" s="160"/>
      <c r="X119" s="160" t="s">
        <v>1346</v>
      </c>
      <c r="Y119" s="160" t="s">
        <v>218</v>
      </c>
      <c r="Z119" s="150"/>
      <c r="AA119" s="150"/>
      <c r="AB119" s="150"/>
      <c r="AC119" s="150"/>
      <c r="AD119" s="150"/>
      <c r="AE119" s="150"/>
      <c r="AF119" s="150"/>
      <c r="AG119" s="150" t="s">
        <v>1347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2.5" outlineLevel="1" x14ac:dyDescent="0.2">
      <c r="A120" s="171">
        <v>61</v>
      </c>
      <c r="B120" s="172" t="s">
        <v>1451</v>
      </c>
      <c r="C120" s="185" t="s">
        <v>1452</v>
      </c>
      <c r="D120" s="173" t="s">
        <v>445</v>
      </c>
      <c r="E120" s="174">
        <v>4</v>
      </c>
      <c r="F120" s="175"/>
      <c r="G120" s="176">
        <f t="shared" si="7"/>
        <v>0</v>
      </c>
      <c r="H120" s="161">
        <v>12370</v>
      </c>
      <c r="I120" s="160">
        <f t="shared" si="8"/>
        <v>49480</v>
      </c>
      <c r="J120" s="161">
        <v>0</v>
      </c>
      <c r="K120" s="160">
        <f t="shared" si="9"/>
        <v>0</v>
      </c>
      <c r="L120" s="160">
        <v>21</v>
      </c>
      <c r="M120" s="160">
        <f t="shared" si="10"/>
        <v>0</v>
      </c>
      <c r="N120" s="159">
        <v>7.6160000000000005E-2</v>
      </c>
      <c r="O120" s="159">
        <f t="shared" si="11"/>
        <v>0.3</v>
      </c>
      <c r="P120" s="159">
        <v>0</v>
      </c>
      <c r="Q120" s="159">
        <f t="shared" si="12"/>
        <v>0</v>
      </c>
      <c r="R120" s="160"/>
      <c r="S120" s="160" t="s">
        <v>222</v>
      </c>
      <c r="T120" s="160" t="s">
        <v>217</v>
      </c>
      <c r="U120" s="160">
        <v>0</v>
      </c>
      <c r="V120" s="160">
        <f t="shared" si="13"/>
        <v>0</v>
      </c>
      <c r="W120" s="160"/>
      <c r="X120" s="160" t="s">
        <v>322</v>
      </c>
      <c r="Y120" s="160" t="s">
        <v>218</v>
      </c>
      <c r="Z120" s="150"/>
      <c r="AA120" s="150"/>
      <c r="AB120" s="150"/>
      <c r="AC120" s="150"/>
      <c r="AD120" s="150"/>
      <c r="AE120" s="150"/>
      <c r="AF120" s="150"/>
      <c r="AG120" s="150" t="s">
        <v>558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2" x14ac:dyDescent="0.2">
      <c r="A121" s="157"/>
      <c r="B121" s="158"/>
      <c r="C121" s="278" t="s">
        <v>1453</v>
      </c>
      <c r="D121" s="279"/>
      <c r="E121" s="279"/>
      <c r="F121" s="279"/>
      <c r="G121" s="279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1040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ht="22.5" outlineLevel="1" x14ac:dyDescent="0.2">
      <c r="A122" s="171">
        <v>62</v>
      </c>
      <c r="B122" s="172" t="s">
        <v>1454</v>
      </c>
      <c r="C122" s="185" t="s">
        <v>1455</v>
      </c>
      <c r="D122" s="173" t="s">
        <v>445</v>
      </c>
      <c r="E122" s="174">
        <v>2</v>
      </c>
      <c r="F122" s="175"/>
      <c r="G122" s="176">
        <f>ROUND(E122*F122,2)</f>
        <v>0</v>
      </c>
      <c r="H122" s="161">
        <v>13470</v>
      </c>
      <c r="I122" s="160">
        <f>ROUND(E122*H122,2)</f>
        <v>26940</v>
      </c>
      <c r="J122" s="161">
        <v>0</v>
      </c>
      <c r="K122" s="160">
        <f>ROUND(E122*J122,2)</f>
        <v>0</v>
      </c>
      <c r="L122" s="160">
        <v>21</v>
      </c>
      <c r="M122" s="160">
        <f>G122*(1+L122/100)</f>
        <v>0</v>
      </c>
      <c r="N122" s="159">
        <v>8.7040000000000006E-2</v>
      </c>
      <c r="O122" s="159">
        <f>ROUND(E122*N122,2)</f>
        <v>0.17</v>
      </c>
      <c r="P122" s="159">
        <v>0</v>
      </c>
      <c r="Q122" s="159">
        <f>ROUND(E122*P122,2)</f>
        <v>0</v>
      </c>
      <c r="R122" s="160"/>
      <c r="S122" s="160" t="s">
        <v>222</v>
      </c>
      <c r="T122" s="160" t="s">
        <v>217</v>
      </c>
      <c r="U122" s="160">
        <v>0</v>
      </c>
      <c r="V122" s="160">
        <f>ROUND(E122*U122,2)</f>
        <v>0</v>
      </c>
      <c r="W122" s="160"/>
      <c r="X122" s="160" t="s">
        <v>322</v>
      </c>
      <c r="Y122" s="160" t="s">
        <v>218</v>
      </c>
      <c r="Z122" s="150"/>
      <c r="AA122" s="150"/>
      <c r="AB122" s="150"/>
      <c r="AC122" s="150"/>
      <c r="AD122" s="150"/>
      <c r="AE122" s="150"/>
      <c r="AF122" s="150"/>
      <c r="AG122" s="150" t="s">
        <v>558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2" x14ac:dyDescent="0.2">
      <c r="A123" s="157"/>
      <c r="B123" s="158"/>
      <c r="C123" s="278" t="s">
        <v>1453</v>
      </c>
      <c r="D123" s="279"/>
      <c r="E123" s="279"/>
      <c r="F123" s="279"/>
      <c r="G123" s="279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1040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22.5" outlineLevel="1" x14ac:dyDescent="0.2">
      <c r="A124" s="171">
        <v>63</v>
      </c>
      <c r="B124" s="172" t="s">
        <v>1456</v>
      </c>
      <c r="C124" s="185" t="s">
        <v>1457</v>
      </c>
      <c r="D124" s="173" t="s">
        <v>445</v>
      </c>
      <c r="E124" s="174">
        <v>2</v>
      </c>
      <c r="F124" s="175"/>
      <c r="G124" s="176">
        <f>ROUND(E124*F124,2)</f>
        <v>0</v>
      </c>
      <c r="H124" s="161">
        <v>8970</v>
      </c>
      <c r="I124" s="160">
        <f>ROUND(E124*H124,2)</f>
        <v>17940</v>
      </c>
      <c r="J124" s="161">
        <v>0</v>
      </c>
      <c r="K124" s="160">
        <f>ROUND(E124*J124,2)</f>
        <v>0</v>
      </c>
      <c r="L124" s="160">
        <v>21</v>
      </c>
      <c r="M124" s="160">
        <f>G124*(1+L124/100)</f>
        <v>0</v>
      </c>
      <c r="N124" s="159">
        <v>6.6820000000000004E-2</v>
      </c>
      <c r="O124" s="159">
        <f>ROUND(E124*N124,2)</f>
        <v>0.13</v>
      </c>
      <c r="P124" s="159">
        <v>0</v>
      </c>
      <c r="Q124" s="159">
        <f>ROUND(E124*P124,2)</f>
        <v>0</v>
      </c>
      <c r="R124" s="160"/>
      <c r="S124" s="160" t="s">
        <v>222</v>
      </c>
      <c r="T124" s="160" t="s">
        <v>217</v>
      </c>
      <c r="U124" s="160">
        <v>0</v>
      </c>
      <c r="V124" s="160">
        <f>ROUND(E124*U124,2)</f>
        <v>0</v>
      </c>
      <c r="W124" s="160"/>
      <c r="X124" s="160" t="s">
        <v>322</v>
      </c>
      <c r="Y124" s="160" t="s">
        <v>218</v>
      </c>
      <c r="Z124" s="150"/>
      <c r="AA124" s="150"/>
      <c r="AB124" s="150"/>
      <c r="AC124" s="150"/>
      <c r="AD124" s="150"/>
      <c r="AE124" s="150"/>
      <c r="AF124" s="150"/>
      <c r="AG124" s="150" t="s">
        <v>558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2" x14ac:dyDescent="0.2">
      <c r="A125" s="157"/>
      <c r="B125" s="158"/>
      <c r="C125" s="278" t="s">
        <v>1453</v>
      </c>
      <c r="D125" s="279"/>
      <c r="E125" s="279"/>
      <c r="F125" s="279"/>
      <c r="G125" s="279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1040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ht="22.5" outlineLevel="1" x14ac:dyDescent="0.2">
      <c r="A126" s="171">
        <v>64</v>
      </c>
      <c r="B126" s="172" t="s">
        <v>1458</v>
      </c>
      <c r="C126" s="185" t="s">
        <v>1459</v>
      </c>
      <c r="D126" s="173" t="s">
        <v>445</v>
      </c>
      <c r="E126" s="174">
        <v>2</v>
      </c>
      <c r="F126" s="175"/>
      <c r="G126" s="176">
        <f>ROUND(E126*F126,2)</f>
        <v>0</v>
      </c>
      <c r="H126" s="161">
        <v>8835</v>
      </c>
      <c r="I126" s="160">
        <f>ROUND(E126*H126,2)</f>
        <v>17670</v>
      </c>
      <c r="J126" s="161">
        <v>0</v>
      </c>
      <c r="K126" s="160">
        <f>ROUND(E126*J126,2)</f>
        <v>0</v>
      </c>
      <c r="L126" s="160">
        <v>21</v>
      </c>
      <c r="M126" s="160">
        <f>G126*(1+L126/100)</f>
        <v>0</v>
      </c>
      <c r="N126" s="159">
        <v>5.0680000000000003E-2</v>
      </c>
      <c r="O126" s="159">
        <f>ROUND(E126*N126,2)</f>
        <v>0.1</v>
      </c>
      <c r="P126" s="159">
        <v>0</v>
      </c>
      <c r="Q126" s="159">
        <f>ROUND(E126*P126,2)</f>
        <v>0</v>
      </c>
      <c r="R126" s="160"/>
      <c r="S126" s="160" t="s">
        <v>222</v>
      </c>
      <c r="T126" s="160" t="s">
        <v>217</v>
      </c>
      <c r="U126" s="160">
        <v>0</v>
      </c>
      <c r="V126" s="160">
        <f>ROUND(E126*U126,2)</f>
        <v>0</v>
      </c>
      <c r="W126" s="160"/>
      <c r="X126" s="160" t="s">
        <v>322</v>
      </c>
      <c r="Y126" s="160" t="s">
        <v>218</v>
      </c>
      <c r="Z126" s="150"/>
      <c r="AA126" s="150"/>
      <c r="AB126" s="150"/>
      <c r="AC126" s="150"/>
      <c r="AD126" s="150"/>
      <c r="AE126" s="150"/>
      <c r="AF126" s="150"/>
      <c r="AG126" s="150" t="s">
        <v>558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2" x14ac:dyDescent="0.2">
      <c r="A127" s="157"/>
      <c r="B127" s="158"/>
      <c r="C127" s="278" t="s">
        <v>1453</v>
      </c>
      <c r="D127" s="279"/>
      <c r="E127" s="279"/>
      <c r="F127" s="279"/>
      <c r="G127" s="279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1040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2.5" outlineLevel="1" x14ac:dyDescent="0.2">
      <c r="A128" s="171">
        <v>65</v>
      </c>
      <c r="B128" s="172" t="s">
        <v>1460</v>
      </c>
      <c r="C128" s="185" t="s">
        <v>1461</v>
      </c>
      <c r="D128" s="173" t="s">
        <v>445</v>
      </c>
      <c r="E128" s="174">
        <v>2</v>
      </c>
      <c r="F128" s="175"/>
      <c r="G128" s="176">
        <f>ROUND(E128*F128,2)</f>
        <v>0</v>
      </c>
      <c r="H128" s="161">
        <v>10410</v>
      </c>
      <c r="I128" s="160">
        <f>ROUND(E128*H128,2)</f>
        <v>20820</v>
      </c>
      <c r="J128" s="161">
        <v>0</v>
      </c>
      <c r="K128" s="160">
        <f>ROUND(E128*J128,2)</f>
        <v>0</v>
      </c>
      <c r="L128" s="160">
        <v>21</v>
      </c>
      <c r="M128" s="160">
        <f>G128*(1+L128/100)</f>
        <v>0</v>
      </c>
      <c r="N128" s="159">
        <v>6.5159999999999996E-2</v>
      </c>
      <c r="O128" s="159">
        <f>ROUND(E128*N128,2)</f>
        <v>0.13</v>
      </c>
      <c r="P128" s="159">
        <v>0</v>
      </c>
      <c r="Q128" s="159">
        <f>ROUND(E128*P128,2)</f>
        <v>0</v>
      </c>
      <c r="R128" s="160"/>
      <c r="S128" s="160" t="s">
        <v>222</v>
      </c>
      <c r="T128" s="160" t="s">
        <v>217</v>
      </c>
      <c r="U128" s="160">
        <v>0</v>
      </c>
      <c r="V128" s="160">
        <f>ROUND(E128*U128,2)</f>
        <v>0</v>
      </c>
      <c r="W128" s="160"/>
      <c r="X128" s="160" t="s">
        <v>322</v>
      </c>
      <c r="Y128" s="160" t="s">
        <v>218</v>
      </c>
      <c r="Z128" s="150"/>
      <c r="AA128" s="150"/>
      <c r="AB128" s="150"/>
      <c r="AC128" s="150"/>
      <c r="AD128" s="150"/>
      <c r="AE128" s="150"/>
      <c r="AF128" s="150"/>
      <c r="AG128" s="150" t="s">
        <v>558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2" x14ac:dyDescent="0.2">
      <c r="A129" s="157"/>
      <c r="B129" s="158"/>
      <c r="C129" s="278" t="s">
        <v>1453</v>
      </c>
      <c r="D129" s="279"/>
      <c r="E129" s="279"/>
      <c r="F129" s="279"/>
      <c r="G129" s="279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1040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2.5" outlineLevel="1" x14ac:dyDescent="0.2">
      <c r="A130" s="171">
        <v>66</v>
      </c>
      <c r="B130" s="172" t="s">
        <v>1462</v>
      </c>
      <c r="C130" s="185" t="s">
        <v>1463</v>
      </c>
      <c r="D130" s="173" t="s">
        <v>445</v>
      </c>
      <c r="E130" s="174">
        <v>1</v>
      </c>
      <c r="F130" s="175"/>
      <c r="G130" s="176">
        <f>ROUND(E130*F130,2)</f>
        <v>0</v>
      </c>
      <c r="H130" s="161">
        <v>9575</v>
      </c>
      <c r="I130" s="160">
        <f>ROUND(E130*H130,2)</f>
        <v>9575</v>
      </c>
      <c r="J130" s="161">
        <v>0</v>
      </c>
      <c r="K130" s="160">
        <f>ROUND(E130*J130,2)</f>
        <v>0</v>
      </c>
      <c r="L130" s="160">
        <v>21</v>
      </c>
      <c r="M130" s="160">
        <f>G130*(1+L130/100)</f>
        <v>0</v>
      </c>
      <c r="N130" s="159">
        <v>6.7559999999999995E-2</v>
      </c>
      <c r="O130" s="159">
        <f>ROUND(E130*N130,2)</f>
        <v>7.0000000000000007E-2</v>
      </c>
      <c r="P130" s="159">
        <v>0</v>
      </c>
      <c r="Q130" s="159">
        <f>ROUND(E130*P130,2)</f>
        <v>0</v>
      </c>
      <c r="R130" s="160"/>
      <c r="S130" s="160" t="s">
        <v>222</v>
      </c>
      <c r="T130" s="160" t="s">
        <v>217</v>
      </c>
      <c r="U130" s="160">
        <v>0</v>
      </c>
      <c r="V130" s="160">
        <f>ROUND(E130*U130,2)</f>
        <v>0</v>
      </c>
      <c r="W130" s="160"/>
      <c r="X130" s="160" t="s">
        <v>322</v>
      </c>
      <c r="Y130" s="160" t="s">
        <v>218</v>
      </c>
      <c r="Z130" s="150"/>
      <c r="AA130" s="150"/>
      <c r="AB130" s="150"/>
      <c r="AC130" s="150"/>
      <c r="AD130" s="150"/>
      <c r="AE130" s="150"/>
      <c r="AF130" s="150"/>
      <c r="AG130" s="150" t="s">
        <v>558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2" x14ac:dyDescent="0.2">
      <c r="A131" s="157"/>
      <c r="B131" s="158"/>
      <c r="C131" s="278" t="s">
        <v>1453</v>
      </c>
      <c r="D131" s="279"/>
      <c r="E131" s="279"/>
      <c r="F131" s="279"/>
      <c r="G131" s="279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50"/>
      <c r="AA131" s="150"/>
      <c r="AB131" s="150"/>
      <c r="AC131" s="150"/>
      <c r="AD131" s="150"/>
      <c r="AE131" s="150"/>
      <c r="AF131" s="150"/>
      <c r="AG131" s="150" t="s">
        <v>1040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ht="22.5" outlineLevel="1" x14ac:dyDescent="0.2">
      <c r="A132" s="171">
        <v>67</v>
      </c>
      <c r="B132" s="172" t="s">
        <v>1464</v>
      </c>
      <c r="C132" s="185" t="s">
        <v>1465</v>
      </c>
      <c r="D132" s="173" t="s">
        <v>445</v>
      </c>
      <c r="E132" s="174">
        <v>3</v>
      </c>
      <c r="F132" s="175"/>
      <c r="G132" s="176">
        <f>ROUND(E132*F132,2)</f>
        <v>0</v>
      </c>
      <c r="H132" s="161">
        <v>8020</v>
      </c>
      <c r="I132" s="160">
        <f>ROUND(E132*H132,2)</f>
        <v>24060</v>
      </c>
      <c r="J132" s="161">
        <v>0</v>
      </c>
      <c r="K132" s="160">
        <f>ROUND(E132*J132,2)</f>
        <v>0</v>
      </c>
      <c r="L132" s="160">
        <v>21</v>
      </c>
      <c r="M132" s="160">
        <f>G132*(1+L132/100)</f>
        <v>0</v>
      </c>
      <c r="N132" s="159">
        <v>4.8520000000000001E-2</v>
      </c>
      <c r="O132" s="159">
        <f>ROUND(E132*N132,2)</f>
        <v>0.15</v>
      </c>
      <c r="P132" s="159">
        <v>0</v>
      </c>
      <c r="Q132" s="159">
        <f>ROUND(E132*P132,2)</f>
        <v>0</v>
      </c>
      <c r="R132" s="160"/>
      <c r="S132" s="160" t="s">
        <v>222</v>
      </c>
      <c r="T132" s="160" t="s">
        <v>217</v>
      </c>
      <c r="U132" s="160">
        <v>0</v>
      </c>
      <c r="V132" s="160">
        <f>ROUND(E132*U132,2)</f>
        <v>0</v>
      </c>
      <c r="W132" s="160"/>
      <c r="X132" s="160" t="s">
        <v>322</v>
      </c>
      <c r="Y132" s="160" t="s">
        <v>218</v>
      </c>
      <c r="Z132" s="150"/>
      <c r="AA132" s="150"/>
      <c r="AB132" s="150"/>
      <c r="AC132" s="150"/>
      <c r="AD132" s="150"/>
      <c r="AE132" s="150"/>
      <c r="AF132" s="150"/>
      <c r="AG132" s="150" t="s">
        <v>558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2" x14ac:dyDescent="0.2">
      <c r="A133" s="157"/>
      <c r="B133" s="158"/>
      <c r="C133" s="278" t="s">
        <v>1453</v>
      </c>
      <c r="D133" s="279"/>
      <c r="E133" s="279"/>
      <c r="F133" s="279"/>
      <c r="G133" s="279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50"/>
      <c r="AA133" s="150"/>
      <c r="AB133" s="150"/>
      <c r="AC133" s="150"/>
      <c r="AD133" s="150"/>
      <c r="AE133" s="150"/>
      <c r="AF133" s="150"/>
      <c r="AG133" s="150" t="s">
        <v>1040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22.5" outlineLevel="1" x14ac:dyDescent="0.2">
      <c r="A134" s="171">
        <v>68</v>
      </c>
      <c r="B134" s="172" t="s">
        <v>1466</v>
      </c>
      <c r="C134" s="185" t="s">
        <v>1467</v>
      </c>
      <c r="D134" s="173" t="s">
        <v>445</v>
      </c>
      <c r="E134" s="174">
        <v>1</v>
      </c>
      <c r="F134" s="175"/>
      <c r="G134" s="176">
        <f>ROUND(E134*F134,2)</f>
        <v>0</v>
      </c>
      <c r="H134" s="161">
        <v>3410</v>
      </c>
      <c r="I134" s="160">
        <f>ROUND(E134*H134,2)</f>
        <v>3410</v>
      </c>
      <c r="J134" s="161">
        <v>0</v>
      </c>
      <c r="K134" s="160">
        <f>ROUND(E134*J134,2)</f>
        <v>0</v>
      </c>
      <c r="L134" s="160">
        <v>21</v>
      </c>
      <c r="M134" s="160">
        <f>G134*(1+L134/100)</f>
        <v>0</v>
      </c>
      <c r="N134" s="159">
        <v>8.6999999999999994E-3</v>
      </c>
      <c r="O134" s="159">
        <f>ROUND(E134*N134,2)</f>
        <v>0.01</v>
      </c>
      <c r="P134" s="159">
        <v>0</v>
      </c>
      <c r="Q134" s="159">
        <f>ROUND(E134*P134,2)</f>
        <v>0</v>
      </c>
      <c r="R134" s="160"/>
      <c r="S134" s="160" t="s">
        <v>222</v>
      </c>
      <c r="T134" s="160" t="s">
        <v>217</v>
      </c>
      <c r="U134" s="160">
        <v>0</v>
      </c>
      <c r="V134" s="160">
        <f>ROUND(E134*U134,2)</f>
        <v>0</v>
      </c>
      <c r="W134" s="160"/>
      <c r="X134" s="160" t="s">
        <v>322</v>
      </c>
      <c r="Y134" s="160" t="s">
        <v>218</v>
      </c>
      <c r="Z134" s="150"/>
      <c r="AA134" s="150"/>
      <c r="AB134" s="150"/>
      <c r="AC134" s="150"/>
      <c r="AD134" s="150"/>
      <c r="AE134" s="150"/>
      <c r="AF134" s="150"/>
      <c r="AG134" s="150" t="s">
        <v>558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2" x14ac:dyDescent="0.2">
      <c r="A135" s="157"/>
      <c r="B135" s="158"/>
      <c r="C135" s="278" t="s">
        <v>1453</v>
      </c>
      <c r="D135" s="279"/>
      <c r="E135" s="279"/>
      <c r="F135" s="279"/>
      <c r="G135" s="279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50"/>
      <c r="AA135" s="150"/>
      <c r="AB135" s="150"/>
      <c r="AC135" s="150"/>
      <c r="AD135" s="150"/>
      <c r="AE135" s="150"/>
      <c r="AF135" s="150"/>
      <c r="AG135" s="150" t="s">
        <v>1040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77">
        <v>69</v>
      </c>
      <c r="B136" s="178" t="s">
        <v>222</v>
      </c>
      <c r="C136" s="184" t="s">
        <v>1468</v>
      </c>
      <c r="D136" s="179" t="s">
        <v>445</v>
      </c>
      <c r="E136" s="180">
        <v>17</v>
      </c>
      <c r="F136" s="181"/>
      <c r="G136" s="182">
        <f>ROUND(E136*F136,2)</f>
        <v>0</v>
      </c>
      <c r="H136" s="161">
        <v>0</v>
      </c>
      <c r="I136" s="160">
        <f>ROUND(E136*H136,2)</f>
        <v>0</v>
      </c>
      <c r="J136" s="161">
        <v>544</v>
      </c>
      <c r="K136" s="160">
        <f>ROUND(E136*J136,2)</f>
        <v>9248</v>
      </c>
      <c r="L136" s="160">
        <v>21</v>
      </c>
      <c r="M136" s="160">
        <f>G136*(1+L136/100)</f>
        <v>0</v>
      </c>
      <c r="N136" s="159">
        <v>0</v>
      </c>
      <c r="O136" s="159">
        <f>ROUND(E136*N136,2)</f>
        <v>0</v>
      </c>
      <c r="P136" s="159">
        <v>0</v>
      </c>
      <c r="Q136" s="159">
        <f>ROUND(E136*P136,2)</f>
        <v>0</v>
      </c>
      <c r="R136" s="160"/>
      <c r="S136" s="160" t="s">
        <v>222</v>
      </c>
      <c r="T136" s="160" t="s">
        <v>217</v>
      </c>
      <c r="U136" s="160">
        <v>1.0009999999999999</v>
      </c>
      <c r="V136" s="160">
        <f>ROUND(E136*U136,2)</f>
        <v>17.02</v>
      </c>
      <c r="W136" s="160"/>
      <c r="X136" s="160" t="s">
        <v>1346</v>
      </c>
      <c r="Y136" s="160" t="s">
        <v>218</v>
      </c>
      <c r="Z136" s="150"/>
      <c r="AA136" s="150"/>
      <c r="AB136" s="150"/>
      <c r="AC136" s="150"/>
      <c r="AD136" s="150"/>
      <c r="AE136" s="150"/>
      <c r="AF136" s="150"/>
      <c r="AG136" s="150" t="s">
        <v>1347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77">
        <v>70</v>
      </c>
      <c r="B137" s="178" t="s">
        <v>222</v>
      </c>
      <c r="C137" s="184" t="s">
        <v>1469</v>
      </c>
      <c r="D137" s="179" t="s">
        <v>445</v>
      </c>
      <c r="E137" s="180">
        <v>17</v>
      </c>
      <c r="F137" s="181"/>
      <c r="G137" s="182">
        <f>ROUND(E137*F137,2)</f>
        <v>0</v>
      </c>
      <c r="H137" s="161">
        <v>0</v>
      </c>
      <c r="I137" s="160">
        <f>ROUND(E137*H137,2)</f>
        <v>0</v>
      </c>
      <c r="J137" s="161">
        <v>638</v>
      </c>
      <c r="K137" s="160">
        <f>ROUND(E137*J137,2)</f>
        <v>10846</v>
      </c>
      <c r="L137" s="160">
        <v>21</v>
      </c>
      <c r="M137" s="160">
        <f>G137*(1+L137/100)</f>
        <v>0</v>
      </c>
      <c r="N137" s="159">
        <v>5.9999999999999995E-4</v>
      </c>
      <c r="O137" s="159">
        <f>ROUND(E137*N137,2)</f>
        <v>0.01</v>
      </c>
      <c r="P137" s="159">
        <v>0</v>
      </c>
      <c r="Q137" s="159">
        <f>ROUND(E137*P137,2)</f>
        <v>0</v>
      </c>
      <c r="R137" s="160"/>
      <c r="S137" s="160" t="s">
        <v>222</v>
      </c>
      <c r="T137" s="160" t="s">
        <v>217</v>
      </c>
      <c r="U137" s="160">
        <v>0.186</v>
      </c>
      <c r="V137" s="160">
        <f>ROUND(E137*U137,2)</f>
        <v>3.16</v>
      </c>
      <c r="W137" s="160"/>
      <c r="X137" s="160" t="s">
        <v>1346</v>
      </c>
      <c r="Y137" s="160" t="s">
        <v>218</v>
      </c>
      <c r="Z137" s="150"/>
      <c r="AA137" s="150"/>
      <c r="AB137" s="150"/>
      <c r="AC137" s="150"/>
      <c r="AD137" s="150"/>
      <c r="AE137" s="150"/>
      <c r="AF137" s="150"/>
      <c r="AG137" s="150" t="s">
        <v>1347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77">
        <v>71</v>
      </c>
      <c r="B138" s="178" t="s">
        <v>222</v>
      </c>
      <c r="C138" s="184" t="s">
        <v>1470</v>
      </c>
      <c r="D138" s="179" t="s">
        <v>445</v>
      </c>
      <c r="E138" s="180">
        <v>17</v>
      </c>
      <c r="F138" s="181"/>
      <c r="G138" s="182">
        <f>ROUND(E138*F138,2)</f>
        <v>0</v>
      </c>
      <c r="H138" s="161">
        <v>0</v>
      </c>
      <c r="I138" s="160">
        <f>ROUND(E138*H138,2)</f>
        <v>0</v>
      </c>
      <c r="J138" s="161">
        <v>670</v>
      </c>
      <c r="K138" s="160">
        <f>ROUND(E138*J138,2)</f>
        <v>11390</v>
      </c>
      <c r="L138" s="160">
        <v>21</v>
      </c>
      <c r="M138" s="160">
        <f>G138*(1+L138/100)</f>
        <v>0</v>
      </c>
      <c r="N138" s="159">
        <v>2.9999999999999997E-4</v>
      </c>
      <c r="O138" s="159">
        <f>ROUND(E138*N138,2)</f>
        <v>0.01</v>
      </c>
      <c r="P138" s="159">
        <v>0</v>
      </c>
      <c r="Q138" s="159">
        <f>ROUND(E138*P138,2)</f>
        <v>0</v>
      </c>
      <c r="R138" s="160"/>
      <c r="S138" s="160" t="s">
        <v>222</v>
      </c>
      <c r="T138" s="160" t="s">
        <v>217</v>
      </c>
      <c r="U138" s="160">
        <v>0.17499999999999999</v>
      </c>
      <c r="V138" s="160">
        <f>ROUND(E138*U138,2)</f>
        <v>2.98</v>
      </c>
      <c r="W138" s="160"/>
      <c r="X138" s="160" t="s">
        <v>1346</v>
      </c>
      <c r="Y138" s="160" t="s">
        <v>218</v>
      </c>
      <c r="Z138" s="150"/>
      <c r="AA138" s="150"/>
      <c r="AB138" s="150"/>
      <c r="AC138" s="150"/>
      <c r="AD138" s="150"/>
      <c r="AE138" s="150"/>
      <c r="AF138" s="150"/>
      <c r="AG138" s="150" t="s">
        <v>1347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71">
        <v>72</v>
      </c>
      <c r="B139" s="172" t="s">
        <v>222</v>
      </c>
      <c r="C139" s="185" t="s">
        <v>1471</v>
      </c>
      <c r="D139" s="173" t="s">
        <v>1270</v>
      </c>
      <c r="E139" s="174">
        <v>1</v>
      </c>
      <c r="F139" s="175"/>
      <c r="G139" s="176">
        <f>ROUND(E139*F139,2)</f>
        <v>0</v>
      </c>
      <c r="H139" s="161">
        <v>0</v>
      </c>
      <c r="I139" s="160">
        <f>ROUND(E139*H139,2)</f>
        <v>0</v>
      </c>
      <c r="J139" s="161">
        <v>22880</v>
      </c>
      <c r="K139" s="160">
        <f>ROUND(E139*J139,2)</f>
        <v>22880</v>
      </c>
      <c r="L139" s="160">
        <v>21</v>
      </c>
      <c r="M139" s="160">
        <f>G139*(1+L139/100)</f>
        <v>0</v>
      </c>
      <c r="N139" s="159">
        <v>0</v>
      </c>
      <c r="O139" s="159">
        <f>ROUND(E139*N139,2)</f>
        <v>0</v>
      </c>
      <c r="P139" s="159">
        <v>0</v>
      </c>
      <c r="Q139" s="159">
        <f>ROUND(E139*P139,2)</f>
        <v>0</v>
      </c>
      <c r="R139" s="160"/>
      <c r="S139" s="160" t="s">
        <v>222</v>
      </c>
      <c r="T139" s="160" t="s">
        <v>217</v>
      </c>
      <c r="U139" s="160">
        <v>0</v>
      </c>
      <c r="V139" s="160">
        <f>ROUND(E139*U139,2)</f>
        <v>0</v>
      </c>
      <c r="W139" s="160"/>
      <c r="X139" s="160" t="s">
        <v>1346</v>
      </c>
      <c r="Y139" s="160" t="s">
        <v>218</v>
      </c>
      <c r="Z139" s="150"/>
      <c r="AA139" s="150"/>
      <c r="AB139" s="150"/>
      <c r="AC139" s="150"/>
      <c r="AD139" s="150"/>
      <c r="AE139" s="150"/>
      <c r="AF139" s="150"/>
      <c r="AG139" s="150" t="s">
        <v>1347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ht="22.5" outlineLevel="2" x14ac:dyDescent="0.2">
      <c r="A140" s="157"/>
      <c r="B140" s="158"/>
      <c r="C140" s="278" t="s">
        <v>1472</v>
      </c>
      <c r="D140" s="279"/>
      <c r="E140" s="279"/>
      <c r="F140" s="279"/>
      <c r="G140" s="279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50"/>
      <c r="AA140" s="150"/>
      <c r="AB140" s="150"/>
      <c r="AC140" s="150"/>
      <c r="AD140" s="150"/>
      <c r="AE140" s="150"/>
      <c r="AF140" s="150"/>
      <c r="AG140" s="150" t="s">
        <v>1040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200" t="str">
        <f>C140</f>
        <v>Kompletní regulace TČ a jednotlivých otopných větví, modul pro ovádání a řízení TČ, ekvitermní modulační regulátor včetně venkovního čidla, čidla a další příslušenství, kompletní kabeláž.</v>
      </c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7">
        <v>73</v>
      </c>
      <c r="B141" s="178" t="s">
        <v>222</v>
      </c>
      <c r="C141" s="184" t="s">
        <v>1473</v>
      </c>
      <c r="D141" s="179" t="s">
        <v>445</v>
      </c>
      <c r="E141" s="180">
        <v>1</v>
      </c>
      <c r="F141" s="181"/>
      <c r="G141" s="182">
        <f>ROUND(E141*F141,2)</f>
        <v>0</v>
      </c>
      <c r="H141" s="161">
        <v>0</v>
      </c>
      <c r="I141" s="160">
        <f>ROUND(E141*H141,2)</f>
        <v>0</v>
      </c>
      <c r="J141" s="161">
        <v>567</v>
      </c>
      <c r="K141" s="160">
        <f>ROUND(E141*J141,2)</f>
        <v>567</v>
      </c>
      <c r="L141" s="160">
        <v>21</v>
      </c>
      <c r="M141" s="160">
        <f>G141*(1+L141/100)</f>
        <v>0</v>
      </c>
      <c r="N141" s="159">
        <v>0</v>
      </c>
      <c r="O141" s="159">
        <f>ROUND(E141*N141,2)</f>
        <v>0</v>
      </c>
      <c r="P141" s="159">
        <v>0</v>
      </c>
      <c r="Q141" s="159">
        <f>ROUND(E141*P141,2)</f>
        <v>0</v>
      </c>
      <c r="R141" s="160"/>
      <c r="S141" s="160" t="s">
        <v>222</v>
      </c>
      <c r="T141" s="160" t="s">
        <v>217</v>
      </c>
      <c r="U141" s="160">
        <v>1.2210000000000001</v>
      </c>
      <c r="V141" s="160">
        <f>ROUND(E141*U141,2)</f>
        <v>1.22</v>
      </c>
      <c r="W141" s="160"/>
      <c r="X141" s="160" t="s">
        <v>1346</v>
      </c>
      <c r="Y141" s="160" t="s">
        <v>218</v>
      </c>
      <c r="Z141" s="150"/>
      <c r="AA141" s="150"/>
      <c r="AB141" s="150"/>
      <c r="AC141" s="150"/>
      <c r="AD141" s="150"/>
      <c r="AE141" s="150"/>
      <c r="AF141" s="150"/>
      <c r="AG141" s="150" t="s">
        <v>1347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71">
        <v>74</v>
      </c>
      <c r="B142" s="172" t="s">
        <v>222</v>
      </c>
      <c r="C142" s="185" t="s">
        <v>1474</v>
      </c>
      <c r="D142" s="173" t="s">
        <v>1227</v>
      </c>
      <c r="E142" s="174">
        <v>72</v>
      </c>
      <c r="F142" s="175"/>
      <c r="G142" s="176">
        <f>ROUND(E142*F142,2)</f>
        <v>0</v>
      </c>
      <c r="H142" s="161">
        <v>0</v>
      </c>
      <c r="I142" s="160">
        <f>ROUND(E142*H142,2)</f>
        <v>0</v>
      </c>
      <c r="J142" s="161">
        <v>150</v>
      </c>
      <c r="K142" s="160">
        <f>ROUND(E142*J142,2)</f>
        <v>10800</v>
      </c>
      <c r="L142" s="160">
        <v>21</v>
      </c>
      <c r="M142" s="160">
        <f>G142*(1+L142/100)</f>
        <v>0</v>
      </c>
      <c r="N142" s="159">
        <v>0</v>
      </c>
      <c r="O142" s="159">
        <f>ROUND(E142*N142,2)</f>
        <v>0</v>
      </c>
      <c r="P142" s="159">
        <v>0</v>
      </c>
      <c r="Q142" s="159">
        <f>ROUND(E142*P142,2)</f>
        <v>0</v>
      </c>
      <c r="R142" s="160"/>
      <c r="S142" s="160" t="s">
        <v>222</v>
      </c>
      <c r="T142" s="160" t="s">
        <v>217</v>
      </c>
      <c r="U142" s="160">
        <v>16</v>
      </c>
      <c r="V142" s="160">
        <f>ROUND(E142*U142,2)</f>
        <v>1152</v>
      </c>
      <c r="W142" s="160"/>
      <c r="X142" s="160" t="s">
        <v>1346</v>
      </c>
      <c r="Y142" s="160" t="s">
        <v>218</v>
      </c>
      <c r="Z142" s="150"/>
      <c r="AA142" s="150"/>
      <c r="AB142" s="150"/>
      <c r="AC142" s="150"/>
      <c r="AD142" s="150"/>
      <c r="AE142" s="150"/>
      <c r="AF142" s="150"/>
      <c r="AG142" s="150" t="s">
        <v>1347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2" x14ac:dyDescent="0.2">
      <c r="A143" s="157"/>
      <c r="B143" s="158"/>
      <c r="C143" s="278" t="s">
        <v>1475</v>
      </c>
      <c r="D143" s="279"/>
      <c r="E143" s="279"/>
      <c r="F143" s="279"/>
      <c r="G143" s="279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50"/>
      <c r="AA143" s="150"/>
      <c r="AB143" s="150"/>
      <c r="AC143" s="150"/>
      <c r="AD143" s="150"/>
      <c r="AE143" s="150"/>
      <c r="AF143" s="150"/>
      <c r="AG143" s="150" t="s">
        <v>1040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77">
        <v>75</v>
      </c>
      <c r="B144" s="178" t="s">
        <v>222</v>
      </c>
      <c r="C144" s="184" t="s">
        <v>1476</v>
      </c>
      <c r="D144" s="179" t="s">
        <v>417</v>
      </c>
      <c r="E144" s="180">
        <v>371</v>
      </c>
      <c r="F144" s="181"/>
      <c r="G144" s="182">
        <f>ROUND(E144*F144,2)</f>
        <v>0</v>
      </c>
      <c r="H144" s="161">
        <v>0</v>
      </c>
      <c r="I144" s="160">
        <f>ROUND(E144*H144,2)</f>
        <v>0</v>
      </c>
      <c r="J144" s="161">
        <v>9.3000000000000007</v>
      </c>
      <c r="K144" s="160">
        <f>ROUND(E144*J144,2)</f>
        <v>3450.3</v>
      </c>
      <c r="L144" s="160">
        <v>21</v>
      </c>
      <c r="M144" s="160">
        <f>G144*(1+L144/100)</f>
        <v>0</v>
      </c>
      <c r="N144" s="159">
        <v>0</v>
      </c>
      <c r="O144" s="159">
        <f>ROUND(E144*N144,2)</f>
        <v>0</v>
      </c>
      <c r="P144" s="159">
        <v>0</v>
      </c>
      <c r="Q144" s="159">
        <f>ROUND(E144*P144,2)</f>
        <v>0</v>
      </c>
      <c r="R144" s="160"/>
      <c r="S144" s="160" t="s">
        <v>222</v>
      </c>
      <c r="T144" s="160" t="s">
        <v>217</v>
      </c>
      <c r="U144" s="160">
        <v>1.9E-2</v>
      </c>
      <c r="V144" s="160">
        <f>ROUND(E144*U144,2)</f>
        <v>7.05</v>
      </c>
      <c r="W144" s="160"/>
      <c r="X144" s="160" t="s">
        <v>1346</v>
      </c>
      <c r="Y144" s="160" t="s">
        <v>218</v>
      </c>
      <c r="Z144" s="150"/>
      <c r="AA144" s="150"/>
      <c r="AB144" s="150"/>
      <c r="AC144" s="150"/>
      <c r="AD144" s="150"/>
      <c r="AE144" s="150"/>
      <c r="AF144" s="150"/>
      <c r="AG144" s="150" t="s">
        <v>1347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77">
        <v>76</v>
      </c>
      <c r="B145" s="178" t="s">
        <v>222</v>
      </c>
      <c r="C145" s="184" t="s">
        <v>1477</v>
      </c>
      <c r="D145" s="179" t="s">
        <v>417</v>
      </c>
      <c r="E145" s="180">
        <v>371</v>
      </c>
      <c r="F145" s="181"/>
      <c r="G145" s="182">
        <f>ROUND(E145*F145,2)</f>
        <v>0</v>
      </c>
      <c r="H145" s="161">
        <v>0</v>
      </c>
      <c r="I145" s="160">
        <f>ROUND(E145*H145,2)</f>
        <v>0</v>
      </c>
      <c r="J145" s="161">
        <v>48.9</v>
      </c>
      <c r="K145" s="160">
        <f>ROUND(E145*J145,2)</f>
        <v>18141.900000000001</v>
      </c>
      <c r="L145" s="160">
        <v>21</v>
      </c>
      <c r="M145" s="160">
        <f>G145*(1+L145/100)</f>
        <v>0</v>
      </c>
      <c r="N145" s="159">
        <v>1.0000000000000001E-5</v>
      </c>
      <c r="O145" s="159">
        <f>ROUND(E145*N145,2)</f>
        <v>0</v>
      </c>
      <c r="P145" s="159">
        <v>0</v>
      </c>
      <c r="Q145" s="159">
        <f>ROUND(E145*P145,2)</f>
        <v>0</v>
      </c>
      <c r="R145" s="160"/>
      <c r="S145" s="160" t="s">
        <v>222</v>
      </c>
      <c r="T145" s="160" t="s">
        <v>217</v>
      </c>
      <c r="U145" s="160">
        <v>9.2999999999999999E-2</v>
      </c>
      <c r="V145" s="160">
        <f>ROUND(E145*U145,2)</f>
        <v>34.5</v>
      </c>
      <c r="W145" s="160"/>
      <c r="X145" s="160" t="s">
        <v>1346</v>
      </c>
      <c r="Y145" s="160" t="s">
        <v>218</v>
      </c>
      <c r="Z145" s="150"/>
      <c r="AA145" s="150"/>
      <c r="AB145" s="150"/>
      <c r="AC145" s="150"/>
      <c r="AD145" s="150"/>
      <c r="AE145" s="150"/>
      <c r="AF145" s="150"/>
      <c r="AG145" s="150" t="s">
        <v>1347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77">
        <v>77</v>
      </c>
      <c r="B146" s="178" t="s">
        <v>1478</v>
      </c>
      <c r="C146" s="184" t="s">
        <v>1479</v>
      </c>
      <c r="D146" s="179" t="s">
        <v>0</v>
      </c>
      <c r="E146" s="180">
        <v>0.01</v>
      </c>
      <c r="F146" s="181"/>
      <c r="G146" s="182">
        <f>ROUND(E146*F146,2)</f>
        <v>0</v>
      </c>
      <c r="H146" s="161">
        <v>0</v>
      </c>
      <c r="I146" s="160">
        <f>ROUND(E146*H146,2)</f>
        <v>0</v>
      </c>
      <c r="J146" s="161">
        <v>1370000</v>
      </c>
      <c r="K146" s="160">
        <f>ROUND(E146*J146,2)</f>
        <v>13700</v>
      </c>
      <c r="L146" s="160">
        <v>21</v>
      </c>
      <c r="M146" s="160">
        <f>G146*(1+L146/100)</f>
        <v>0</v>
      </c>
      <c r="N146" s="159">
        <v>0</v>
      </c>
      <c r="O146" s="159">
        <f>ROUND(E146*N146,2)</f>
        <v>0</v>
      </c>
      <c r="P146" s="159">
        <v>0</v>
      </c>
      <c r="Q146" s="159">
        <f>ROUND(E146*P146,2)</f>
        <v>0</v>
      </c>
      <c r="R146" s="160"/>
      <c r="S146" s="160" t="s">
        <v>216</v>
      </c>
      <c r="T146" s="160" t="s">
        <v>217</v>
      </c>
      <c r="U146" s="160">
        <v>0</v>
      </c>
      <c r="V146" s="160">
        <f>ROUND(E146*U146,2)</f>
        <v>0</v>
      </c>
      <c r="W146" s="160"/>
      <c r="X146" s="160" t="s">
        <v>236</v>
      </c>
      <c r="Y146" s="160" t="s">
        <v>218</v>
      </c>
      <c r="Z146" s="150"/>
      <c r="AA146" s="150"/>
      <c r="AB146" s="150"/>
      <c r="AC146" s="150"/>
      <c r="AD146" s="150"/>
      <c r="AE146" s="150"/>
      <c r="AF146" s="150"/>
      <c r="AG146" s="150" t="s">
        <v>1344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x14ac:dyDescent="0.2">
      <c r="A147" s="164" t="s">
        <v>211</v>
      </c>
      <c r="B147" s="165" t="s">
        <v>162</v>
      </c>
      <c r="C147" s="183" t="s">
        <v>163</v>
      </c>
      <c r="D147" s="166"/>
      <c r="E147" s="167"/>
      <c r="F147" s="168"/>
      <c r="G147" s="169">
        <f>SUMIF(AG148:AG239,"&lt;&gt;NOR",G148:G239)</f>
        <v>0</v>
      </c>
      <c r="H147" s="163"/>
      <c r="I147" s="163">
        <f>SUM(I148:I239)</f>
        <v>1542700</v>
      </c>
      <c r="J147" s="163"/>
      <c r="K147" s="163">
        <f>SUM(K148:K239)</f>
        <v>214671</v>
      </c>
      <c r="L147" s="163"/>
      <c r="M147" s="163">
        <f>SUM(M148:M239)</f>
        <v>0</v>
      </c>
      <c r="N147" s="162"/>
      <c r="O147" s="162">
        <f>SUM(O148:O239)</f>
        <v>2.48</v>
      </c>
      <c r="P147" s="162"/>
      <c r="Q147" s="162">
        <f>SUM(Q148:Q239)</f>
        <v>0.13</v>
      </c>
      <c r="R147" s="163"/>
      <c r="S147" s="163"/>
      <c r="T147" s="163"/>
      <c r="U147" s="163"/>
      <c r="V147" s="163">
        <f>SUM(V148:V239)</f>
        <v>6.46</v>
      </c>
      <c r="W147" s="163"/>
      <c r="X147" s="163"/>
      <c r="Y147" s="163"/>
      <c r="AG147" t="s">
        <v>212</v>
      </c>
    </row>
    <row r="148" spans="1:60" outlineLevel="1" x14ac:dyDescent="0.2">
      <c r="A148" s="171">
        <v>78</v>
      </c>
      <c r="B148" s="172" t="s">
        <v>1480</v>
      </c>
      <c r="C148" s="185" t="s">
        <v>1481</v>
      </c>
      <c r="D148" s="173" t="s">
        <v>445</v>
      </c>
      <c r="E148" s="174">
        <v>1</v>
      </c>
      <c r="F148" s="175"/>
      <c r="G148" s="176">
        <f>ROUND(E148*F148,2)</f>
        <v>0</v>
      </c>
      <c r="H148" s="161">
        <v>324500</v>
      </c>
      <c r="I148" s="160">
        <f>ROUND(E148*H148,2)</f>
        <v>324500</v>
      </c>
      <c r="J148" s="161">
        <v>0</v>
      </c>
      <c r="K148" s="160">
        <f>ROUND(E148*J148,2)</f>
        <v>0</v>
      </c>
      <c r="L148" s="160">
        <v>21</v>
      </c>
      <c r="M148" s="160">
        <f>G148*(1+L148/100)</f>
        <v>0</v>
      </c>
      <c r="N148" s="159">
        <v>1.24E-2</v>
      </c>
      <c r="O148" s="159">
        <f>ROUND(E148*N148,2)</f>
        <v>0.01</v>
      </c>
      <c r="P148" s="159">
        <v>0</v>
      </c>
      <c r="Q148" s="159">
        <f>ROUND(E148*P148,2)</f>
        <v>0</v>
      </c>
      <c r="R148" s="160"/>
      <c r="S148" s="160" t="s">
        <v>222</v>
      </c>
      <c r="T148" s="160" t="s">
        <v>217</v>
      </c>
      <c r="U148" s="160">
        <v>0</v>
      </c>
      <c r="V148" s="160">
        <f>ROUND(E148*U148,2)</f>
        <v>0</v>
      </c>
      <c r="W148" s="160"/>
      <c r="X148" s="160" t="s">
        <v>322</v>
      </c>
      <c r="Y148" s="160" t="s">
        <v>218</v>
      </c>
      <c r="Z148" s="150"/>
      <c r="AA148" s="150"/>
      <c r="AB148" s="150"/>
      <c r="AC148" s="150"/>
      <c r="AD148" s="150"/>
      <c r="AE148" s="150"/>
      <c r="AF148" s="150"/>
      <c r="AG148" s="150" t="s">
        <v>558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2" x14ac:dyDescent="0.2">
      <c r="A149" s="157"/>
      <c r="B149" s="158"/>
      <c r="C149" s="278" t="s">
        <v>1482</v>
      </c>
      <c r="D149" s="279"/>
      <c r="E149" s="279"/>
      <c r="F149" s="279"/>
      <c r="G149" s="279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50"/>
      <c r="AA149" s="150"/>
      <c r="AB149" s="150"/>
      <c r="AC149" s="150"/>
      <c r="AD149" s="150"/>
      <c r="AE149" s="150"/>
      <c r="AF149" s="150"/>
      <c r="AG149" s="150" t="s">
        <v>1040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3" x14ac:dyDescent="0.2">
      <c r="A150" s="157"/>
      <c r="B150" s="158"/>
      <c r="C150" s="280" t="s">
        <v>1483</v>
      </c>
      <c r="D150" s="281"/>
      <c r="E150" s="281"/>
      <c r="F150" s="281"/>
      <c r="G150" s="281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1040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3" x14ac:dyDescent="0.2">
      <c r="A151" s="157"/>
      <c r="B151" s="158"/>
      <c r="C151" s="280" t="s">
        <v>1484</v>
      </c>
      <c r="D151" s="281"/>
      <c r="E151" s="281"/>
      <c r="F151" s="281"/>
      <c r="G151" s="281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1040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3" x14ac:dyDescent="0.2">
      <c r="A152" s="157"/>
      <c r="B152" s="158"/>
      <c r="C152" s="280" t="s">
        <v>1485</v>
      </c>
      <c r="D152" s="281"/>
      <c r="E152" s="281"/>
      <c r="F152" s="281"/>
      <c r="G152" s="281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50"/>
      <c r="AA152" s="150"/>
      <c r="AB152" s="150"/>
      <c r="AC152" s="150"/>
      <c r="AD152" s="150"/>
      <c r="AE152" s="150"/>
      <c r="AF152" s="150"/>
      <c r="AG152" s="150" t="s">
        <v>1040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3" x14ac:dyDescent="0.2">
      <c r="A153" s="157"/>
      <c r="B153" s="158"/>
      <c r="C153" s="280" t="s">
        <v>1486</v>
      </c>
      <c r="D153" s="281"/>
      <c r="E153" s="281"/>
      <c r="F153" s="281"/>
      <c r="G153" s="281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50"/>
      <c r="AA153" s="150"/>
      <c r="AB153" s="150"/>
      <c r="AC153" s="150"/>
      <c r="AD153" s="150"/>
      <c r="AE153" s="150"/>
      <c r="AF153" s="150"/>
      <c r="AG153" s="150" t="s">
        <v>1040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3" x14ac:dyDescent="0.2">
      <c r="A154" s="157"/>
      <c r="B154" s="158"/>
      <c r="C154" s="280" t="s">
        <v>1487</v>
      </c>
      <c r="D154" s="281"/>
      <c r="E154" s="281"/>
      <c r="F154" s="281"/>
      <c r="G154" s="281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50"/>
      <c r="AA154" s="150"/>
      <c r="AB154" s="150"/>
      <c r="AC154" s="150"/>
      <c r="AD154" s="150"/>
      <c r="AE154" s="150"/>
      <c r="AF154" s="150"/>
      <c r="AG154" s="150" t="s">
        <v>1040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3" x14ac:dyDescent="0.2">
      <c r="A155" s="157"/>
      <c r="B155" s="158"/>
      <c r="C155" s="280" t="s">
        <v>1488</v>
      </c>
      <c r="D155" s="281"/>
      <c r="E155" s="281"/>
      <c r="F155" s="281"/>
      <c r="G155" s="281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1040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3" x14ac:dyDescent="0.2">
      <c r="A156" s="157"/>
      <c r="B156" s="158"/>
      <c r="C156" s="280" t="s">
        <v>1489</v>
      </c>
      <c r="D156" s="281"/>
      <c r="E156" s="281"/>
      <c r="F156" s="281"/>
      <c r="G156" s="281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1040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71">
        <v>79</v>
      </c>
      <c r="B157" s="172" t="s">
        <v>1490</v>
      </c>
      <c r="C157" s="185" t="s">
        <v>1491</v>
      </c>
      <c r="D157" s="173" t="s">
        <v>445</v>
      </c>
      <c r="E157" s="174">
        <v>1</v>
      </c>
      <c r="F157" s="175"/>
      <c r="G157" s="176">
        <f>ROUND(E157*F157,2)</f>
        <v>0</v>
      </c>
      <c r="H157" s="161">
        <v>514256</v>
      </c>
      <c r="I157" s="160">
        <f>ROUND(E157*H157,2)</f>
        <v>514256</v>
      </c>
      <c r="J157" s="161">
        <v>0</v>
      </c>
      <c r="K157" s="160">
        <f>ROUND(E157*J157,2)</f>
        <v>0</v>
      </c>
      <c r="L157" s="160">
        <v>21</v>
      </c>
      <c r="M157" s="160">
        <f>G157*(1+L157/100)</f>
        <v>0</v>
      </c>
      <c r="N157" s="159">
        <v>1.24E-2</v>
      </c>
      <c r="O157" s="159">
        <f>ROUND(E157*N157,2)</f>
        <v>0.01</v>
      </c>
      <c r="P157" s="159">
        <v>0</v>
      </c>
      <c r="Q157" s="159">
        <f>ROUND(E157*P157,2)</f>
        <v>0</v>
      </c>
      <c r="R157" s="160"/>
      <c r="S157" s="160" t="s">
        <v>222</v>
      </c>
      <c r="T157" s="160" t="s">
        <v>217</v>
      </c>
      <c r="U157" s="160">
        <v>0</v>
      </c>
      <c r="V157" s="160">
        <f>ROUND(E157*U157,2)</f>
        <v>0</v>
      </c>
      <c r="W157" s="160"/>
      <c r="X157" s="160" t="s">
        <v>322</v>
      </c>
      <c r="Y157" s="160" t="s">
        <v>218</v>
      </c>
      <c r="Z157" s="150"/>
      <c r="AA157" s="150"/>
      <c r="AB157" s="150"/>
      <c r="AC157" s="150"/>
      <c r="AD157" s="150"/>
      <c r="AE157" s="150"/>
      <c r="AF157" s="150"/>
      <c r="AG157" s="150" t="s">
        <v>558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2" x14ac:dyDescent="0.2">
      <c r="A158" s="157"/>
      <c r="B158" s="158"/>
      <c r="C158" s="278" t="s">
        <v>1492</v>
      </c>
      <c r="D158" s="279"/>
      <c r="E158" s="279"/>
      <c r="F158" s="279"/>
      <c r="G158" s="279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1040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3" x14ac:dyDescent="0.2">
      <c r="A159" s="157"/>
      <c r="B159" s="158"/>
      <c r="C159" s="280" t="s">
        <v>1493</v>
      </c>
      <c r="D159" s="281"/>
      <c r="E159" s="281"/>
      <c r="F159" s="281"/>
      <c r="G159" s="281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50"/>
      <c r="AA159" s="150"/>
      <c r="AB159" s="150"/>
      <c r="AC159" s="150"/>
      <c r="AD159" s="150"/>
      <c r="AE159" s="150"/>
      <c r="AF159" s="150"/>
      <c r="AG159" s="150" t="s">
        <v>1040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3" x14ac:dyDescent="0.2">
      <c r="A160" s="157"/>
      <c r="B160" s="158"/>
      <c r="C160" s="280" t="s">
        <v>1494</v>
      </c>
      <c r="D160" s="281"/>
      <c r="E160" s="281"/>
      <c r="F160" s="281"/>
      <c r="G160" s="281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1040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3" x14ac:dyDescent="0.2">
      <c r="A161" s="157"/>
      <c r="B161" s="158"/>
      <c r="C161" s="280" t="s">
        <v>1486</v>
      </c>
      <c r="D161" s="281"/>
      <c r="E161" s="281"/>
      <c r="F161" s="281"/>
      <c r="G161" s="281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50"/>
      <c r="AA161" s="150"/>
      <c r="AB161" s="150"/>
      <c r="AC161" s="150"/>
      <c r="AD161" s="150"/>
      <c r="AE161" s="150"/>
      <c r="AF161" s="150"/>
      <c r="AG161" s="150" t="s">
        <v>1040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3" x14ac:dyDescent="0.2">
      <c r="A162" s="157"/>
      <c r="B162" s="158"/>
      <c r="C162" s="280" t="s">
        <v>1487</v>
      </c>
      <c r="D162" s="281"/>
      <c r="E162" s="281"/>
      <c r="F162" s="281"/>
      <c r="G162" s="281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50"/>
      <c r="AA162" s="150"/>
      <c r="AB162" s="150"/>
      <c r="AC162" s="150"/>
      <c r="AD162" s="150"/>
      <c r="AE162" s="150"/>
      <c r="AF162" s="150"/>
      <c r="AG162" s="150" t="s">
        <v>1040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3" x14ac:dyDescent="0.2">
      <c r="A163" s="157"/>
      <c r="B163" s="158"/>
      <c r="C163" s="280" t="s">
        <v>1488</v>
      </c>
      <c r="D163" s="281"/>
      <c r="E163" s="281"/>
      <c r="F163" s="281"/>
      <c r="G163" s="281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50"/>
      <c r="AA163" s="150"/>
      <c r="AB163" s="150"/>
      <c r="AC163" s="150"/>
      <c r="AD163" s="150"/>
      <c r="AE163" s="150"/>
      <c r="AF163" s="150"/>
      <c r="AG163" s="150" t="s">
        <v>1040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3" x14ac:dyDescent="0.2">
      <c r="A164" s="157"/>
      <c r="B164" s="158"/>
      <c r="C164" s="280" t="s">
        <v>1489</v>
      </c>
      <c r="D164" s="281"/>
      <c r="E164" s="281"/>
      <c r="F164" s="281"/>
      <c r="G164" s="281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50"/>
      <c r="AA164" s="150"/>
      <c r="AB164" s="150"/>
      <c r="AC164" s="150"/>
      <c r="AD164" s="150"/>
      <c r="AE164" s="150"/>
      <c r="AF164" s="150"/>
      <c r="AG164" s="150" t="s">
        <v>1040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77">
        <v>80</v>
      </c>
      <c r="B165" s="178" t="s">
        <v>1495</v>
      </c>
      <c r="C165" s="184" t="s">
        <v>1496</v>
      </c>
      <c r="D165" s="179" t="s">
        <v>1270</v>
      </c>
      <c r="E165" s="180">
        <v>1</v>
      </c>
      <c r="F165" s="181"/>
      <c r="G165" s="182">
        <f>ROUND(E165*F165,2)</f>
        <v>0</v>
      </c>
      <c r="H165" s="161">
        <v>0</v>
      </c>
      <c r="I165" s="160">
        <f>ROUND(E165*H165,2)</f>
        <v>0</v>
      </c>
      <c r="J165" s="161">
        <v>83875</v>
      </c>
      <c r="K165" s="160">
        <f>ROUND(E165*J165,2)</f>
        <v>83875</v>
      </c>
      <c r="L165" s="160">
        <v>21</v>
      </c>
      <c r="M165" s="160">
        <f>G165*(1+L165/100)</f>
        <v>0</v>
      </c>
      <c r="N165" s="159">
        <v>0</v>
      </c>
      <c r="O165" s="159">
        <f>ROUND(E165*N165,2)</f>
        <v>0</v>
      </c>
      <c r="P165" s="159">
        <v>0</v>
      </c>
      <c r="Q165" s="159">
        <f>ROUND(E165*P165,2)</f>
        <v>0</v>
      </c>
      <c r="R165" s="160"/>
      <c r="S165" s="160" t="s">
        <v>222</v>
      </c>
      <c r="T165" s="160" t="s">
        <v>217</v>
      </c>
      <c r="U165" s="160">
        <v>0.28999999999999998</v>
      </c>
      <c r="V165" s="160">
        <f>ROUND(E165*U165,2)</f>
        <v>0.28999999999999998</v>
      </c>
      <c r="W165" s="160"/>
      <c r="X165" s="160" t="s">
        <v>236</v>
      </c>
      <c r="Y165" s="160" t="s">
        <v>218</v>
      </c>
      <c r="Z165" s="150"/>
      <c r="AA165" s="150"/>
      <c r="AB165" s="150"/>
      <c r="AC165" s="150"/>
      <c r="AD165" s="150"/>
      <c r="AE165" s="150"/>
      <c r="AF165" s="150"/>
      <c r="AG165" s="150" t="s">
        <v>1344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ht="22.5" outlineLevel="1" x14ac:dyDescent="0.2">
      <c r="A166" s="171">
        <v>81</v>
      </c>
      <c r="B166" s="172" t="s">
        <v>222</v>
      </c>
      <c r="C166" s="185" t="s">
        <v>1497</v>
      </c>
      <c r="D166" s="173" t="s">
        <v>445</v>
      </c>
      <c r="E166" s="174">
        <v>1</v>
      </c>
      <c r="F166" s="175"/>
      <c r="G166" s="176">
        <f>ROUND(E166*F166,2)</f>
        <v>0</v>
      </c>
      <c r="H166" s="161">
        <v>8562</v>
      </c>
      <c r="I166" s="160">
        <f>ROUND(E166*H166,2)</f>
        <v>8562</v>
      </c>
      <c r="J166" s="161">
        <v>0</v>
      </c>
      <c r="K166" s="160">
        <f>ROUND(E166*J166,2)</f>
        <v>0</v>
      </c>
      <c r="L166" s="160">
        <v>21</v>
      </c>
      <c r="M166" s="160">
        <f>G166*(1+L166/100)</f>
        <v>0</v>
      </c>
      <c r="N166" s="159">
        <v>1.24E-2</v>
      </c>
      <c r="O166" s="159">
        <f>ROUND(E166*N166,2)</f>
        <v>0.01</v>
      </c>
      <c r="P166" s="159">
        <v>0</v>
      </c>
      <c r="Q166" s="159">
        <f>ROUND(E166*P166,2)</f>
        <v>0</v>
      </c>
      <c r="R166" s="160"/>
      <c r="S166" s="160" t="s">
        <v>222</v>
      </c>
      <c r="T166" s="160" t="s">
        <v>217</v>
      </c>
      <c r="U166" s="160">
        <v>0</v>
      </c>
      <c r="V166" s="160">
        <f>ROUND(E166*U166,2)</f>
        <v>0</v>
      </c>
      <c r="W166" s="160"/>
      <c r="X166" s="160" t="s">
        <v>1346</v>
      </c>
      <c r="Y166" s="160" t="s">
        <v>218</v>
      </c>
      <c r="Z166" s="150"/>
      <c r="AA166" s="150"/>
      <c r="AB166" s="150"/>
      <c r="AC166" s="150"/>
      <c r="AD166" s="150"/>
      <c r="AE166" s="150"/>
      <c r="AF166" s="150"/>
      <c r="AG166" s="150" t="s">
        <v>1396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2" x14ac:dyDescent="0.2">
      <c r="A167" s="157"/>
      <c r="B167" s="158"/>
      <c r="C167" s="278" t="s">
        <v>1498</v>
      </c>
      <c r="D167" s="279"/>
      <c r="E167" s="279"/>
      <c r="F167" s="279"/>
      <c r="G167" s="279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50"/>
      <c r="AA167" s="150"/>
      <c r="AB167" s="150"/>
      <c r="AC167" s="150"/>
      <c r="AD167" s="150"/>
      <c r="AE167" s="150"/>
      <c r="AF167" s="150"/>
      <c r="AG167" s="150" t="s">
        <v>1040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3" x14ac:dyDescent="0.2">
      <c r="A168" s="157"/>
      <c r="B168" s="158"/>
      <c r="C168" s="280" t="s">
        <v>1499</v>
      </c>
      <c r="D168" s="281"/>
      <c r="E168" s="281"/>
      <c r="F168" s="281"/>
      <c r="G168" s="281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50"/>
      <c r="AA168" s="150"/>
      <c r="AB168" s="150"/>
      <c r="AC168" s="150"/>
      <c r="AD168" s="150"/>
      <c r="AE168" s="150"/>
      <c r="AF168" s="150"/>
      <c r="AG168" s="150" t="s">
        <v>1040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77">
        <v>82</v>
      </c>
      <c r="B169" s="178" t="s">
        <v>1500</v>
      </c>
      <c r="C169" s="184" t="s">
        <v>1501</v>
      </c>
      <c r="D169" s="179" t="s">
        <v>1270</v>
      </c>
      <c r="E169" s="180">
        <v>1</v>
      </c>
      <c r="F169" s="181"/>
      <c r="G169" s="182">
        <f>ROUND(E169*F169,2)</f>
        <v>0</v>
      </c>
      <c r="H169" s="161">
        <v>0</v>
      </c>
      <c r="I169" s="160">
        <f>ROUND(E169*H169,2)</f>
        <v>0</v>
      </c>
      <c r="J169" s="161">
        <v>456</v>
      </c>
      <c r="K169" s="160">
        <f>ROUND(E169*J169,2)</f>
        <v>456</v>
      </c>
      <c r="L169" s="160">
        <v>21</v>
      </c>
      <c r="M169" s="160">
        <f>G169*(1+L169/100)</f>
        <v>0</v>
      </c>
      <c r="N169" s="159">
        <v>0</v>
      </c>
      <c r="O169" s="159">
        <f>ROUND(E169*N169,2)</f>
        <v>0</v>
      </c>
      <c r="P169" s="159">
        <v>0</v>
      </c>
      <c r="Q169" s="159">
        <f>ROUND(E169*P169,2)</f>
        <v>0</v>
      </c>
      <c r="R169" s="160"/>
      <c r="S169" s="160" t="s">
        <v>222</v>
      </c>
      <c r="T169" s="160" t="s">
        <v>217</v>
      </c>
      <c r="U169" s="160">
        <v>0.28999999999999998</v>
      </c>
      <c r="V169" s="160">
        <f>ROUND(E169*U169,2)</f>
        <v>0.28999999999999998</v>
      </c>
      <c r="W169" s="160"/>
      <c r="X169" s="160" t="s">
        <v>236</v>
      </c>
      <c r="Y169" s="160" t="s">
        <v>218</v>
      </c>
      <c r="Z169" s="150"/>
      <c r="AA169" s="150"/>
      <c r="AB169" s="150"/>
      <c r="AC169" s="150"/>
      <c r="AD169" s="150"/>
      <c r="AE169" s="150"/>
      <c r="AF169" s="150"/>
      <c r="AG169" s="150" t="s">
        <v>1344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71">
        <v>83</v>
      </c>
      <c r="B170" s="172" t="s">
        <v>222</v>
      </c>
      <c r="C170" s="185" t="s">
        <v>1502</v>
      </c>
      <c r="D170" s="173" t="s">
        <v>445</v>
      </c>
      <c r="E170" s="174">
        <v>1</v>
      </c>
      <c r="F170" s="175"/>
      <c r="G170" s="176">
        <f>ROUND(E170*F170,2)</f>
        <v>0</v>
      </c>
      <c r="H170" s="161">
        <v>8562</v>
      </c>
      <c r="I170" s="160">
        <f>ROUND(E170*H170,2)</f>
        <v>8562</v>
      </c>
      <c r="J170" s="161">
        <v>0</v>
      </c>
      <c r="K170" s="160">
        <f>ROUND(E170*J170,2)</f>
        <v>0</v>
      </c>
      <c r="L170" s="160">
        <v>21</v>
      </c>
      <c r="M170" s="160">
        <f>G170*(1+L170/100)</f>
        <v>0</v>
      </c>
      <c r="N170" s="159">
        <v>1.24E-2</v>
      </c>
      <c r="O170" s="159">
        <f>ROUND(E170*N170,2)</f>
        <v>0.01</v>
      </c>
      <c r="P170" s="159">
        <v>0</v>
      </c>
      <c r="Q170" s="159">
        <f>ROUND(E170*P170,2)</f>
        <v>0</v>
      </c>
      <c r="R170" s="160"/>
      <c r="S170" s="160" t="s">
        <v>222</v>
      </c>
      <c r="T170" s="160" t="s">
        <v>217</v>
      </c>
      <c r="U170" s="160">
        <v>0</v>
      </c>
      <c r="V170" s="160">
        <f>ROUND(E170*U170,2)</f>
        <v>0</v>
      </c>
      <c r="W170" s="160"/>
      <c r="X170" s="160" t="s">
        <v>1346</v>
      </c>
      <c r="Y170" s="160" t="s">
        <v>218</v>
      </c>
      <c r="Z170" s="150"/>
      <c r="AA170" s="150"/>
      <c r="AB170" s="150"/>
      <c r="AC170" s="150"/>
      <c r="AD170" s="150"/>
      <c r="AE170" s="150"/>
      <c r="AF170" s="150"/>
      <c r="AG170" s="150" t="s">
        <v>1396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2" x14ac:dyDescent="0.2">
      <c r="A171" s="157"/>
      <c r="B171" s="158"/>
      <c r="C171" s="278" t="s">
        <v>1503</v>
      </c>
      <c r="D171" s="279"/>
      <c r="E171" s="279"/>
      <c r="F171" s="279"/>
      <c r="G171" s="279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50"/>
      <c r="AA171" s="150"/>
      <c r="AB171" s="150"/>
      <c r="AC171" s="150"/>
      <c r="AD171" s="150"/>
      <c r="AE171" s="150"/>
      <c r="AF171" s="150"/>
      <c r="AG171" s="150" t="s">
        <v>1040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ht="22.5" outlineLevel="1" x14ac:dyDescent="0.2">
      <c r="A172" s="171">
        <v>84</v>
      </c>
      <c r="B172" s="172" t="s">
        <v>222</v>
      </c>
      <c r="C172" s="185" t="s">
        <v>1504</v>
      </c>
      <c r="D172" s="173" t="s">
        <v>445</v>
      </c>
      <c r="E172" s="174">
        <v>1</v>
      </c>
      <c r="F172" s="175"/>
      <c r="G172" s="176">
        <f>ROUND(E172*F172,2)</f>
        <v>0</v>
      </c>
      <c r="H172" s="161">
        <v>12000</v>
      </c>
      <c r="I172" s="160">
        <f>ROUND(E172*H172,2)</f>
        <v>12000</v>
      </c>
      <c r="J172" s="161">
        <v>0</v>
      </c>
      <c r="K172" s="160">
        <f>ROUND(E172*J172,2)</f>
        <v>0</v>
      </c>
      <c r="L172" s="160">
        <v>21</v>
      </c>
      <c r="M172" s="160">
        <f>G172*(1+L172/100)</f>
        <v>0</v>
      </c>
      <c r="N172" s="159">
        <v>1.24E-2</v>
      </c>
      <c r="O172" s="159">
        <f>ROUND(E172*N172,2)</f>
        <v>0.01</v>
      </c>
      <c r="P172" s="159">
        <v>0</v>
      </c>
      <c r="Q172" s="159">
        <f>ROUND(E172*P172,2)</f>
        <v>0</v>
      </c>
      <c r="R172" s="160"/>
      <c r="S172" s="160" t="s">
        <v>222</v>
      </c>
      <c r="T172" s="160" t="s">
        <v>217</v>
      </c>
      <c r="U172" s="160">
        <v>0</v>
      </c>
      <c r="V172" s="160">
        <f>ROUND(E172*U172,2)</f>
        <v>0</v>
      </c>
      <c r="W172" s="160"/>
      <c r="X172" s="160" t="s">
        <v>1346</v>
      </c>
      <c r="Y172" s="160" t="s">
        <v>218</v>
      </c>
      <c r="Z172" s="150"/>
      <c r="AA172" s="150"/>
      <c r="AB172" s="150"/>
      <c r="AC172" s="150"/>
      <c r="AD172" s="150"/>
      <c r="AE172" s="150"/>
      <c r="AF172" s="150"/>
      <c r="AG172" s="150" t="s">
        <v>1396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2" x14ac:dyDescent="0.2">
      <c r="A173" s="157"/>
      <c r="B173" s="158"/>
      <c r="C173" s="278" t="s">
        <v>1505</v>
      </c>
      <c r="D173" s="279"/>
      <c r="E173" s="279"/>
      <c r="F173" s="279"/>
      <c r="G173" s="279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50"/>
      <c r="AA173" s="150"/>
      <c r="AB173" s="150"/>
      <c r="AC173" s="150"/>
      <c r="AD173" s="150"/>
      <c r="AE173" s="150"/>
      <c r="AF173" s="150"/>
      <c r="AG173" s="150" t="s">
        <v>1040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3" x14ac:dyDescent="0.2">
      <c r="A174" s="157"/>
      <c r="B174" s="158"/>
      <c r="C174" s="280" t="s">
        <v>1506</v>
      </c>
      <c r="D174" s="281"/>
      <c r="E174" s="281"/>
      <c r="F174" s="281"/>
      <c r="G174" s="281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50"/>
      <c r="AA174" s="150"/>
      <c r="AB174" s="150"/>
      <c r="AC174" s="150"/>
      <c r="AD174" s="150"/>
      <c r="AE174" s="150"/>
      <c r="AF174" s="150"/>
      <c r="AG174" s="150" t="s">
        <v>1040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3" x14ac:dyDescent="0.2">
      <c r="A175" s="157"/>
      <c r="B175" s="158"/>
      <c r="C175" s="280" t="s">
        <v>1507</v>
      </c>
      <c r="D175" s="281"/>
      <c r="E175" s="281"/>
      <c r="F175" s="281"/>
      <c r="G175" s="281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50"/>
      <c r="AA175" s="150"/>
      <c r="AB175" s="150"/>
      <c r="AC175" s="150"/>
      <c r="AD175" s="150"/>
      <c r="AE175" s="150"/>
      <c r="AF175" s="150"/>
      <c r="AG175" s="150" t="s">
        <v>1040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ht="22.5" outlineLevel="1" x14ac:dyDescent="0.2">
      <c r="A176" s="171">
        <v>85</v>
      </c>
      <c r="B176" s="172" t="s">
        <v>222</v>
      </c>
      <c r="C176" s="185" t="s">
        <v>1508</v>
      </c>
      <c r="D176" s="173" t="s">
        <v>445</v>
      </c>
      <c r="E176" s="174">
        <v>1</v>
      </c>
      <c r="F176" s="175"/>
      <c r="G176" s="176">
        <f>ROUND(E176*F176,2)</f>
        <v>0</v>
      </c>
      <c r="H176" s="161">
        <v>12000</v>
      </c>
      <c r="I176" s="160">
        <f>ROUND(E176*H176,2)</f>
        <v>12000</v>
      </c>
      <c r="J176" s="161">
        <v>0</v>
      </c>
      <c r="K176" s="160">
        <f>ROUND(E176*J176,2)</f>
        <v>0</v>
      </c>
      <c r="L176" s="160">
        <v>21</v>
      </c>
      <c r="M176" s="160">
        <f>G176*(1+L176/100)</f>
        <v>0</v>
      </c>
      <c r="N176" s="159">
        <v>1.24E-2</v>
      </c>
      <c r="O176" s="159">
        <f>ROUND(E176*N176,2)</f>
        <v>0.01</v>
      </c>
      <c r="P176" s="159">
        <v>0</v>
      </c>
      <c r="Q176" s="159">
        <f>ROUND(E176*P176,2)</f>
        <v>0</v>
      </c>
      <c r="R176" s="160"/>
      <c r="S176" s="160" t="s">
        <v>222</v>
      </c>
      <c r="T176" s="160" t="s">
        <v>217</v>
      </c>
      <c r="U176" s="160">
        <v>0</v>
      </c>
      <c r="V176" s="160">
        <f>ROUND(E176*U176,2)</f>
        <v>0</v>
      </c>
      <c r="W176" s="160"/>
      <c r="X176" s="160" t="s">
        <v>1346</v>
      </c>
      <c r="Y176" s="160" t="s">
        <v>218</v>
      </c>
      <c r="Z176" s="150"/>
      <c r="AA176" s="150"/>
      <c r="AB176" s="150"/>
      <c r="AC176" s="150"/>
      <c r="AD176" s="150"/>
      <c r="AE176" s="150"/>
      <c r="AF176" s="150"/>
      <c r="AG176" s="150" t="s">
        <v>1396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2" x14ac:dyDescent="0.2">
      <c r="A177" s="157"/>
      <c r="B177" s="158"/>
      <c r="C177" s="278" t="s">
        <v>1509</v>
      </c>
      <c r="D177" s="279"/>
      <c r="E177" s="279"/>
      <c r="F177" s="279"/>
      <c r="G177" s="279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50"/>
      <c r="AA177" s="150"/>
      <c r="AB177" s="150"/>
      <c r="AC177" s="150"/>
      <c r="AD177" s="150"/>
      <c r="AE177" s="150"/>
      <c r="AF177" s="150"/>
      <c r="AG177" s="150" t="s">
        <v>1040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3" x14ac:dyDescent="0.2">
      <c r="A178" s="157"/>
      <c r="B178" s="158"/>
      <c r="C178" s="280" t="s">
        <v>1506</v>
      </c>
      <c r="D178" s="281"/>
      <c r="E178" s="281"/>
      <c r="F178" s="281"/>
      <c r="G178" s="281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50"/>
      <c r="AA178" s="150"/>
      <c r="AB178" s="150"/>
      <c r="AC178" s="150"/>
      <c r="AD178" s="150"/>
      <c r="AE178" s="150"/>
      <c r="AF178" s="150"/>
      <c r="AG178" s="150" t="s">
        <v>1040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3" x14ac:dyDescent="0.2">
      <c r="A179" s="157"/>
      <c r="B179" s="158"/>
      <c r="C179" s="280" t="s">
        <v>1507</v>
      </c>
      <c r="D179" s="281"/>
      <c r="E179" s="281"/>
      <c r="F179" s="281"/>
      <c r="G179" s="281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50"/>
      <c r="AA179" s="150"/>
      <c r="AB179" s="150"/>
      <c r="AC179" s="150"/>
      <c r="AD179" s="150"/>
      <c r="AE179" s="150"/>
      <c r="AF179" s="150"/>
      <c r="AG179" s="150" t="s">
        <v>1040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ht="22.5" outlineLevel="1" x14ac:dyDescent="0.2">
      <c r="A180" s="171">
        <v>86</v>
      </c>
      <c r="B180" s="172" t="s">
        <v>222</v>
      </c>
      <c r="C180" s="185" t="s">
        <v>1510</v>
      </c>
      <c r="D180" s="173" t="s">
        <v>445</v>
      </c>
      <c r="E180" s="174">
        <v>1</v>
      </c>
      <c r="F180" s="175"/>
      <c r="G180" s="176">
        <f>ROUND(E180*F180,2)</f>
        <v>0</v>
      </c>
      <c r="H180" s="161">
        <v>12000</v>
      </c>
      <c r="I180" s="160">
        <f>ROUND(E180*H180,2)</f>
        <v>12000</v>
      </c>
      <c r="J180" s="161">
        <v>0</v>
      </c>
      <c r="K180" s="160">
        <f>ROUND(E180*J180,2)</f>
        <v>0</v>
      </c>
      <c r="L180" s="160">
        <v>21</v>
      </c>
      <c r="M180" s="160">
        <f>G180*(1+L180/100)</f>
        <v>0</v>
      </c>
      <c r="N180" s="159">
        <v>1.24E-2</v>
      </c>
      <c r="O180" s="159">
        <f>ROUND(E180*N180,2)</f>
        <v>0.01</v>
      </c>
      <c r="P180" s="159">
        <v>0</v>
      </c>
      <c r="Q180" s="159">
        <f>ROUND(E180*P180,2)</f>
        <v>0</v>
      </c>
      <c r="R180" s="160"/>
      <c r="S180" s="160" t="s">
        <v>222</v>
      </c>
      <c r="T180" s="160" t="s">
        <v>217</v>
      </c>
      <c r="U180" s="160">
        <v>0</v>
      </c>
      <c r="V180" s="160">
        <f>ROUND(E180*U180,2)</f>
        <v>0</v>
      </c>
      <c r="W180" s="160"/>
      <c r="X180" s="160" t="s">
        <v>1346</v>
      </c>
      <c r="Y180" s="160" t="s">
        <v>218</v>
      </c>
      <c r="Z180" s="150"/>
      <c r="AA180" s="150"/>
      <c r="AB180" s="150"/>
      <c r="AC180" s="150"/>
      <c r="AD180" s="150"/>
      <c r="AE180" s="150"/>
      <c r="AF180" s="150"/>
      <c r="AG180" s="150" t="s">
        <v>1396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2" x14ac:dyDescent="0.2">
      <c r="A181" s="157"/>
      <c r="B181" s="158"/>
      <c r="C181" s="278" t="s">
        <v>1511</v>
      </c>
      <c r="D181" s="279"/>
      <c r="E181" s="279"/>
      <c r="F181" s="279"/>
      <c r="G181" s="279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50"/>
      <c r="AA181" s="150"/>
      <c r="AB181" s="150"/>
      <c r="AC181" s="150"/>
      <c r="AD181" s="150"/>
      <c r="AE181" s="150"/>
      <c r="AF181" s="150"/>
      <c r="AG181" s="150" t="s">
        <v>1040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3" x14ac:dyDescent="0.2">
      <c r="A182" s="157"/>
      <c r="B182" s="158"/>
      <c r="C182" s="280" t="s">
        <v>1506</v>
      </c>
      <c r="D182" s="281"/>
      <c r="E182" s="281"/>
      <c r="F182" s="281"/>
      <c r="G182" s="281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50"/>
      <c r="AA182" s="150"/>
      <c r="AB182" s="150"/>
      <c r="AC182" s="150"/>
      <c r="AD182" s="150"/>
      <c r="AE182" s="150"/>
      <c r="AF182" s="150"/>
      <c r="AG182" s="150" t="s">
        <v>1040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3" x14ac:dyDescent="0.2">
      <c r="A183" s="157"/>
      <c r="B183" s="158"/>
      <c r="C183" s="280" t="s">
        <v>1507</v>
      </c>
      <c r="D183" s="281"/>
      <c r="E183" s="281"/>
      <c r="F183" s="281"/>
      <c r="G183" s="281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50"/>
      <c r="AA183" s="150"/>
      <c r="AB183" s="150"/>
      <c r="AC183" s="150"/>
      <c r="AD183" s="150"/>
      <c r="AE183" s="150"/>
      <c r="AF183" s="150"/>
      <c r="AG183" s="150" t="s">
        <v>1040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ht="22.5" outlineLevel="1" x14ac:dyDescent="0.2">
      <c r="A184" s="171">
        <v>87</v>
      </c>
      <c r="B184" s="172" t="s">
        <v>222</v>
      </c>
      <c r="C184" s="185" t="s">
        <v>1512</v>
      </c>
      <c r="D184" s="173" t="s">
        <v>445</v>
      </c>
      <c r="E184" s="174">
        <v>1</v>
      </c>
      <c r="F184" s="175"/>
      <c r="G184" s="176">
        <f>ROUND(E184*F184,2)</f>
        <v>0</v>
      </c>
      <c r="H184" s="161">
        <v>9000</v>
      </c>
      <c r="I184" s="160">
        <f>ROUND(E184*H184,2)</f>
        <v>9000</v>
      </c>
      <c r="J184" s="161">
        <v>0</v>
      </c>
      <c r="K184" s="160">
        <f>ROUND(E184*J184,2)</f>
        <v>0</v>
      </c>
      <c r="L184" s="160">
        <v>21</v>
      </c>
      <c r="M184" s="160">
        <f>G184*(1+L184/100)</f>
        <v>0</v>
      </c>
      <c r="N184" s="159">
        <v>1.24E-2</v>
      </c>
      <c r="O184" s="159">
        <f>ROUND(E184*N184,2)</f>
        <v>0.01</v>
      </c>
      <c r="P184" s="159">
        <v>0</v>
      </c>
      <c r="Q184" s="159">
        <f>ROUND(E184*P184,2)</f>
        <v>0</v>
      </c>
      <c r="R184" s="160"/>
      <c r="S184" s="160" t="s">
        <v>222</v>
      </c>
      <c r="T184" s="160" t="s">
        <v>217</v>
      </c>
      <c r="U184" s="160">
        <v>0</v>
      </c>
      <c r="V184" s="160">
        <f>ROUND(E184*U184,2)</f>
        <v>0</v>
      </c>
      <c r="W184" s="160"/>
      <c r="X184" s="160" t="s">
        <v>1346</v>
      </c>
      <c r="Y184" s="160" t="s">
        <v>218</v>
      </c>
      <c r="Z184" s="150"/>
      <c r="AA184" s="150"/>
      <c r="AB184" s="150"/>
      <c r="AC184" s="150"/>
      <c r="AD184" s="150"/>
      <c r="AE184" s="150"/>
      <c r="AF184" s="150"/>
      <c r="AG184" s="150" t="s">
        <v>1396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2" x14ac:dyDescent="0.2">
      <c r="A185" s="157"/>
      <c r="B185" s="158"/>
      <c r="C185" s="278" t="s">
        <v>1511</v>
      </c>
      <c r="D185" s="279"/>
      <c r="E185" s="279"/>
      <c r="F185" s="279"/>
      <c r="G185" s="279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50"/>
      <c r="AA185" s="150"/>
      <c r="AB185" s="150"/>
      <c r="AC185" s="150"/>
      <c r="AD185" s="150"/>
      <c r="AE185" s="150"/>
      <c r="AF185" s="150"/>
      <c r="AG185" s="150" t="s">
        <v>1040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3" x14ac:dyDescent="0.2">
      <c r="A186" s="157"/>
      <c r="B186" s="158"/>
      <c r="C186" s="280" t="s">
        <v>1506</v>
      </c>
      <c r="D186" s="281"/>
      <c r="E186" s="281"/>
      <c r="F186" s="281"/>
      <c r="G186" s="281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50"/>
      <c r="AA186" s="150"/>
      <c r="AB186" s="150"/>
      <c r="AC186" s="150"/>
      <c r="AD186" s="150"/>
      <c r="AE186" s="150"/>
      <c r="AF186" s="150"/>
      <c r="AG186" s="150" t="s">
        <v>1040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3" x14ac:dyDescent="0.2">
      <c r="A187" s="157"/>
      <c r="B187" s="158"/>
      <c r="C187" s="280" t="s">
        <v>1507</v>
      </c>
      <c r="D187" s="281"/>
      <c r="E187" s="281"/>
      <c r="F187" s="281"/>
      <c r="G187" s="281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50"/>
      <c r="AA187" s="150"/>
      <c r="AB187" s="150"/>
      <c r="AC187" s="150"/>
      <c r="AD187" s="150"/>
      <c r="AE187" s="150"/>
      <c r="AF187" s="150"/>
      <c r="AG187" s="150" t="s">
        <v>1040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71">
        <v>88</v>
      </c>
      <c r="B188" s="172" t="s">
        <v>222</v>
      </c>
      <c r="C188" s="185" t="s">
        <v>1513</v>
      </c>
      <c r="D188" s="173" t="s">
        <v>445</v>
      </c>
      <c r="E188" s="174">
        <v>1</v>
      </c>
      <c r="F188" s="175"/>
      <c r="G188" s="176">
        <f>ROUND(E188*F188,2)</f>
        <v>0</v>
      </c>
      <c r="H188" s="161">
        <v>12000</v>
      </c>
      <c r="I188" s="160">
        <f>ROUND(E188*H188,2)</f>
        <v>12000</v>
      </c>
      <c r="J188" s="161">
        <v>0</v>
      </c>
      <c r="K188" s="160">
        <f>ROUND(E188*J188,2)</f>
        <v>0</v>
      </c>
      <c r="L188" s="160">
        <v>21</v>
      </c>
      <c r="M188" s="160">
        <f>G188*(1+L188/100)</f>
        <v>0</v>
      </c>
      <c r="N188" s="159">
        <v>1.24E-2</v>
      </c>
      <c r="O188" s="159">
        <f>ROUND(E188*N188,2)</f>
        <v>0.01</v>
      </c>
      <c r="P188" s="159">
        <v>0</v>
      </c>
      <c r="Q188" s="159">
        <f>ROUND(E188*P188,2)</f>
        <v>0</v>
      </c>
      <c r="R188" s="160"/>
      <c r="S188" s="160" t="s">
        <v>222</v>
      </c>
      <c r="T188" s="160" t="s">
        <v>217</v>
      </c>
      <c r="U188" s="160">
        <v>0</v>
      </c>
      <c r="V188" s="160">
        <f>ROUND(E188*U188,2)</f>
        <v>0</v>
      </c>
      <c r="W188" s="160"/>
      <c r="X188" s="160" t="s">
        <v>1346</v>
      </c>
      <c r="Y188" s="160" t="s">
        <v>218</v>
      </c>
      <c r="Z188" s="150"/>
      <c r="AA188" s="150"/>
      <c r="AB188" s="150"/>
      <c r="AC188" s="150"/>
      <c r="AD188" s="150"/>
      <c r="AE188" s="150"/>
      <c r="AF188" s="150"/>
      <c r="AG188" s="150" t="s">
        <v>1396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2" x14ac:dyDescent="0.2">
      <c r="A189" s="157"/>
      <c r="B189" s="158"/>
      <c r="C189" s="278" t="s">
        <v>1514</v>
      </c>
      <c r="D189" s="279"/>
      <c r="E189" s="279"/>
      <c r="F189" s="279"/>
      <c r="G189" s="279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50"/>
      <c r="AA189" s="150"/>
      <c r="AB189" s="150"/>
      <c r="AC189" s="150"/>
      <c r="AD189" s="150"/>
      <c r="AE189" s="150"/>
      <c r="AF189" s="150"/>
      <c r="AG189" s="150" t="s">
        <v>1040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3" x14ac:dyDescent="0.2">
      <c r="A190" s="157"/>
      <c r="B190" s="158"/>
      <c r="C190" s="280" t="s">
        <v>1506</v>
      </c>
      <c r="D190" s="281"/>
      <c r="E190" s="281"/>
      <c r="F190" s="281"/>
      <c r="G190" s="281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50"/>
      <c r="AA190" s="150"/>
      <c r="AB190" s="150"/>
      <c r="AC190" s="150"/>
      <c r="AD190" s="150"/>
      <c r="AE190" s="150"/>
      <c r="AF190" s="150"/>
      <c r="AG190" s="150" t="s">
        <v>1040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3" x14ac:dyDescent="0.2">
      <c r="A191" s="157"/>
      <c r="B191" s="158"/>
      <c r="C191" s="280" t="s">
        <v>1507</v>
      </c>
      <c r="D191" s="281"/>
      <c r="E191" s="281"/>
      <c r="F191" s="281"/>
      <c r="G191" s="281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50"/>
      <c r="AA191" s="150"/>
      <c r="AB191" s="150"/>
      <c r="AC191" s="150"/>
      <c r="AD191" s="150"/>
      <c r="AE191" s="150"/>
      <c r="AF191" s="150"/>
      <c r="AG191" s="150" t="s">
        <v>1040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71">
        <v>89</v>
      </c>
      <c r="B192" s="172" t="s">
        <v>222</v>
      </c>
      <c r="C192" s="185" t="s">
        <v>1515</v>
      </c>
      <c r="D192" s="173" t="s">
        <v>445</v>
      </c>
      <c r="E192" s="174">
        <v>1</v>
      </c>
      <c r="F192" s="175"/>
      <c r="G192" s="176">
        <f>ROUND(E192*F192,2)</f>
        <v>0</v>
      </c>
      <c r="H192" s="161">
        <v>8000</v>
      </c>
      <c r="I192" s="160">
        <f>ROUND(E192*H192,2)</f>
        <v>8000</v>
      </c>
      <c r="J192" s="161">
        <v>0</v>
      </c>
      <c r="K192" s="160">
        <f>ROUND(E192*J192,2)</f>
        <v>0</v>
      </c>
      <c r="L192" s="160">
        <v>21</v>
      </c>
      <c r="M192" s="160">
        <f>G192*(1+L192/100)</f>
        <v>0</v>
      </c>
      <c r="N192" s="159">
        <v>1.24E-2</v>
      </c>
      <c r="O192" s="159">
        <f>ROUND(E192*N192,2)</f>
        <v>0.01</v>
      </c>
      <c r="P192" s="159">
        <v>0</v>
      </c>
      <c r="Q192" s="159">
        <f>ROUND(E192*P192,2)</f>
        <v>0</v>
      </c>
      <c r="R192" s="160"/>
      <c r="S192" s="160" t="s">
        <v>222</v>
      </c>
      <c r="T192" s="160" t="s">
        <v>217</v>
      </c>
      <c r="U192" s="160">
        <v>0</v>
      </c>
      <c r="V192" s="160">
        <f>ROUND(E192*U192,2)</f>
        <v>0</v>
      </c>
      <c r="W192" s="160"/>
      <c r="X192" s="160" t="s">
        <v>1346</v>
      </c>
      <c r="Y192" s="160" t="s">
        <v>218</v>
      </c>
      <c r="Z192" s="150"/>
      <c r="AA192" s="150"/>
      <c r="AB192" s="150"/>
      <c r="AC192" s="150"/>
      <c r="AD192" s="150"/>
      <c r="AE192" s="150"/>
      <c r="AF192" s="150"/>
      <c r="AG192" s="150" t="s">
        <v>1396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2" x14ac:dyDescent="0.2">
      <c r="A193" s="157"/>
      <c r="B193" s="158"/>
      <c r="C193" s="278" t="s">
        <v>1511</v>
      </c>
      <c r="D193" s="279"/>
      <c r="E193" s="279"/>
      <c r="F193" s="279"/>
      <c r="G193" s="279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50"/>
      <c r="AA193" s="150"/>
      <c r="AB193" s="150"/>
      <c r="AC193" s="150"/>
      <c r="AD193" s="150"/>
      <c r="AE193" s="150"/>
      <c r="AF193" s="150"/>
      <c r="AG193" s="150" t="s">
        <v>1040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3" x14ac:dyDescent="0.2">
      <c r="A194" s="157"/>
      <c r="B194" s="158"/>
      <c r="C194" s="280" t="s">
        <v>1506</v>
      </c>
      <c r="D194" s="281"/>
      <c r="E194" s="281"/>
      <c r="F194" s="281"/>
      <c r="G194" s="281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50"/>
      <c r="AA194" s="150"/>
      <c r="AB194" s="150"/>
      <c r="AC194" s="150"/>
      <c r="AD194" s="150"/>
      <c r="AE194" s="150"/>
      <c r="AF194" s="150"/>
      <c r="AG194" s="150" t="s">
        <v>1040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3" x14ac:dyDescent="0.2">
      <c r="A195" s="157"/>
      <c r="B195" s="158"/>
      <c r="C195" s="280" t="s">
        <v>1507</v>
      </c>
      <c r="D195" s="281"/>
      <c r="E195" s="281"/>
      <c r="F195" s="281"/>
      <c r="G195" s="281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50"/>
      <c r="AA195" s="150"/>
      <c r="AB195" s="150"/>
      <c r="AC195" s="150"/>
      <c r="AD195" s="150"/>
      <c r="AE195" s="150"/>
      <c r="AF195" s="150"/>
      <c r="AG195" s="150" t="s">
        <v>1040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71">
        <v>90</v>
      </c>
      <c r="B196" s="172" t="s">
        <v>222</v>
      </c>
      <c r="C196" s="185" t="s">
        <v>1516</v>
      </c>
      <c r="D196" s="173" t="s">
        <v>445</v>
      </c>
      <c r="E196" s="174">
        <v>1</v>
      </c>
      <c r="F196" s="175"/>
      <c r="G196" s="176">
        <f>ROUND(E196*F196,2)</f>
        <v>0</v>
      </c>
      <c r="H196" s="161">
        <v>8000</v>
      </c>
      <c r="I196" s="160">
        <f>ROUND(E196*H196,2)</f>
        <v>8000</v>
      </c>
      <c r="J196" s="161">
        <v>0</v>
      </c>
      <c r="K196" s="160">
        <f>ROUND(E196*J196,2)</f>
        <v>0</v>
      </c>
      <c r="L196" s="160">
        <v>21</v>
      </c>
      <c r="M196" s="160">
        <f>G196*(1+L196/100)</f>
        <v>0</v>
      </c>
      <c r="N196" s="159">
        <v>1.24E-2</v>
      </c>
      <c r="O196" s="159">
        <f>ROUND(E196*N196,2)</f>
        <v>0.01</v>
      </c>
      <c r="P196" s="159">
        <v>0</v>
      </c>
      <c r="Q196" s="159">
        <f>ROUND(E196*P196,2)</f>
        <v>0</v>
      </c>
      <c r="R196" s="160"/>
      <c r="S196" s="160" t="s">
        <v>222</v>
      </c>
      <c r="T196" s="160" t="s">
        <v>217</v>
      </c>
      <c r="U196" s="160">
        <v>0</v>
      </c>
      <c r="V196" s="160">
        <f>ROUND(E196*U196,2)</f>
        <v>0</v>
      </c>
      <c r="W196" s="160"/>
      <c r="X196" s="160" t="s">
        <v>1346</v>
      </c>
      <c r="Y196" s="160" t="s">
        <v>218</v>
      </c>
      <c r="Z196" s="150"/>
      <c r="AA196" s="150"/>
      <c r="AB196" s="150"/>
      <c r="AC196" s="150"/>
      <c r="AD196" s="150"/>
      <c r="AE196" s="150"/>
      <c r="AF196" s="150"/>
      <c r="AG196" s="150" t="s">
        <v>1396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2" x14ac:dyDescent="0.2">
      <c r="A197" s="157"/>
      <c r="B197" s="158"/>
      <c r="C197" s="278" t="s">
        <v>1511</v>
      </c>
      <c r="D197" s="279"/>
      <c r="E197" s="279"/>
      <c r="F197" s="279"/>
      <c r="G197" s="279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50"/>
      <c r="AA197" s="150"/>
      <c r="AB197" s="150"/>
      <c r="AC197" s="150"/>
      <c r="AD197" s="150"/>
      <c r="AE197" s="150"/>
      <c r="AF197" s="150"/>
      <c r="AG197" s="150" t="s">
        <v>1040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3" x14ac:dyDescent="0.2">
      <c r="A198" s="157"/>
      <c r="B198" s="158"/>
      <c r="C198" s="280" t="s">
        <v>1506</v>
      </c>
      <c r="D198" s="281"/>
      <c r="E198" s="281"/>
      <c r="F198" s="281"/>
      <c r="G198" s="281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50"/>
      <c r="AA198" s="150"/>
      <c r="AB198" s="150"/>
      <c r="AC198" s="150"/>
      <c r="AD198" s="150"/>
      <c r="AE198" s="150"/>
      <c r="AF198" s="150"/>
      <c r="AG198" s="150" t="s">
        <v>1040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3" x14ac:dyDescent="0.2">
      <c r="A199" s="157"/>
      <c r="B199" s="158"/>
      <c r="C199" s="280" t="s">
        <v>1507</v>
      </c>
      <c r="D199" s="281"/>
      <c r="E199" s="281"/>
      <c r="F199" s="281"/>
      <c r="G199" s="281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50"/>
      <c r="AA199" s="150"/>
      <c r="AB199" s="150"/>
      <c r="AC199" s="150"/>
      <c r="AD199" s="150"/>
      <c r="AE199" s="150"/>
      <c r="AF199" s="150"/>
      <c r="AG199" s="150" t="s">
        <v>1040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71">
        <v>91</v>
      </c>
      <c r="B200" s="172" t="s">
        <v>222</v>
      </c>
      <c r="C200" s="185" t="s">
        <v>1517</v>
      </c>
      <c r="D200" s="173" t="s">
        <v>445</v>
      </c>
      <c r="E200" s="174">
        <v>1</v>
      </c>
      <c r="F200" s="175"/>
      <c r="G200" s="176">
        <f>ROUND(E200*F200,2)</f>
        <v>0</v>
      </c>
      <c r="H200" s="161">
        <v>12000</v>
      </c>
      <c r="I200" s="160">
        <f>ROUND(E200*H200,2)</f>
        <v>12000</v>
      </c>
      <c r="J200" s="161">
        <v>0</v>
      </c>
      <c r="K200" s="160">
        <f>ROUND(E200*J200,2)</f>
        <v>0</v>
      </c>
      <c r="L200" s="160">
        <v>21</v>
      </c>
      <c r="M200" s="160">
        <f>G200*(1+L200/100)</f>
        <v>0</v>
      </c>
      <c r="N200" s="159">
        <v>1.24E-2</v>
      </c>
      <c r="O200" s="159">
        <f>ROUND(E200*N200,2)</f>
        <v>0.01</v>
      </c>
      <c r="P200" s="159">
        <v>0</v>
      </c>
      <c r="Q200" s="159">
        <f>ROUND(E200*P200,2)</f>
        <v>0</v>
      </c>
      <c r="R200" s="160"/>
      <c r="S200" s="160" t="s">
        <v>222</v>
      </c>
      <c r="T200" s="160" t="s">
        <v>217</v>
      </c>
      <c r="U200" s="160">
        <v>0</v>
      </c>
      <c r="V200" s="160">
        <f>ROUND(E200*U200,2)</f>
        <v>0</v>
      </c>
      <c r="W200" s="160"/>
      <c r="X200" s="160" t="s">
        <v>1346</v>
      </c>
      <c r="Y200" s="160" t="s">
        <v>218</v>
      </c>
      <c r="Z200" s="150"/>
      <c r="AA200" s="150"/>
      <c r="AB200" s="150"/>
      <c r="AC200" s="150"/>
      <c r="AD200" s="150"/>
      <c r="AE200" s="150"/>
      <c r="AF200" s="150"/>
      <c r="AG200" s="150" t="s">
        <v>1396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2" x14ac:dyDescent="0.2">
      <c r="A201" s="157"/>
      <c r="B201" s="158"/>
      <c r="C201" s="278" t="s">
        <v>1511</v>
      </c>
      <c r="D201" s="279"/>
      <c r="E201" s="279"/>
      <c r="F201" s="279"/>
      <c r="G201" s="279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1040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3" x14ac:dyDescent="0.2">
      <c r="A202" s="157"/>
      <c r="B202" s="158"/>
      <c r="C202" s="280" t="s">
        <v>1506</v>
      </c>
      <c r="D202" s="281"/>
      <c r="E202" s="281"/>
      <c r="F202" s="281"/>
      <c r="G202" s="281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50"/>
      <c r="AA202" s="150"/>
      <c r="AB202" s="150"/>
      <c r="AC202" s="150"/>
      <c r="AD202" s="150"/>
      <c r="AE202" s="150"/>
      <c r="AF202" s="150"/>
      <c r="AG202" s="150" t="s">
        <v>1040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3" x14ac:dyDescent="0.2">
      <c r="A203" s="157"/>
      <c r="B203" s="158"/>
      <c r="C203" s="280" t="s">
        <v>1507</v>
      </c>
      <c r="D203" s="281"/>
      <c r="E203" s="281"/>
      <c r="F203" s="281"/>
      <c r="G203" s="281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50"/>
      <c r="AA203" s="150"/>
      <c r="AB203" s="150"/>
      <c r="AC203" s="150"/>
      <c r="AD203" s="150"/>
      <c r="AE203" s="150"/>
      <c r="AF203" s="150"/>
      <c r="AG203" s="150" t="s">
        <v>1040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77">
        <v>92</v>
      </c>
      <c r="B204" s="178" t="s">
        <v>222</v>
      </c>
      <c r="C204" s="184" t="s">
        <v>1518</v>
      </c>
      <c r="D204" s="179" t="s">
        <v>1270</v>
      </c>
      <c r="E204" s="180">
        <v>1</v>
      </c>
      <c r="F204" s="181"/>
      <c r="G204" s="182">
        <f>ROUND(E204*F204,2)</f>
        <v>0</v>
      </c>
      <c r="H204" s="161">
        <v>0</v>
      </c>
      <c r="I204" s="160">
        <f>ROUND(E204*H204,2)</f>
        <v>0</v>
      </c>
      <c r="J204" s="161">
        <v>12000</v>
      </c>
      <c r="K204" s="160">
        <f>ROUND(E204*J204,2)</f>
        <v>12000</v>
      </c>
      <c r="L204" s="160">
        <v>21</v>
      </c>
      <c r="M204" s="160">
        <f>G204*(1+L204/100)</f>
        <v>0</v>
      </c>
      <c r="N204" s="159">
        <v>0</v>
      </c>
      <c r="O204" s="159">
        <f>ROUND(E204*N204,2)</f>
        <v>0</v>
      </c>
      <c r="P204" s="159">
        <v>0</v>
      </c>
      <c r="Q204" s="159">
        <f>ROUND(E204*P204,2)</f>
        <v>0</v>
      </c>
      <c r="R204" s="160"/>
      <c r="S204" s="160" t="s">
        <v>222</v>
      </c>
      <c r="T204" s="160" t="s">
        <v>217</v>
      </c>
      <c r="U204" s="160">
        <v>0.28999999999999998</v>
      </c>
      <c r="V204" s="160">
        <f>ROUND(E204*U204,2)</f>
        <v>0.28999999999999998</v>
      </c>
      <c r="W204" s="160"/>
      <c r="X204" s="160" t="s">
        <v>1346</v>
      </c>
      <c r="Y204" s="160" t="s">
        <v>218</v>
      </c>
      <c r="Z204" s="150"/>
      <c r="AA204" s="150"/>
      <c r="AB204" s="150"/>
      <c r="AC204" s="150"/>
      <c r="AD204" s="150"/>
      <c r="AE204" s="150"/>
      <c r="AF204" s="150"/>
      <c r="AG204" s="150" t="s">
        <v>1347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77">
        <v>93</v>
      </c>
      <c r="B205" s="178" t="s">
        <v>222</v>
      </c>
      <c r="C205" s="184" t="s">
        <v>1519</v>
      </c>
      <c r="D205" s="179" t="s">
        <v>445</v>
      </c>
      <c r="E205" s="180">
        <v>1</v>
      </c>
      <c r="F205" s="181"/>
      <c r="G205" s="182">
        <f>ROUND(E205*F205,2)</f>
        <v>0</v>
      </c>
      <c r="H205" s="161">
        <v>1921</v>
      </c>
      <c r="I205" s="160">
        <f>ROUND(E205*H205,2)</f>
        <v>1921</v>
      </c>
      <c r="J205" s="161">
        <v>0</v>
      </c>
      <c r="K205" s="160">
        <f>ROUND(E205*J205,2)</f>
        <v>0</v>
      </c>
      <c r="L205" s="160">
        <v>21</v>
      </c>
      <c r="M205" s="160">
        <f>G205*(1+L205/100)</f>
        <v>0</v>
      </c>
      <c r="N205" s="159">
        <v>1.24E-2</v>
      </c>
      <c r="O205" s="159">
        <f>ROUND(E205*N205,2)</f>
        <v>0.01</v>
      </c>
      <c r="P205" s="159">
        <v>0</v>
      </c>
      <c r="Q205" s="159">
        <f>ROUND(E205*P205,2)</f>
        <v>0</v>
      </c>
      <c r="R205" s="160"/>
      <c r="S205" s="160" t="s">
        <v>222</v>
      </c>
      <c r="T205" s="160" t="s">
        <v>217</v>
      </c>
      <c r="U205" s="160">
        <v>0</v>
      </c>
      <c r="V205" s="160">
        <f>ROUND(E205*U205,2)</f>
        <v>0</v>
      </c>
      <c r="W205" s="160"/>
      <c r="X205" s="160" t="s">
        <v>1346</v>
      </c>
      <c r="Y205" s="160" t="s">
        <v>218</v>
      </c>
      <c r="Z205" s="150"/>
      <c r="AA205" s="150"/>
      <c r="AB205" s="150"/>
      <c r="AC205" s="150"/>
      <c r="AD205" s="150"/>
      <c r="AE205" s="150"/>
      <c r="AF205" s="150"/>
      <c r="AG205" s="150" t="s">
        <v>1396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71">
        <v>94</v>
      </c>
      <c r="B206" s="172" t="s">
        <v>222</v>
      </c>
      <c r="C206" s="185" t="s">
        <v>1520</v>
      </c>
      <c r="D206" s="173" t="s">
        <v>445</v>
      </c>
      <c r="E206" s="174">
        <v>8</v>
      </c>
      <c r="F206" s="175"/>
      <c r="G206" s="176">
        <f>ROUND(E206*F206,2)</f>
        <v>0</v>
      </c>
      <c r="H206" s="161">
        <v>345</v>
      </c>
      <c r="I206" s="160">
        <f>ROUND(E206*H206,2)</f>
        <v>2760</v>
      </c>
      <c r="J206" s="161">
        <v>0</v>
      </c>
      <c r="K206" s="160">
        <f>ROUND(E206*J206,2)</f>
        <v>0</v>
      </c>
      <c r="L206" s="160">
        <v>21</v>
      </c>
      <c r="M206" s="160">
        <f>G206*(1+L206/100)</f>
        <v>0</v>
      </c>
      <c r="N206" s="159">
        <v>1.24E-2</v>
      </c>
      <c r="O206" s="159">
        <f>ROUND(E206*N206,2)</f>
        <v>0.1</v>
      </c>
      <c r="P206" s="159">
        <v>0</v>
      </c>
      <c r="Q206" s="159">
        <f>ROUND(E206*P206,2)</f>
        <v>0</v>
      </c>
      <c r="R206" s="160"/>
      <c r="S206" s="160" t="s">
        <v>222</v>
      </c>
      <c r="T206" s="160" t="s">
        <v>217</v>
      </c>
      <c r="U206" s="160">
        <v>0</v>
      </c>
      <c r="V206" s="160">
        <f>ROUND(E206*U206,2)</f>
        <v>0</v>
      </c>
      <c r="W206" s="160"/>
      <c r="X206" s="160" t="s">
        <v>1346</v>
      </c>
      <c r="Y206" s="160" t="s">
        <v>218</v>
      </c>
      <c r="Z206" s="150"/>
      <c r="AA206" s="150"/>
      <c r="AB206" s="150"/>
      <c r="AC206" s="150"/>
      <c r="AD206" s="150"/>
      <c r="AE206" s="150"/>
      <c r="AF206" s="150"/>
      <c r="AG206" s="150" t="s">
        <v>1396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2" x14ac:dyDescent="0.2">
      <c r="A207" s="157"/>
      <c r="B207" s="158"/>
      <c r="C207" s="278" t="s">
        <v>1521</v>
      </c>
      <c r="D207" s="279"/>
      <c r="E207" s="279"/>
      <c r="F207" s="279"/>
      <c r="G207" s="279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50"/>
      <c r="AA207" s="150"/>
      <c r="AB207" s="150"/>
      <c r="AC207" s="150"/>
      <c r="AD207" s="150"/>
      <c r="AE207" s="150"/>
      <c r="AF207" s="150"/>
      <c r="AG207" s="150" t="s">
        <v>1040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77">
        <v>95</v>
      </c>
      <c r="B208" s="178" t="s">
        <v>222</v>
      </c>
      <c r="C208" s="184" t="s">
        <v>1522</v>
      </c>
      <c r="D208" s="179" t="s">
        <v>445</v>
      </c>
      <c r="E208" s="180">
        <v>6</v>
      </c>
      <c r="F208" s="181"/>
      <c r="G208" s="182">
        <f>ROUND(E208*F208,2)</f>
        <v>0</v>
      </c>
      <c r="H208" s="161">
        <v>245</v>
      </c>
      <c r="I208" s="160">
        <f>ROUND(E208*H208,2)</f>
        <v>1470</v>
      </c>
      <c r="J208" s="161">
        <v>0</v>
      </c>
      <c r="K208" s="160">
        <f>ROUND(E208*J208,2)</f>
        <v>0</v>
      </c>
      <c r="L208" s="160">
        <v>21</v>
      </c>
      <c r="M208" s="160">
        <f>G208*(1+L208/100)</f>
        <v>0</v>
      </c>
      <c r="N208" s="159">
        <v>1.24E-2</v>
      </c>
      <c r="O208" s="159">
        <f>ROUND(E208*N208,2)</f>
        <v>7.0000000000000007E-2</v>
      </c>
      <c r="P208" s="159">
        <v>0</v>
      </c>
      <c r="Q208" s="159">
        <f>ROUND(E208*P208,2)</f>
        <v>0</v>
      </c>
      <c r="R208" s="160"/>
      <c r="S208" s="160" t="s">
        <v>222</v>
      </c>
      <c r="T208" s="160" t="s">
        <v>217</v>
      </c>
      <c r="U208" s="160">
        <v>0</v>
      </c>
      <c r="V208" s="160">
        <f>ROUND(E208*U208,2)</f>
        <v>0</v>
      </c>
      <c r="W208" s="160"/>
      <c r="X208" s="160" t="s">
        <v>1346</v>
      </c>
      <c r="Y208" s="160" t="s">
        <v>218</v>
      </c>
      <c r="Z208" s="150"/>
      <c r="AA208" s="150"/>
      <c r="AB208" s="150"/>
      <c r="AC208" s="150"/>
      <c r="AD208" s="150"/>
      <c r="AE208" s="150"/>
      <c r="AF208" s="150"/>
      <c r="AG208" s="150" t="s">
        <v>1396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77">
        <v>96</v>
      </c>
      <c r="B209" s="178" t="s">
        <v>222</v>
      </c>
      <c r="C209" s="184" t="s">
        <v>1523</v>
      </c>
      <c r="D209" s="179" t="s">
        <v>445</v>
      </c>
      <c r="E209" s="180">
        <v>1</v>
      </c>
      <c r="F209" s="181"/>
      <c r="G209" s="182">
        <f>ROUND(E209*F209,2)</f>
        <v>0</v>
      </c>
      <c r="H209" s="161">
        <v>2635</v>
      </c>
      <c r="I209" s="160">
        <f>ROUND(E209*H209,2)</f>
        <v>2635</v>
      </c>
      <c r="J209" s="161">
        <v>0</v>
      </c>
      <c r="K209" s="160">
        <f>ROUND(E209*J209,2)</f>
        <v>0</v>
      </c>
      <c r="L209" s="160">
        <v>21</v>
      </c>
      <c r="M209" s="160">
        <f>G209*(1+L209/100)</f>
        <v>0</v>
      </c>
      <c r="N209" s="159">
        <v>6.1000000000000004E-3</v>
      </c>
      <c r="O209" s="159">
        <f>ROUND(E209*N209,2)</f>
        <v>0.01</v>
      </c>
      <c r="P209" s="159">
        <v>0</v>
      </c>
      <c r="Q209" s="159">
        <f>ROUND(E209*P209,2)</f>
        <v>0</v>
      </c>
      <c r="R209" s="160"/>
      <c r="S209" s="160" t="s">
        <v>222</v>
      </c>
      <c r="T209" s="160" t="s">
        <v>217</v>
      </c>
      <c r="U209" s="160">
        <v>0</v>
      </c>
      <c r="V209" s="160">
        <f>ROUND(E209*U209,2)</f>
        <v>0</v>
      </c>
      <c r="W209" s="160"/>
      <c r="X209" s="160" t="s">
        <v>1346</v>
      </c>
      <c r="Y209" s="160" t="s">
        <v>218</v>
      </c>
      <c r="Z209" s="150"/>
      <c r="AA209" s="150"/>
      <c r="AB209" s="150"/>
      <c r="AC209" s="150"/>
      <c r="AD209" s="150"/>
      <c r="AE209" s="150"/>
      <c r="AF209" s="150"/>
      <c r="AG209" s="150" t="s">
        <v>1396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77">
        <v>97</v>
      </c>
      <c r="B210" s="178" t="s">
        <v>222</v>
      </c>
      <c r="C210" s="184" t="s">
        <v>1523</v>
      </c>
      <c r="D210" s="179" t="s">
        <v>445</v>
      </c>
      <c r="E210" s="180">
        <v>2</v>
      </c>
      <c r="F210" s="181"/>
      <c r="G210" s="182">
        <f>ROUND(E210*F210,2)</f>
        <v>0</v>
      </c>
      <c r="H210" s="161">
        <v>826</v>
      </c>
      <c r="I210" s="160">
        <f>ROUND(E210*H210,2)</f>
        <v>1652</v>
      </c>
      <c r="J210" s="161">
        <v>0</v>
      </c>
      <c r="K210" s="160">
        <f>ROUND(E210*J210,2)</f>
        <v>0</v>
      </c>
      <c r="L210" s="160">
        <v>21</v>
      </c>
      <c r="M210" s="160">
        <f>G210*(1+L210/100)</f>
        <v>0</v>
      </c>
      <c r="N210" s="159">
        <v>1.1999999999999999E-3</v>
      </c>
      <c r="O210" s="159">
        <f>ROUND(E210*N210,2)</f>
        <v>0</v>
      </c>
      <c r="P210" s="159">
        <v>0</v>
      </c>
      <c r="Q210" s="159">
        <f>ROUND(E210*P210,2)</f>
        <v>0</v>
      </c>
      <c r="R210" s="160"/>
      <c r="S210" s="160" t="s">
        <v>222</v>
      </c>
      <c r="T210" s="160" t="s">
        <v>217</v>
      </c>
      <c r="U210" s="160">
        <v>0</v>
      </c>
      <c r="V210" s="160">
        <f>ROUND(E210*U210,2)</f>
        <v>0</v>
      </c>
      <c r="W210" s="160"/>
      <c r="X210" s="160" t="s">
        <v>1346</v>
      </c>
      <c r="Y210" s="160" t="s">
        <v>218</v>
      </c>
      <c r="Z210" s="150"/>
      <c r="AA210" s="150"/>
      <c r="AB210" s="150"/>
      <c r="AC210" s="150"/>
      <c r="AD210" s="150"/>
      <c r="AE210" s="150"/>
      <c r="AF210" s="150"/>
      <c r="AG210" s="150" t="s">
        <v>1396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77">
        <v>98</v>
      </c>
      <c r="B211" s="178" t="s">
        <v>222</v>
      </c>
      <c r="C211" s="184" t="s">
        <v>1523</v>
      </c>
      <c r="D211" s="179" t="s">
        <v>445</v>
      </c>
      <c r="E211" s="180">
        <v>4</v>
      </c>
      <c r="F211" s="181"/>
      <c r="G211" s="182">
        <f>ROUND(E211*F211,2)</f>
        <v>0</v>
      </c>
      <c r="H211" s="161">
        <v>650</v>
      </c>
      <c r="I211" s="160">
        <f>ROUND(E211*H211,2)</f>
        <v>2600</v>
      </c>
      <c r="J211" s="161">
        <v>0</v>
      </c>
      <c r="K211" s="160">
        <f>ROUND(E211*J211,2)</f>
        <v>0</v>
      </c>
      <c r="L211" s="160">
        <v>21</v>
      </c>
      <c r="M211" s="160">
        <f>G211*(1+L211/100)</f>
        <v>0</v>
      </c>
      <c r="N211" s="159">
        <v>6.9999999999999999E-4</v>
      </c>
      <c r="O211" s="159">
        <f>ROUND(E211*N211,2)</f>
        <v>0</v>
      </c>
      <c r="P211" s="159">
        <v>0</v>
      </c>
      <c r="Q211" s="159">
        <f>ROUND(E211*P211,2)</f>
        <v>0</v>
      </c>
      <c r="R211" s="160"/>
      <c r="S211" s="160" t="s">
        <v>222</v>
      </c>
      <c r="T211" s="160" t="s">
        <v>217</v>
      </c>
      <c r="U211" s="160">
        <v>0</v>
      </c>
      <c r="V211" s="160">
        <f>ROUND(E211*U211,2)</f>
        <v>0</v>
      </c>
      <c r="W211" s="160"/>
      <c r="X211" s="160" t="s">
        <v>1346</v>
      </c>
      <c r="Y211" s="160" t="s">
        <v>218</v>
      </c>
      <c r="Z211" s="150"/>
      <c r="AA211" s="150"/>
      <c r="AB211" s="150"/>
      <c r="AC211" s="150"/>
      <c r="AD211" s="150"/>
      <c r="AE211" s="150"/>
      <c r="AF211" s="150"/>
      <c r="AG211" s="150" t="s">
        <v>1396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71">
        <v>99</v>
      </c>
      <c r="B212" s="172" t="s">
        <v>222</v>
      </c>
      <c r="C212" s="185" t="s">
        <v>1524</v>
      </c>
      <c r="D212" s="173" t="s">
        <v>445</v>
      </c>
      <c r="E212" s="174">
        <v>6</v>
      </c>
      <c r="F212" s="175"/>
      <c r="G212" s="176">
        <f>ROUND(E212*F212,2)</f>
        <v>0</v>
      </c>
      <c r="H212" s="161">
        <v>1164</v>
      </c>
      <c r="I212" s="160">
        <f>ROUND(E212*H212,2)</f>
        <v>6984</v>
      </c>
      <c r="J212" s="161">
        <v>0</v>
      </c>
      <c r="K212" s="160">
        <f>ROUND(E212*J212,2)</f>
        <v>0</v>
      </c>
      <c r="L212" s="160">
        <v>21</v>
      </c>
      <c r="M212" s="160">
        <f>G212*(1+L212/100)</f>
        <v>0</v>
      </c>
      <c r="N212" s="159">
        <v>1.1999999999999999E-3</v>
      </c>
      <c r="O212" s="159">
        <f>ROUND(E212*N212,2)</f>
        <v>0.01</v>
      </c>
      <c r="P212" s="159">
        <v>0</v>
      </c>
      <c r="Q212" s="159">
        <f>ROUND(E212*P212,2)</f>
        <v>0</v>
      </c>
      <c r="R212" s="160"/>
      <c r="S212" s="160" t="s">
        <v>222</v>
      </c>
      <c r="T212" s="160" t="s">
        <v>217</v>
      </c>
      <c r="U212" s="160">
        <v>0</v>
      </c>
      <c r="V212" s="160">
        <f>ROUND(E212*U212,2)</f>
        <v>0</v>
      </c>
      <c r="W212" s="160"/>
      <c r="X212" s="160" t="s">
        <v>1346</v>
      </c>
      <c r="Y212" s="160" t="s">
        <v>218</v>
      </c>
      <c r="Z212" s="150"/>
      <c r="AA212" s="150"/>
      <c r="AB212" s="150"/>
      <c r="AC212" s="150"/>
      <c r="AD212" s="150"/>
      <c r="AE212" s="150"/>
      <c r="AF212" s="150"/>
      <c r="AG212" s="150" t="s">
        <v>1396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2" x14ac:dyDescent="0.2">
      <c r="A213" s="157"/>
      <c r="B213" s="158"/>
      <c r="C213" s="278" t="s">
        <v>1525</v>
      </c>
      <c r="D213" s="279"/>
      <c r="E213" s="279"/>
      <c r="F213" s="279"/>
      <c r="G213" s="279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50"/>
      <c r="AA213" s="150"/>
      <c r="AB213" s="150"/>
      <c r="AC213" s="150"/>
      <c r="AD213" s="150"/>
      <c r="AE213" s="150"/>
      <c r="AF213" s="150"/>
      <c r="AG213" s="150" t="s">
        <v>1040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3" x14ac:dyDescent="0.2">
      <c r="A214" s="157"/>
      <c r="B214" s="158"/>
      <c r="C214" s="280" t="s">
        <v>1526</v>
      </c>
      <c r="D214" s="281"/>
      <c r="E214" s="281"/>
      <c r="F214" s="281"/>
      <c r="G214" s="281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50"/>
      <c r="AA214" s="150"/>
      <c r="AB214" s="150"/>
      <c r="AC214" s="150"/>
      <c r="AD214" s="150"/>
      <c r="AE214" s="150"/>
      <c r="AF214" s="150"/>
      <c r="AG214" s="150" t="s">
        <v>1040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71">
        <v>100</v>
      </c>
      <c r="B215" s="172" t="s">
        <v>222</v>
      </c>
      <c r="C215" s="185" t="s">
        <v>1527</v>
      </c>
      <c r="D215" s="173" t="s">
        <v>445</v>
      </c>
      <c r="E215" s="174">
        <v>13</v>
      </c>
      <c r="F215" s="175"/>
      <c r="G215" s="176">
        <f>ROUND(E215*F215,2)</f>
        <v>0</v>
      </c>
      <c r="H215" s="161">
        <v>1791</v>
      </c>
      <c r="I215" s="160">
        <f>ROUND(E215*H215,2)</f>
        <v>23283</v>
      </c>
      <c r="J215" s="161">
        <v>0</v>
      </c>
      <c r="K215" s="160">
        <f>ROUND(E215*J215,2)</f>
        <v>0</v>
      </c>
      <c r="L215" s="160">
        <v>21</v>
      </c>
      <c r="M215" s="160">
        <f>G215*(1+L215/100)</f>
        <v>0</v>
      </c>
      <c r="N215" s="159">
        <v>1.1999999999999999E-3</v>
      </c>
      <c r="O215" s="159">
        <f>ROUND(E215*N215,2)</f>
        <v>0.02</v>
      </c>
      <c r="P215" s="159">
        <v>0</v>
      </c>
      <c r="Q215" s="159">
        <f>ROUND(E215*P215,2)</f>
        <v>0</v>
      </c>
      <c r="R215" s="160"/>
      <c r="S215" s="160" t="s">
        <v>222</v>
      </c>
      <c r="T215" s="160" t="s">
        <v>217</v>
      </c>
      <c r="U215" s="160">
        <v>0</v>
      </c>
      <c r="V215" s="160">
        <f>ROUND(E215*U215,2)</f>
        <v>0</v>
      </c>
      <c r="W215" s="160"/>
      <c r="X215" s="160" t="s">
        <v>1346</v>
      </c>
      <c r="Y215" s="160" t="s">
        <v>218</v>
      </c>
      <c r="Z215" s="150"/>
      <c r="AA215" s="150"/>
      <c r="AB215" s="150"/>
      <c r="AC215" s="150"/>
      <c r="AD215" s="150"/>
      <c r="AE215" s="150"/>
      <c r="AF215" s="150"/>
      <c r="AG215" s="150" t="s">
        <v>1396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2" x14ac:dyDescent="0.2">
      <c r="A216" s="157"/>
      <c r="B216" s="158"/>
      <c r="C216" s="278" t="s">
        <v>1525</v>
      </c>
      <c r="D216" s="279"/>
      <c r="E216" s="279"/>
      <c r="F216" s="279"/>
      <c r="G216" s="279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50"/>
      <c r="AA216" s="150"/>
      <c r="AB216" s="150"/>
      <c r="AC216" s="150"/>
      <c r="AD216" s="150"/>
      <c r="AE216" s="150"/>
      <c r="AF216" s="150"/>
      <c r="AG216" s="150" t="s">
        <v>1040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3" x14ac:dyDescent="0.2">
      <c r="A217" s="157"/>
      <c r="B217" s="158"/>
      <c r="C217" s="280" t="s">
        <v>1526</v>
      </c>
      <c r="D217" s="281"/>
      <c r="E217" s="281"/>
      <c r="F217" s="281"/>
      <c r="G217" s="281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60"/>
      <c r="Z217" s="150"/>
      <c r="AA217" s="150"/>
      <c r="AB217" s="150"/>
      <c r="AC217" s="150"/>
      <c r="AD217" s="150"/>
      <c r="AE217" s="150"/>
      <c r="AF217" s="150"/>
      <c r="AG217" s="150" t="s">
        <v>1040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77">
        <v>101</v>
      </c>
      <c r="B218" s="178" t="s">
        <v>222</v>
      </c>
      <c r="C218" s="184" t="s">
        <v>1528</v>
      </c>
      <c r="D218" s="179" t="s">
        <v>445</v>
      </c>
      <c r="E218" s="180">
        <v>1</v>
      </c>
      <c r="F218" s="181"/>
      <c r="G218" s="182">
        <f t="shared" ref="G218:G225" si="14">ROUND(E218*F218,2)</f>
        <v>0</v>
      </c>
      <c r="H218" s="161">
        <v>863</v>
      </c>
      <c r="I218" s="160">
        <f t="shared" ref="I218:I225" si="15">ROUND(E218*H218,2)</f>
        <v>863</v>
      </c>
      <c r="J218" s="161">
        <v>0</v>
      </c>
      <c r="K218" s="160">
        <f t="shared" ref="K218:K225" si="16">ROUND(E218*J218,2)</f>
        <v>0</v>
      </c>
      <c r="L218" s="160">
        <v>21</v>
      </c>
      <c r="M218" s="160">
        <f t="shared" ref="M218:M225" si="17">G218*(1+L218/100)</f>
        <v>0</v>
      </c>
      <c r="N218" s="159">
        <v>3.0000000000000001E-3</v>
      </c>
      <c r="O218" s="159">
        <f t="shared" ref="O218:O225" si="18">ROUND(E218*N218,2)</f>
        <v>0</v>
      </c>
      <c r="P218" s="159">
        <v>0</v>
      </c>
      <c r="Q218" s="159">
        <f t="shared" ref="Q218:Q225" si="19">ROUND(E218*P218,2)</f>
        <v>0</v>
      </c>
      <c r="R218" s="160"/>
      <c r="S218" s="160" t="s">
        <v>222</v>
      </c>
      <c r="T218" s="160" t="s">
        <v>217</v>
      </c>
      <c r="U218" s="160">
        <v>0</v>
      </c>
      <c r="V218" s="160">
        <f t="shared" ref="V218:V225" si="20">ROUND(E218*U218,2)</f>
        <v>0</v>
      </c>
      <c r="W218" s="160"/>
      <c r="X218" s="160" t="s">
        <v>1346</v>
      </c>
      <c r="Y218" s="160" t="s">
        <v>218</v>
      </c>
      <c r="Z218" s="150"/>
      <c r="AA218" s="150"/>
      <c r="AB218" s="150"/>
      <c r="AC218" s="150"/>
      <c r="AD218" s="150"/>
      <c r="AE218" s="150"/>
      <c r="AF218" s="150"/>
      <c r="AG218" s="150" t="s">
        <v>1396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77">
        <v>102</v>
      </c>
      <c r="B219" s="178" t="s">
        <v>222</v>
      </c>
      <c r="C219" s="184" t="s">
        <v>1529</v>
      </c>
      <c r="D219" s="179" t="s">
        <v>445</v>
      </c>
      <c r="E219" s="180">
        <v>1</v>
      </c>
      <c r="F219" s="181"/>
      <c r="G219" s="182">
        <f t="shared" si="14"/>
        <v>0</v>
      </c>
      <c r="H219" s="161">
        <v>2863</v>
      </c>
      <c r="I219" s="160">
        <f t="shared" si="15"/>
        <v>2863</v>
      </c>
      <c r="J219" s="161">
        <v>0</v>
      </c>
      <c r="K219" s="160">
        <f t="shared" si="16"/>
        <v>0</v>
      </c>
      <c r="L219" s="160">
        <v>21</v>
      </c>
      <c r="M219" s="160">
        <f t="shared" si="17"/>
        <v>0</v>
      </c>
      <c r="N219" s="159">
        <v>3.0000000000000001E-3</v>
      </c>
      <c r="O219" s="159">
        <f t="shared" si="18"/>
        <v>0</v>
      </c>
      <c r="P219" s="159">
        <v>0</v>
      </c>
      <c r="Q219" s="159">
        <f t="shared" si="19"/>
        <v>0</v>
      </c>
      <c r="R219" s="160"/>
      <c r="S219" s="160" t="s">
        <v>222</v>
      </c>
      <c r="T219" s="160" t="s">
        <v>217</v>
      </c>
      <c r="U219" s="160">
        <v>0</v>
      </c>
      <c r="V219" s="160">
        <f t="shared" si="20"/>
        <v>0</v>
      </c>
      <c r="W219" s="160"/>
      <c r="X219" s="160" t="s">
        <v>1346</v>
      </c>
      <c r="Y219" s="160" t="s">
        <v>218</v>
      </c>
      <c r="Z219" s="150"/>
      <c r="AA219" s="150"/>
      <c r="AB219" s="150"/>
      <c r="AC219" s="150"/>
      <c r="AD219" s="150"/>
      <c r="AE219" s="150"/>
      <c r="AF219" s="150"/>
      <c r="AG219" s="150" t="s">
        <v>1396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77">
        <v>103</v>
      </c>
      <c r="B220" s="178" t="s">
        <v>222</v>
      </c>
      <c r="C220" s="184" t="s">
        <v>1530</v>
      </c>
      <c r="D220" s="179" t="s">
        <v>445</v>
      </c>
      <c r="E220" s="180">
        <v>2</v>
      </c>
      <c r="F220" s="181"/>
      <c r="G220" s="182">
        <f t="shared" si="14"/>
        <v>0</v>
      </c>
      <c r="H220" s="161">
        <v>2863</v>
      </c>
      <c r="I220" s="160">
        <f t="shared" si="15"/>
        <v>5726</v>
      </c>
      <c r="J220" s="161">
        <v>0</v>
      </c>
      <c r="K220" s="160">
        <f t="shared" si="16"/>
        <v>0</v>
      </c>
      <c r="L220" s="160">
        <v>21</v>
      </c>
      <c r="M220" s="160">
        <f t="shared" si="17"/>
        <v>0</v>
      </c>
      <c r="N220" s="159">
        <v>3.0000000000000001E-3</v>
      </c>
      <c r="O220" s="159">
        <f t="shared" si="18"/>
        <v>0.01</v>
      </c>
      <c r="P220" s="159">
        <v>0</v>
      </c>
      <c r="Q220" s="159">
        <f t="shared" si="19"/>
        <v>0</v>
      </c>
      <c r="R220" s="160"/>
      <c r="S220" s="160" t="s">
        <v>222</v>
      </c>
      <c r="T220" s="160" t="s">
        <v>217</v>
      </c>
      <c r="U220" s="160">
        <v>0</v>
      </c>
      <c r="V220" s="160">
        <f t="shared" si="20"/>
        <v>0</v>
      </c>
      <c r="W220" s="160"/>
      <c r="X220" s="160" t="s">
        <v>1346</v>
      </c>
      <c r="Y220" s="160" t="s">
        <v>218</v>
      </c>
      <c r="Z220" s="150"/>
      <c r="AA220" s="150"/>
      <c r="AB220" s="150"/>
      <c r="AC220" s="150"/>
      <c r="AD220" s="150"/>
      <c r="AE220" s="150"/>
      <c r="AF220" s="150"/>
      <c r="AG220" s="150" t="s">
        <v>1396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77">
        <v>104</v>
      </c>
      <c r="B221" s="178" t="s">
        <v>222</v>
      </c>
      <c r="C221" s="184" t="s">
        <v>1531</v>
      </c>
      <c r="D221" s="179" t="s">
        <v>445</v>
      </c>
      <c r="E221" s="180">
        <v>1</v>
      </c>
      <c r="F221" s="181"/>
      <c r="G221" s="182">
        <f t="shared" si="14"/>
        <v>0</v>
      </c>
      <c r="H221" s="161">
        <v>9855</v>
      </c>
      <c r="I221" s="160">
        <f t="shared" si="15"/>
        <v>9855</v>
      </c>
      <c r="J221" s="161">
        <v>0</v>
      </c>
      <c r="K221" s="160">
        <f t="shared" si="16"/>
        <v>0</v>
      </c>
      <c r="L221" s="160">
        <v>21</v>
      </c>
      <c r="M221" s="160">
        <f t="shared" si="17"/>
        <v>0</v>
      </c>
      <c r="N221" s="159">
        <v>0.01</v>
      </c>
      <c r="O221" s="159">
        <f t="shared" si="18"/>
        <v>0.01</v>
      </c>
      <c r="P221" s="159">
        <v>0</v>
      </c>
      <c r="Q221" s="159">
        <f t="shared" si="19"/>
        <v>0</v>
      </c>
      <c r="R221" s="160"/>
      <c r="S221" s="160" t="s">
        <v>222</v>
      </c>
      <c r="T221" s="160" t="s">
        <v>217</v>
      </c>
      <c r="U221" s="160">
        <v>0</v>
      </c>
      <c r="V221" s="160">
        <f t="shared" si="20"/>
        <v>0</v>
      </c>
      <c r="W221" s="160"/>
      <c r="X221" s="160" t="s">
        <v>1346</v>
      </c>
      <c r="Y221" s="160" t="s">
        <v>218</v>
      </c>
      <c r="Z221" s="150"/>
      <c r="AA221" s="150"/>
      <c r="AB221" s="150"/>
      <c r="AC221" s="150"/>
      <c r="AD221" s="150"/>
      <c r="AE221" s="150"/>
      <c r="AF221" s="150"/>
      <c r="AG221" s="150" t="s">
        <v>1396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77">
        <v>105</v>
      </c>
      <c r="B222" s="178" t="s">
        <v>222</v>
      </c>
      <c r="C222" s="184" t="s">
        <v>1532</v>
      </c>
      <c r="D222" s="179" t="s">
        <v>445</v>
      </c>
      <c r="E222" s="180">
        <v>1</v>
      </c>
      <c r="F222" s="181"/>
      <c r="G222" s="182">
        <f t="shared" si="14"/>
        <v>0</v>
      </c>
      <c r="H222" s="161">
        <v>1863</v>
      </c>
      <c r="I222" s="160">
        <f t="shared" si="15"/>
        <v>1863</v>
      </c>
      <c r="J222" s="161">
        <v>0</v>
      </c>
      <c r="K222" s="160">
        <f t="shared" si="16"/>
        <v>0</v>
      </c>
      <c r="L222" s="160">
        <v>21</v>
      </c>
      <c r="M222" s="160">
        <f t="shared" si="17"/>
        <v>0</v>
      </c>
      <c r="N222" s="159">
        <v>3.0000000000000001E-3</v>
      </c>
      <c r="O222" s="159">
        <f t="shared" si="18"/>
        <v>0</v>
      </c>
      <c r="P222" s="159">
        <v>0</v>
      </c>
      <c r="Q222" s="159">
        <f t="shared" si="19"/>
        <v>0</v>
      </c>
      <c r="R222" s="160"/>
      <c r="S222" s="160" t="s">
        <v>222</v>
      </c>
      <c r="T222" s="160" t="s">
        <v>217</v>
      </c>
      <c r="U222" s="160">
        <v>0</v>
      </c>
      <c r="V222" s="160">
        <f t="shared" si="20"/>
        <v>0</v>
      </c>
      <c r="W222" s="160"/>
      <c r="X222" s="160" t="s">
        <v>1346</v>
      </c>
      <c r="Y222" s="160" t="s">
        <v>218</v>
      </c>
      <c r="Z222" s="150"/>
      <c r="AA222" s="150"/>
      <c r="AB222" s="150"/>
      <c r="AC222" s="150"/>
      <c r="AD222" s="150"/>
      <c r="AE222" s="150"/>
      <c r="AF222" s="150"/>
      <c r="AG222" s="150" t="s">
        <v>1396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77">
        <v>106</v>
      </c>
      <c r="B223" s="178" t="s">
        <v>222</v>
      </c>
      <c r="C223" s="184" t="s">
        <v>1533</v>
      </c>
      <c r="D223" s="179" t="s">
        <v>445</v>
      </c>
      <c r="E223" s="180">
        <v>6</v>
      </c>
      <c r="F223" s="181"/>
      <c r="G223" s="182">
        <f t="shared" si="14"/>
        <v>0</v>
      </c>
      <c r="H223" s="161">
        <v>900</v>
      </c>
      <c r="I223" s="160">
        <f t="shared" si="15"/>
        <v>5400</v>
      </c>
      <c r="J223" s="161">
        <v>0</v>
      </c>
      <c r="K223" s="160">
        <f t="shared" si="16"/>
        <v>0</v>
      </c>
      <c r="L223" s="160">
        <v>21</v>
      </c>
      <c r="M223" s="160">
        <f t="shared" si="17"/>
        <v>0</v>
      </c>
      <c r="N223" s="159">
        <v>0</v>
      </c>
      <c r="O223" s="159">
        <f t="shared" si="18"/>
        <v>0</v>
      </c>
      <c r="P223" s="159">
        <v>0</v>
      </c>
      <c r="Q223" s="159">
        <f t="shared" si="19"/>
        <v>0</v>
      </c>
      <c r="R223" s="160"/>
      <c r="S223" s="160" t="s">
        <v>222</v>
      </c>
      <c r="T223" s="160" t="s">
        <v>217</v>
      </c>
      <c r="U223" s="160">
        <v>0</v>
      </c>
      <c r="V223" s="160">
        <f t="shared" si="20"/>
        <v>0</v>
      </c>
      <c r="W223" s="160"/>
      <c r="X223" s="160" t="s">
        <v>1346</v>
      </c>
      <c r="Y223" s="160" t="s">
        <v>218</v>
      </c>
      <c r="Z223" s="150"/>
      <c r="AA223" s="150"/>
      <c r="AB223" s="150"/>
      <c r="AC223" s="150"/>
      <c r="AD223" s="150"/>
      <c r="AE223" s="150"/>
      <c r="AF223" s="150"/>
      <c r="AG223" s="150" t="s">
        <v>1396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ht="22.5" outlineLevel="1" x14ac:dyDescent="0.2">
      <c r="A224" s="177">
        <v>107</v>
      </c>
      <c r="B224" s="178" t="s">
        <v>222</v>
      </c>
      <c r="C224" s="184" t="s">
        <v>1534</v>
      </c>
      <c r="D224" s="179" t="s">
        <v>1270</v>
      </c>
      <c r="E224" s="180">
        <v>1</v>
      </c>
      <c r="F224" s="181"/>
      <c r="G224" s="182">
        <f t="shared" si="14"/>
        <v>0</v>
      </c>
      <c r="H224" s="161">
        <v>0</v>
      </c>
      <c r="I224" s="160">
        <f t="shared" si="15"/>
        <v>0</v>
      </c>
      <c r="J224" s="161">
        <v>25000</v>
      </c>
      <c r="K224" s="160">
        <f t="shared" si="16"/>
        <v>25000</v>
      </c>
      <c r="L224" s="160">
        <v>21</v>
      </c>
      <c r="M224" s="160">
        <f t="shared" si="17"/>
        <v>0</v>
      </c>
      <c r="N224" s="159">
        <v>0</v>
      </c>
      <c r="O224" s="159">
        <f t="shared" si="18"/>
        <v>0</v>
      </c>
      <c r="P224" s="159">
        <v>0</v>
      </c>
      <c r="Q224" s="159">
        <f t="shared" si="19"/>
        <v>0</v>
      </c>
      <c r="R224" s="160"/>
      <c r="S224" s="160" t="s">
        <v>222</v>
      </c>
      <c r="T224" s="160" t="s">
        <v>217</v>
      </c>
      <c r="U224" s="160">
        <v>0.28999999999999998</v>
      </c>
      <c r="V224" s="160">
        <f t="shared" si="20"/>
        <v>0.28999999999999998</v>
      </c>
      <c r="W224" s="160"/>
      <c r="X224" s="160" t="s">
        <v>1346</v>
      </c>
      <c r="Y224" s="160" t="s">
        <v>218</v>
      </c>
      <c r="Z224" s="150"/>
      <c r="AA224" s="150"/>
      <c r="AB224" s="150"/>
      <c r="AC224" s="150"/>
      <c r="AD224" s="150"/>
      <c r="AE224" s="150"/>
      <c r="AF224" s="150"/>
      <c r="AG224" s="150" t="s">
        <v>1347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ht="22.5" outlineLevel="1" x14ac:dyDescent="0.2">
      <c r="A225" s="171">
        <v>108</v>
      </c>
      <c r="B225" s="172" t="s">
        <v>222</v>
      </c>
      <c r="C225" s="185" t="s">
        <v>1535</v>
      </c>
      <c r="D225" s="173" t="s">
        <v>1263</v>
      </c>
      <c r="E225" s="174">
        <v>80</v>
      </c>
      <c r="F225" s="175"/>
      <c r="G225" s="176">
        <f t="shared" si="14"/>
        <v>0</v>
      </c>
      <c r="H225" s="161">
        <v>3705</v>
      </c>
      <c r="I225" s="160">
        <f t="shared" si="15"/>
        <v>296400</v>
      </c>
      <c r="J225" s="161">
        <v>0</v>
      </c>
      <c r="K225" s="160">
        <f t="shared" si="16"/>
        <v>0</v>
      </c>
      <c r="L225" s="160">
        <v>21</v>
      </c>
      <c r="M225" s="160">
        <f t="shared" si="17"/>
        <v>0</v>
      </c>
      <c r="N225" s="159">
        <v>1.0240000000000001E-2</v>
      </c>
      <c r="O225" s="159">
        <f t="shared" si="18"/>
        <v>0.82</v>
      </c>
      <c r="P225" s="159">
        <v>0</v>
      </c>
      <c r="Q225" s="159">
        <f t="shared" si="19"/>
        <v>0</v>
      </c>
      <c r="R225" s="160"/>
      <c r="S225" s="160" t="s">
        <v>222</v>
      </c>
      <c r="T225" s="160" t="s">
        <v>217</v>
      </c>
      <c r="U225" s="160">
        <v>0</v>
      </c>
      <c r="V225" s="160">
        <f t="shared" si="20"/>
        <v>0</v>
      </c>
      <c r="W225" s="160"/>
      <c r="X225" s="160" t="s">
        <v>1346</v>
      </c>
      <c r="Y225" s="160" t="s">
        <v>218</v>
      </c>
      <c r="Z225" s="150"/>
      <c r="AA225" s="150"/>
      <c r="AB225" s="150"/>
      <c r="AC225" s="150"/>
      <c r="AD225" s="150"/>
      <c r="AE225" s="150"/>
      <c r="AF225" s="150"/>
      <c r="AG225" s="150" t="s">
        <v>1396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ht="22.5" outlineLevel="2" x14ac:dyDescent="0.2">
      <c r="A226" s="157"/>
      <c r="B226" s="158"/>
      <c r="C226" s="278" t="s">
        <v>1536</v>
      </c>
      <c r="D226" s="279"/>
      <c r="E226" s="279"/>
      <c r="F226" s="279"/>
      <c r="G226" s="279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50"/>
      <c r="AA226" s="150"/>
      <c r="AB226" s="150"/>
      <c r="AC226" s="150"/>
      <c r="AD226" s="150"/>
      <c r="AE226" s="150"/>
      <c r="AF226" s="150"/>
      <c r="AG226" s="150" t="s">
        <v>1040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200" t="str">
        <f>C226</f>
        <v>do vnitřního prostředí, třída těsnosti C, včetně závěsů a kotvení, spojovacího materiálu a požárních ucpávek pro dotěsnění prostupů</v>
      </c>
      <c r="BB226" s="150"/>
      <c r="BC226" s="150"/>
      <c r="BD226" s="150"/>
      <c r="BE226" s="150"/>
      <c r="BF226" s="150"/>
      <c r="BG226" s="150"/>
      <c r="BH226" s="150"/>
    </row>
    <row r="227" spans="1:60" ht="22.5" outlineLevel="1" x14ac:dyDescent="0.2">
      <c r="A227" s="171">
        <v>109</v>
      </c>
      <c r="B227" s="172" t="s">
        <v>1537</v>
      </c>
      <c r="C227" s="185" t="s">
        <v>1538</v>
      </c>
      <c r="D227" s="173" t="s">
        <v>1263</v>
      </c>
      <c r="E227" s="174">
        <v>35</v>
      </c>
      <c r="F227" s="175"/>
      <c r="G227" s="176">
        <f>ROUND(E227*F227,2)</f>
        <v>0</v>
      </c>
      <c r="H227" s="161">
        <v>4735</v>
      </c>
      <c r="I227" s="160">
        <f>ROUND(E227*H227,2)</f>
        <v>165725</v>
      </c>
      <c r="J227" s="161">
        <v>0</v>
      </c>
      <c r="K227" s="160">
        <f>ROUND(E227*J227,2)</f>
        <v>0</v>
      </c>
      <c r="L227" s="160">
        <v>21</v>
      </c>
      <c r="M227" s="160">
        <f>G227*(1+L227/100)</f>
        <v>0</v>
      </c>
      <c r="N227" s="159">
        <v>1.7919999999999998E-2</v>
      </c>
      <c r="O227" s="159">
        <f>ROUND(E227*N227,2)</f>
        <v>0.63</v>
      </c>
      <c r="P227" s="159">
        <v>0</v>
      </c>
      <c r="Q227" s="159">
        <f>ROUND(E227*P227,2)</f>
        <v>0</v>
      </c>
      <c r="R227" s="160"/>
      <c r="S227" s="160" t="s">
        <v>222</v>
      </c>
      <c r="T227" s="160" t="s">
        <v>217</v>
      </c>
      <c r="U227" s="160">
        <v>0</v>
      </c>
      <c r="V227" s="160">
        <f>ROUND(E227*U227,2)</f>
        <v>0</v>
      </c>
      <c r="W227" s="160"/>
      <c r="X227" s="160" t="s">
        <v>1346</v>
      </c>
      <c r="Y227" s="160" t="s">
        <v>218</v>
      </c>
      <c r="Z227" s="150"/>
      <c r="AA227" s="150"/>
      <c r="AB227" s="150"/>
      <c r="AC227" s="150"/>
      <c r="AD227" s="150"/>
      <c r="AE227" s="150"/>
      <c r="AF227" s="150"/>
      <c r="AG227" s="150" t="s">
        <v>1396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ht="22.5" outlineLevel="2" x14ac:dyDescent="0.2">
      <c r="A228" s="157"/>
      <c r="B228" s="158"/>
      <c r="C228" s="278" t="s">
        <v>1536</v>
      </c>
      <c r="D228" s="279"/>
      <c r="E228" s="279"/>
      <c r="F228" s="279"/>
      <c r="G228" s="279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60"/>
      <c r="Z228" s="150"/>
      <c r="AA228" s="150"/>
      <c r="AB228" s="150"/>
      <c r="AC228" s="150"/>
      <c r="AD228" s="150"/>
      <c r="AE228" s="150"/>
      <c r="AF228" s="150"/>
      <c r="AG228" s="150" t="s">
        <v>1040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200" t="str">
        <f>C228</f>
        <v>do vnitřního prostředí, třída těsnosti C, včetně závěsů a kotvení, spojovacího materiálu a požárních ucpávek pro dotěsnění prostupů</v>
      </c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71">
        <v>110</v>
      </c>
      <c r="B229" s="172" t="s">
        <v>1537</v>
      </c>
      <c r="C229" s="185" t="s">
        <v>1539</v>
      </c>
      <c r="D229" s="173" t="s">
        <v>1263</v>
      </c>
      <c r="E229" s="174">
        <v>40</v>
      </c>
      <c r="F229" s="175"/>
      <c r="G229" s="176">
        <f>ROUND(E229*F229,2)</f>
        <v>0</v>
      </c>
      <c r="H229" s="161">
        <v>364.5</v>
      </c>
      <c r="I229" s="160">
        <f>ROUND(E229*H229,2)</f>
        <v>14580</v>
      </c>
      <c r="J229" s="161">
        <v>0</v>
      </c>
      <c r="K229" s="160">
        <f>ROUND(E229*J229,2)</f>
        <v>0</v>
      </c>
      <c r="L229" s="160">
        <v>21</v>
      </c>
      <c r="M229" s="160">
        <f>G229*(1+L229/100)</f>
        <v>0</v>
      </c>
      <c r="N229" s="159">
        <v>4.1999999999999997E-3</v>
      </c>
      <c r="O229" s="159">
        <f>ROUND(E229*N229,2)</f>
        <v>0.17</v>
      </c>
      <c r="P229" s="159">
        <v>0</v>
      </c>
      <c r="Q229" s="159">
        <f>ROUND(E229*P229,2)</f>
        <v>0</v>
      </c>
      <c r="R229" s="160"/>
      <c r="S229" s="160" t="s">
        <v>222</v>
      </c>
      <c r="T229" s="160" t="s">
        <v>217</v>
      </c>
      <c r="U229" s="160">
        <v>0</v>
      </c>
      <c r="V229" s="160">
        <f>ROUND(E229*U229,2)</f>
        <v>0</v>
      </c>
      <c r="W229" s="160"/>
      <c r="X229" s="160" t="s">
        <v>1346</v>
      </c>
      <c r="Y229" s="160" t="s">
        <v>218</v>
      </c>
      <c r="Z229" s="150"/>
      <c r="AA229" s="150"/>
      <c r="AB229" s="150"/>
      <c r="AC229" s="150"/>
      <c r="AD229" s="150"/>
      <c r="AE229" s="150"/>
      <c r="AF229" s="150"/>
      <c r="AG229" s="150" t="s">
        <v>1396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2" x14ac:dyDescent="0.2">
      <c r="A230" s="157"/>
      <c r="B230" s="158"/>
      <c r="C230" s="278" t="s">
        <v>1540</v>
      </c>
      <c r="D230" s="279"/>
      <c r="E230" s="279"/>
      <c r="F230" s="279"/>
      <c r="G230" s="279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50"/>
      <c r="AA230" s="150"/>
      <c r="AB230" s="150"/>
      <c r="AC230" s="150"/>
      <c r="AD230" s="150"/>
      <c r="AE230" s="150"/>
      <c r="AF230" s="150"/>
      <c r="AG230" s="150" t="s">
        <v>1040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71">
        <v>111</v>
      </c>
      <c r="B231" s="172" t="s">
        <v>222</v>
      </c>
      <c r="C231" s="185" t="s">
        <v>1541</v>
      </c>
      <c r="D231" s="173" t="s">
        <v>1263</v>
      </c>
      <c r="E231" s="174">
        <v>20</v>
      </c>
      <c r="F231" s="175"/>
      <c r="G231" s="176">
        <f>ROUND(E231*F231,2)</f>
        <v>0</v>
      </c>
      <c r="H231" s="161">
        <v>612</v>
      </c>
      <c r="I231" s="160">
        <f>ROUND(E231*H231,2)</f>
        <v>12240</v>
      </c>
      <c r="J231" s="161">
        <v>0</v>
      </c>
      <c r="K231" s="160">
        <f>ROUND(E231*J231,2)</f>
        <v>0</v>
      </c>
      <c r="L231" s="160">
        <v>21</v>
      </c>
      <c r="M231" s="160">
        <f>G231*(1+L231/100)</f>
        <v>0</v>
      </c>
      <c r="N231" s="159">
        <v>8.2500000000000004E-3</v>
      </c>
      <c r="O231" s="159">
        <f>ROUND(E231*N231,2)</f>
        <v>0.17</v>
      </c>
      <c r="P231" s="159">
        <v>0</v>
      </c>
      <c r="Q231" s="159">
        <f>ROUND(E231*P231,2)</f>
        <v>0</v>
      </c>
      <c r="R231" s="160"/>
      <c r="S231" s="160" t="s">
        <v>222</v>
      </c>
      <c r="T231" s="160" t="s">
        <v>217</v>
      </c>
      <c r="U231" s="160">
        <v>0</v>
      </c>
      <c r="V231" s="160">
        <f>ROUND(E231*U231,2)</f>
        <v>0</v>
      </c>
      <c r="W231" s="160"/>
      <c r="X231" s="160" t="s">
        <v>1346</v>
      </c>
      <c r="Y231" s="160" t="s">
        <v>218</v>
      </c>
      <c r="Z231" s="150"/>
      <c r="AA231" s="150"/>
      <c r="AB231" s="150"/>
      <c r="AC231" s="150"/>
      <c r="AD231" s="150"/>
      <c r="AE231" s="150"/>
      <c r="AF231" s="150"/>
      <c r="AG231" s="150" t="s">
        <v>1396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2" x14ac:dyDescent="0.2">
      <c r="A232" s="157"/>
      <c r="B232" s="158"/>
      <c r="C232" s="278" t="s">
        <v>1540</v>
      </c>
      <c r="D232" s="279"/>
      <c r="E232" s="279"/>
      <c r="F232" s="279"/>
      <c r="G232" s="279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50"/>
      <c r="AA232" s="150"/>
      <c r="AB232" s="150"/>
      <c r="AC232" s="150"/>
      <c r="AD232" s="150"/>
      <c r="AE232" s="150"/>
      <c r="AF232" s="150"/>
      <c r="AG232" s="150" t="s">
        <v>1040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ht="22.5" outlineLevel="1" x14ac:dyDescent="0.2">
      <c r="A233" s="171">
        <v>112</v>
      </c>
      <c r="B233" s="172" t="s">
        <v>222</v>
      </c>
      <c r="C233" s="185" t="s">
        <v>1542</v>
      </c>
      <c r="D233" s="173" t="s">
        <v>1263</v>
      </c>
      <c r="E233" s="174">
        <v>15</v>
      </c>
      <c r="F233" s="175"/>
      <c r="G233" s="176">
        <f>ROUND(E233*F233,2)</f>
        <v>0</v>
      </c>
      <c r="H233" s="161">
        <v>1200</v>
      </c>
      <c r="I233" s="160">
        <f>ROUND(E233*H233,2)</f>
        <v>18000</v>
      </c>
      <c r="J233" s="161">
        <v>0</v>
      </c>
      <c r="K233" s="160">
        <f>ROUND(E233*J233,2)</f>
        <v>0</v>
      </c>
      <c r="L233" s="160">
        <v>21</v>
      </c>
      <c r="M233" s="160">
        <f>G233*(1+L233/100)</f>
        <v>0</v>
      </c>
      <c r="N233" s="159">
        <v>8.2500000000000004E-3</v>
      </c>
      <c r="O233" s="159">
        <f>ROUND(E233*N233,2)</f>
        <v>0.12</v>
      </c>
      <c r="P233" s="159">
        <v>0</v>
      </c>
      <c r="Q233" s="159">
        <f>ROUND(E233*P233,2)</f>
        <v>0</v>
      </c>
      <c r="R233" s="160"/>
      <c r="S233" s="160" t="s">
        <v>222</v>
      </c>
      <c r="T233" s="160" t="s">
        <v>217</v>
      </c>
      <c r="U233" s="160">
        <v>0</v>
      </c>
      <c r="V233" s="160">
        <f>ROUND(E233*U233,2)</f>
        <v>0</v>
      </c>
      <c r="W233" s="160"/>
      <c r="X233" s="160" t="s">
        <v>1346</v>
      </c>
      <c r="Y233" s="160" t="s">
        <v>218</v>
      </c>
      <c r="Z233" s="150"/>
      <c r="AA233" s="150"/>
      <c r="AB233" s="150"/>
      <c r="AC233" s="150"/>
      <c r="AD233" s="150"/>
      <c r="AE233" s="150"/>
      <c r="AF233" s="150"/>
      <c r="AG233" s="150" t="s">
        <v>1396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2" x14ac:dyDescent="0.2">
      <c r="A234" s="157"/>
      <c r="B234" s="158"/>
      <c r="C234" s="278" t="s">
        <v>1543</v>
      </c>
      <c r="D234" s="279"/>
      <c r="E234" s="279"/>
      <c r="F234" s="279"/>
      <c r="G234" s="279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60"/>
      <c r="Z234" s="150"/>
      <c r="AA234" s="150"/>
      <c r="AB234" s="150"/>
      <c r="AC234" s="150"/>
      <c r="AD234" s="150"/>
      <c r="AE234" s="150"/>
      <c r="AF234" s="150"/>
      <c r="AG234" s="150" t="s">
        <v>1040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200" t="str">
        <f>C234</f>
        <v>Izolace čtyřhranné potrubí - protipožární EI 300, tl.50mm, nenavlhavý izolační materiál (kamenné vlny)</v>
      </c>
      <c r="BB234" s="150"/>
      <c r="BC234" s="150"/>
      <c r="BD234" s="150"/>
      <c r="BE234" s="150"/>
      <c r="BF234" s="150"/>
      <c r="BG234" s="150"/>
      <c r="BH234" s="150"/>
    </row>
    <row r="235" spans="1:60" ht="22.5" outlineLevel="1" x14ac:dyDescent="0.2">
      <c r="A235" s="171">
        <v>113</v>
      </c>
      <c r="B235" s="172" t="s">
        <v>222</v>
      </c>
      <c r="C235" s="185" t="s">
        <v>1544</v>
      </c>
      <c r="D235" s="173" t="s">
        <v>1263</v>
      </c>
      <c r="E235" s="174">
        <v>25</v>
      </c>
      <c r="F235" s="175"/>
      <c r="G235" s="176">
        <f>ROUND(E235*F235,2)</f>
        <v>0</v>
      </c>
      <c r="H235" s="161">
        <v>1000</v>
      </c>
      <c r="I235" s="160">
        <f>ROUND(E235*H235,2)</f>
        <v>25000</v>
      </c>
      <c r="J235" s="161">
        <v>0</v>
      </c>
      <c r="K235" s="160">
        <f>ROUND(E235*J235,2)</f>
        <v>0</v>
      </c>
      <c r="L235" s="160">
        <v>21</v>
      </c>
      <c r="M235" s="160">
        <f>G235*(1+L235/100)</f>
        <v>0</v>
      </c>
      <c r="N235" s="159">
        <v>8.2500000000000004E-3</v>
      </c>
      <c r="O235" s="159">
        <f>ROUND(E235*N235,2)</f>
        <v>0.21</v>
      </c>
      <c r="P235" s="159">
        <v>0</v>
      </c>
      <c r="Q235" s="159">
        <f>ROUND(E235*P235,2)</f>
        <v>0</v>
      </c>
      <c r="R235" s="160"/>
      <c r="S235" s="160" t="s">
        <v>222</v>
      </c>
      <c r="T235" s="160" t="s">
        <v>217</v>
      </c>
      <c r="U235" s="160">
        <v>0</v>
      </c>
      <c r="V235" s="160">
        <f>ROUND(E235*U235,2)</f>
        <v>0</v>
      </c>
      <c r="W235" s="160"/>
      <c r="X235" s="160" t="s">
        <v>1346</v>
      </c>
      <c r="Y235" s="160" t="s">
        <v>218</v>
      </c>
      <c r="Z235" s="150"/>
      <c r="AA235" s="150"/>
      <c r="AB235" s="150"/>
      <c r="AC235" s="150"/>
      <c r="AD235" s="150"/>
      <c r="AE235" s="150"/>
      <c r="AF235" s="150"/>
      <c r="AG235" s="150" t="s">
        <v>1396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2" x14ac:dyDescent="0.2">
      <c r="A236" s="157"/>
      <c r="B236" s="158"/>
      <c r="C236" s="278" t="s">
        <v>1545</v>
      </c>
      <c r="D236" s="279"/>
      <c r="E236" s="279"/>
      <c r="F236" s="279"/>
      <c r="G236" s="279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60"/>
      <c r="Z236" s="150"/>
      <c r="AA236" s="150"/>
      <c r="AB236" s="150"/>
      <c r="AC236" s="150"/>
      <c r="AD236" s="150"/>
      <c r="AE236" s="150"/>
      <c r="AF236" s="150"/>
      <c r="AG236" s="150" t="s">
        <v>1040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ht="22.5" outlineLevel="1" x14ac:dyDescent="0.2">
      <c r="A237" s="177">
        <v>114</v>
      </c>
      <c r="B237" s="178" t="s">
        <v>222</v>
      </c>
      <c r="C237" s="184" t="s">
        <v>1546</v>
      </c>
      <c r="D237" s="179" t="s">
        <v>1270</v>
      </c>
      <c r="E237" s="180">
        <v>1</v>
      </c>
      <c r="F237" s="181"/>
      <c r="G237" s="182">
        <f>ROUND(E237*F237,2)</f>
        <v>0</v>
      </c>
      <c r="H237" s="161">
        <v>0</v>
      </c>
      <c r="I237" s="160">
        <f>ROUND(E237*H237,2)</f>
        <v>0</v>
      </c>
      <c r="J237" s="161">
        <v>5000</v>
      </c>
      <c r="K237" s="160">
        <f>ROUND(E237*J237,2)</f>
        <v>5000</v>
      </c>
      <c r="L237" s="160">
        <v>21</v>
      </c>
      <c r="M237" s="160">
        <f>G237*(1+L237/100)</f>
        <v>0</v>
      </c>
      <c r="N237" s="159">
        <v>0</v>
      </c>
      <c r="O237" s="159">
        <f>ROUND(E237*N237,2)</f>
        <v>0</v>
      </c>
      <c r="P237" s="159">
        <v>0</v>
      </c>
      <c r="Q237" s="159">
        <f>ROUND(E237*P237,2)</f>
        <v>0</v>
      </c>
      <c r="R237" s="160"/>
      <c r="S237" s="160" t="s">
        <v>222</v>
      </c>
      <c r="T237" s="160" t="s">
        <v>217</v>
      </c>
      <c r="U237" s="160">
        <v>0.28999999999999998</v>
      </c>
      <c r="V237" s="160">
        <f>ROUND(E237*U237,2)</f>
        <v>0.28999999999999998</v>
      </c>
      <c r="W237" s="160"/>
      <c r="X237" s="160" t="s">
        <v>1346</v>
      </c>
      <c r="Y237" s="160" t="s">
        <v>218</v>
      </c>
      <c r="Z237" s="150"/>
      <c r="AA237" s="150"/>
      <c r="AB237" s="150"/>
      <c r="AC237" s="150"/>
      <c r="AD237" s="150"/>
      <c r="AE237" s="150"/>
      <c r="AF237" s="150"/>
      <c r="AG237" s="150" t="s">
        <v>1347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77">
        <v>115</v>
      </c>
      <c r="B238" s="178" t="s">
        <v>1547</v>
      </c>
      <c r="C238" s="184" t="s">
        <v>1548</v>
      </c>
      <c r="D238" s="179" t="s">
        <v>0</v>
      </c>
      <c r="E238" s="180">
        <v>0.05</v>
      </c>
      <c r="F238" s="181"/>
      <c r="G238" s="182">
        <f>ROUND(E238*F238,2)</f>
        <v>0</v>
      </c>
      <c r="H238" s="161">
        <v>0</v>
      </c>
      <c r="I238" s="160">
        <f>ROUND(E238*H238,2)</f>
        <v>0</v>
      </c>
      <c r="J238" s="161">
        <v>1675000</v>
      </c>
      <c r="K238" s="160">
        <f>ROUND(E238*J238,2)</f>
        <v>83750</v>
      </c>
      <c r="L238" s="160">
        <v>21</v>
      </c>
      <c r="M238" s="160">
        <f>G238*(1+L238/100)</f>
        <v>0</v>
      </c>
      <c r="N238" s="159">
        <v>0</v>
      </c>
      <c r="O238" s="159">
        <f>ROUND(E238*N238,2)</f>
        <v>0</v>
      </c>
      <c r="P238" s="159">
        <v>0</v>
      </c>
      <c r="Q238" s="159">
        <f>ROUND(E238*P238,2)</f>
        <v>0</v>
      </c>
      <c r="R238" s="160"/>
      <c r="S238" s="160" t="s">
        <v>216</v>
      </c>
      <c r="T238" s="160" t="s">
        <v>217</v>
      </c>
      <c r="U238" s="160">
        <v>0</v>
      </c>
      <c r="V238" s="160">
        <f>ROUND(E238*U238,2)</f>
        <v>0</v>
      </c>
      <c r="W238" s="160"/>
      <c r="X238" s="160" t="s">
        <v>236</v>
      </c>
      <c r="Y238" s="160" t="s">
        <v>218</v>
      </c>
      <c r="Z238" s="150"/>
      <c r="AA238" s="150"/>
      <c r="AB238" s="150"/>
      <c r="AC238" s="150"/>
      <c r="AD238" s="150"/>
      <c r="AE238" s="150"/>
      <c r="AF238" s="150"/>
      <c r="AG238" s="150" t="s">
        <v>1344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71">
        <v>116</v>
      </c>
      <c r="B239" s="172" t="s">
        <v>222</v>
      </c>
      <c r="C239" s="185" t="s">
        <v>1549</v>
      </c>
      <c r="D239" s="173" t="s">
        <v>1270</v>
      </c>
      <c r="E239" s="174">
        <v>1</v>
      </c>
      <c r="F239" s="175"/>
      <c r="G239" s="176">
        <f>ROUND(E239*F239,2)</f>
        <v>0</v>
      </c>
      <c r="H239" s="161">
        <v>0</v>
      </c>
      <c r="I239" s="160">
        <f>ROUND(E239*H239,2)</f>
        <v>0</v>
      </c>
      <c r="J239" s="161">
        <v>4590</v>
      </c>
      <c r="K239" s="160">
        <f>ROUND(E239*J239,2)</f>
        <v>4590</v>
      </c>
      <c r="L239" s="160">
        <v>21</v>
      </c>
      <c r="M239" s="160">
        <f>G239*(1+L239/100)</f>
        <v>0</v>
      </c>
      <c r="N239" s="159">
        <v>0</v>
      </c>
      <c r="O239" s="159">
        <f>ROUND(E239*N239,2)</f>
        <v>0</v>
      </c>
      <c r="P239" s="159">
        <v>0.12634999999999999</v>
      </c>
      <c r="Q239" s="159">
        <f>ROUND(E239*P239,2)</f>
        <v>0.13</v>
      </c>
      <c r="R239" s="160"/>
      <c r="S239" s="160" t="s">
        <v>222</v>
      </c>
      <c r="T239" s="160" t="s">
        <v>217</v>
      </c>
      <c r="U239" s="160">
        <v>5.0049999999999999</v>
      </c>
      <c r="V239" s="160">
        <f>ROUND(E239*U239,2)</f>
        <v>5.01</v>
      </c>
      <c r="W239" s="160"/>
      <c r="X239" s="160" t="s">
        <v>1346</v>
      </c>
      <c r="Y239" s="160" t="s">
        <v>218</v>
      </c>
      <c r="Z239" s="150"/>
      <c r="AA239" s="150"/>
      <c r="AB239" s="150"/>
      <c r="AC239" s="150"/>
      <c r="AD239" s="150"/>
      <c r="AE239" s="150"/>
      <c r="AF239" s="150"/>
      <c r="AG239" s="150" t="s">
        <v>1347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x14ac:dyDescent="0.2">
      <c r="A240" s="3"/>
      <c r="B240" s="4"/>
      <c r="C240" s="186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AE240">
        <v>15</v>
      </c>
      <c r="AF240">
        <v>21</v>
      </c>
      <c r="AG240" t="s">
        <v>197</v>
      </c>
    </row>
    <row r="241" spans="1:33" x14ac:dyDescent="0.2">
      <c r="A241" s="153"/>
      <c r="B241" s="154" t="s">
        <v>31</v>
      </c>
      <c r="C241" s="187"/>
      <c r="D241" s="155"/>
      <c r="E241" s="156"/>
      <c r="F241" s="156"/>
      <c r="G241" s="170">
        <f>G8+G15+G28+G47+G50+G58+G147</f>
        <v>0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E241">
        <f>SUMIF(L7:L239,AE240,G7:G239)</f>
        <v>0</v>
      </c>
      <c r="AF241">
        <f>SUMIF(L7:L239,AF240,G7:G239)</f>
        <v>0</v>
      </c>
      <c r="AG241" t="s">
        <v>229</v>
      </c>
    </row>
    <row r="242" spans="1:33" x14ac:dyDescent="0.2">
      <c r="A242" s="3"/>
      <c r="B242" s="4"/>
      <c r="C242" s="186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33" x14ac:dyDescent="0.2">
      <c r="A243" s="3"/>
      <c r="B243" s="4"/>
      <c r="C243" s="186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33" x14ac:dyDescent="0.2">
      <c r="A244" s="276" t="s">
        <v>230</v>
      </c>
      <c r="B244" s="276"/>
      <c r="C244" s="277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 x14ac:dyDescent="0.2">
      <c r="A245" s="257"/>
      <c r="B245" s="258"/>
      <c r="C245" s="259"/>
      <c r="D245" s="258"/>
      <c r="E245" s="258"/>
      <c r="F245" s="258"/>
      <c r="G245" s="260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AG245" t="s">
        <v>231</v>
      </c>
    </row>
    <row r="246" spans="1:33" x14ac:dyDescent="0.2">
      <c r="A246" s="261"/>
      <c r="B246" s="262"/>
      <c r="C246" s="263"/>
      <c r="D246" s="262"/>
      <c r="E246" s="262"/>
      <c r="F246" s="262"/>
      <c r="G246" s="26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33" x14ac:dyDescent="0.2">
      <c r="A247" s="261"/>
      <c r="B247" s="262"/>
      <c r="C247" s="263"/>
      <c r="D247" s="262"/>
      <c r="E247" s="262"/>
      <c r="F247" s="262"/>
      <c r="G247" s="26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33" x14ac:dyDescent="0.2">
      <c r="A248" s="261"/>
      <c r="B248" s="262"/>
      <c r="C248" s="263"/>
      <c r="D248" s="262"/>
      <c r="E248" s="262"/>
      <c r="F248" s="262"/>
      <c r="G248" s="26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33" x14ac:dyDescent="0.2">
      <c r="A249" s="265"/>
      <c r="B249" s="266"/>
      <c r="C249" s="267"/>
      <c r="D249" s="266"/>
      <c r="E249" s="266"/>
      <c r="F249" s="266"/>
      <c r="G249" s="268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33" x14ac:dyDescent="0.2">
      <c r="A250" s="3"/>
      <c r="B250" s="4"/>
      <c r="C250" s="186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33" x14ac:dyDescent="0.2">
      <c r="C251" s="188"/>
      <c r="D251" s="10"/>
      <c r="AG251" t="s">
        <v>232</v>
      </c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k5lgw+Z9LOYQQqKG9VMIjA8lgcHO/a9YhBUZgN6hnBwpg2Rsux0FLD+LDzinNK0/9yJo3IbjcxXkCC6wcx3wA==" saltValue="pC3mN1Dc39578Bh4LpwmXQ==" spinCount="100000" sheet="1" formatRows="0"/>
  <mergeCells count="115">
    <mergeCell ref="C232:G232"/>
    <mergeCell ref="C234:G234"/>
    <mergeCell ref="C236:G236"/>
    <mergeCell ref="C214:G214"/>
    <mergeCell ref="C216:G216"/>
    <mergeCell ref="C217:G217"/>
    <mergeCell ref="C226:G226"/>
    <mergeCell ref="C228:G228"/>
    <mergeCell ref="C230:G230"/>
    <mergeCell ref="C199:G199"/>
    <mergeCell ref="C201:G201"/>
    <mergeCell ref="C202:G202"/>
    <mergeCell ref="C203:G203"/>
    <mergeCell ref="C207:G207"/>
    <mergeCell ref="C213:G213"/>
    <mergeCell ref="C191:G191"/>
    <mergeCell ref="C193:G193"/>
    <mergeCell ref="C194:G194"/>
    <mergeCell ref="C195:G195"/>
    <mergeCell ref="C197:G197"/>
    <mergeCell ref="C198:G198"/>
    <mergeCell ref="C183:G183"/>
    <mergeCell ref="C185:G185"/>
    <mergeCell ref="C186:G186"/>
    <mergeCell ref="C187:G187"/>
    <mergeCell ref="C189:G189"/>
    <mergeCell ref="C190:G190"/>
    <mergeCell ref="C175:G175"/>
    <mergeCell ref="C177:G177"/>
    <mergeCell ref="C178:G178"/>
    <mergeCell ref="C179:G179"/>
    <mergeCell ref="C181:G181"/>
    <mergeCell ref="C182:G182"/>
    <mergeCell ref="C164:G164"/>
    <mergeCell ref="C167:G167"/>
    <mergeCell ref="C168:G168"/>
    <mergeCell ref="C171:G171"/>
    <mergeCell ref="C173:G173"/>
    <mergeCell ref="C174:G174"/>
    <mergeCell ref="C158:G158"/>
    <mergeCell ref="C159:G159"/>
    <mergeCell ref="C160:G160"/>
    <mergeCell ref="C161:G161"/>
    <mergeCell ref="C162:G162"/>
    <mergeCell ref="C163:G163"/>
    <mergeCell ref="C151:G151"/>
    <mergeCell ref="C152:G152"/>
    <mergeCell ref="C153:G153"/>
    <mergeCell ref="C154:G154"/>
    <mergeCell ref="C155:G155"/>
    <mergeCell ref="C156:G156"/>
    <mergeCell ref="C133:G133"/>
    <mergeCell ref="C135:G135"/>
    <mergeCell ref="C140:G140"/>
    <mergeCell ref="C143:G143"/>
    <mergeCell ref="C149:G149"/>
    <mergeCell ref="C150:G150"/>
    <mergeCell ref="C121:G121"/>
    <mergeCell ref="C123:G123"/>
    <mergeCell ref="C125:G125"/>
    <mergeCell ref="C127:G127"/>
    <mergeCell ref="C129:G129"/>
    <mergeCell ref="C131:G131"/>
    <mergeCell ref="C93:G93"/>
    <mergeCell ref="C95:G95"/>
    <mergeCell ref="C97:G97"/>
    <mergeCell ref="C99:G99"/>
    <mergeCell ref="C101:G101"/>
    <mergeCell ref="C106:G106"/>
    <mergeCell ref="C85:G85"/>
    <mergeCell ref="C86:G86"/>
    <mergeCell ref="C87:G87"/>
    <mergeCell ref="C88:G88"/>
    <mergeCell ref="C90:G90"/>
    <mergeCell ref="C91:G91"/>
    <mergeCell ref="C76:G76"/>
    <mergeCell ref="C77:G77"/>
    <mergeCell ref="C78:G78"/>
    <mergeCell ref="C80:G80"/>
    <mergeCell ref="C82:G82"/>
    <mergeCell ref="C83:G83"/>
    <mergeCell ref="C71:G71"/>
    <mergeCell ref="C72:G72"/>
    <mergeCell ref="C73:G73"/>
    <mergeCell ref="C74:G74"/>
    <mergeCell ref="C61:G61"/>
    <mergeCell ref="C62:G62"/>
    <mergeCell ref="C63:G63"/>
    <mergeCell ref="C64:G64"/>
    <mergeCell ref="C66:G66"/>
    <mergeCell ref="C68:G68"/>
    <mergeCell ref="A1:G1"/>
    <mergeCell ref="C2:G2"/>
    <mergeCell ref="C3:G3"/>
    <mergeCell ref="C4:G4"/>
    <mergeCell ref="A244:C244"/>
    <mergeCell ref="A245:G249"/>
    <mergeCell ref="C11:G11"/>
    <mergeCell ref="C13:G13"/>
    <mergeCell ref="C17:G17"/>
    <mergeCell ref="C20:G20"/>
    <mergeCell ref="C38:G38"/>
    <mergeCell ref="C40:G40"/>
    <mergeCell ref="C42:G42"/>
    <mergeCell ref="C44:G44"/>
    <mergeCell ref="C49:G49"/>
    <mergeCell ref="C60:G60"/>
    <mergeCell ref="C21:G21"/>
    <mergeCell ref="C22:G22"/>
    <mergeCell ref="C30:G30"/>
    <mergeCell ref="C32:G32"/>
    <mergeCell ref="C34:G34"/>
    <mergeCell ref="C36:G36"/>
    <mergeCell ref="C69:G69"/>
    <mergeCell ref="C70:G7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01 00 Pol</vt:lpstr>
      <vt:lpstr>01 01 Pol</vt:lpstr>
      <vt:lpstr>01 02 Pol</vt:lpstr>
      <vt:lpstr>01 03 Pol</vt:lpstr>
      <vt:lpstr>01 04 Pol</vt:lpstr>
      <vt:lpstr>01 05 Pol</vt:lpstr>
      <vt:lpstr>01 06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 Pol'!Názvy_tisku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'01 06 Pol'!Názvy_tisku</vt:lpstr>
      <vt:lpstr>oadresa</vt:lpstr>
      <vt:lpstr>Stavba!Objednatel</vt:lpstr>
      <vt:lpstr>Stavba!Objekt</vt:lpstr>
      <vt:lpstr>'01 00 Pol'!Oblast_tisku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'01 06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Filip</dc:creator>
  <cp:lastModifiedBy>Ing. Tomáš VEČEŘA</cp:lastModifiedBy>
  <cp:lastPrinted>2019-03-19T12:27:02Z</cp:lastPrinted>
  <dcterms:created xsi:type="dcterms:W3CDTF">2009-04-08T07:15:50Z</dcterms:created>
  <dcterms:modified xsi:type="dcterms:W3CDTF">2024-01-23T08:02:47Z</dcterms:modified>
</cp:coreProperties>
</file>