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/>
  <bookViews>
    <workbookView xWindow="0" yWindow="0" windowWidth="28800" windowHeight="12225" activeTab="1"/>
  </bookViews>
  <sheets>
    <sheet name="Rekapitulace stavby" sheetId="1" r:id="rId1"/>
    <sheet name="1 - Oprava čelní fasády a..." sheetId="2" r:id="rId2"/>
    <sheet name="2 - Oprava zadní a boční ..." sheetId="3" r:id="rId3"/>
    <sheet name="3 - Oprava hydroizolace" sheetId="4" r:id="rId4"/>
    <sheet name="4 - Vedlejší náklady" sheetId="5" r:id="rId5"/>
    <sheet name="Pokyny pro vyplnění" sheetId="6" r:id="rId6"/>
  </sheets>
  <definedNames>
    <definedName name="_xlnm._FilterDatabase" localSheetId="1" hidden="1">'1 - Oprava čelní fasády a...'!$C$88:$K$232</definedName>
    <definedName name="_xlnm._FilterDatabase" localSheetId="2" hidden="1">'2 - Oprava zadní a boční ...'!$C$91:$K$645</definedName>
    <definedName name="_xlnm._FilterDatabase" localSheetId="3" hidden="1">'3 - Oprava hydroizolace'!$C$90:$K$315</definedName>
    <definedName name="_xlnm._FilterDatabase" localSheetId="4" hidden="1">'4 - Vedlejší náklady'!$C$81:$K$98</definedName>
    <definedName name="_xlnm.Print_Area" localSheetId="1">'1 - Oprava čelní fasády a...'!$C$4:$J$39,'1 - Oprava čelní fasády a...'!$C$45:$J$70,'1 - Oprava čelní fasády a...'!$C$76:$K$232</definedName>
    <definedName name="_xlnm.Print_Area" localSheetId="2">'2 - Oprava zadní a boční ...'!$C$4:$J$39,'2 - Oprava zadní a boční ...'!$C$45:$J$73,'2 - Oprava zadní a boční ...'!$C$79:$K$645</definedName>
    <definedName name="_xlnm.Print_Area" localSheetId="3">'3 - Oprava hydroizolace'!$C$4:$J$39,'3 - Oprava hydroizolace'!$C$45:$J$72,'3 - Oprava hydroizolace'!$C$78:$K$315</definedName>
    <definedName name="_xlnm.Print_Area" localSheetId="4">'4 - Vedlejší náklady'!$C$4:$J$39,'4 - Vedlejší náklady'!$C$45:$J$63,'4 - Vedlejší náklady'!$C$69:$K$98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'1 - Oprava čelní fasády a...'!$88:$88</definedName>
    <definedName name="_xlnm.Print_Titles" localSheetId="2">'2 - Oprava zadní a boční ...'!$91:$91</definedName>
    <definedName name="_xlnm.Print_Titles" localSheetId="3">'3 - Oprava hydroizolace'!$90:$90</definedName>
    <definedName name="_xlnm.Print_Titles" localSheetId="4">'4 - Vedlejší náklady'!$81:$81</definedName>
  </definedNames>
  <calcPr calcId="191029"/>
</workbook>
</file>

<file path=xl/sharedStrings.xml><?xml version="1.0" encoding="utf-8"?>
<sst xmlns="http://schemas.openxmlformats.org/spreadsheetml/2006/main" count="9042" uniqueCount="1280">
  <si>
    <t>Export Komplet</t>
  </si>
  <si>
    <t>VZ</t>
  </si>
  <si>
    <t>2.0</t>
  </si>
  <si>
    <t>ZAMOK</t>
  </si>
  <si>
    <t>False</t>
  </si>
  <si>
    <t>{b1cf8ddb-c58d-4140-946b-0dff386622d1}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</si>
  <si>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</si>
  <si>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</si>
  <si>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</si>
  <si>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</si>
  <si>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</si>
  <si>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</si>
  <si>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</si>
  <si>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</si>
  <si>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</si>
  <si>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</si>
  <si>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</si>
  <si>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Č.p. 1166, ul. Těšínská-výměna oken a oprava fasády</t>
  </si>
  <si>
    <t>KSO:</t>
  </si>
  <si>
    <t/>
  </si>
  <si>
    <t>CC-CZ:</t>
  </si>
  <si>
    <t>Místo:</t>
  </si>
  <si>
    <t>Frýdek-Místek</t>
  </si>
  <si>
    <t>Datum:</t>
  </si>
  <si>
    <t>30. 1. 2022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</si>
  <si>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</si>
  <si>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</si>
  <si>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</si>
  <si>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</si>
  <si>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</si>
  <si>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</si>
  <si>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</si>
  <si>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Made 4 BIM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</si>
  <si>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</si>
  <si>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</si>
  <si>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</si>
  <si>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</si>
  <si>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</si>
  <si>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</si>
  <si>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</si>
  <si>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</si>
  <si>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</si>
  <si>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</si>
  <si>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</si>
  <si>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</si>
  <si>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</si>
  <si>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</si>
  <si>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</si>
  <si>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</si>
  <si>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</si>
  <si>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</si>
  <si>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</si>
  <si>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</si>
  <si>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</si>
  <si>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</si>
  <si>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</si>
  <si>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</si>
  <si>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</si>
  <si>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</si>
  <si>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</si>
  <si>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</si>
  <si>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</si>
  <si>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</si>
  <si>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</si>
  <si>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</si>
  <si>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</si>
  <si>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</si>
  <si>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</si>
  <si>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</si>
  <si>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</si>
  <si>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</si>
  <si>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</si>
  <si>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</si>
  <si>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</si>
  <si>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</si>
  <si>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</si>
  <si>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</si>
  <si>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Oprava čelní fasády a repase oken na fasádě</t>
  </si>
  <si>
    <t>STA</t>
  </si>
  <si>
    <t>{d55e2550-00d2-40b3-97e8-3863dfa68170}</t>
  </si>
  <si>
    <t>2</t>
  </si>
  <si>
    <t>Oprava zadní a boční fasády</t>
  </si>
  <si>
    <t>{26671709-80fc-43d2-bf80-979832a6fb44}</t>
  </si>
  <si>
    <t>3</t>
  </si>
  <si>
    <t>Oprava hydroizolace</t>
  </si>
  <si>
    <t>{abc6aa5b-c8da-42f5-a6ca-dda680fb7861}</t>
  </si>
  <si>
    <t>4</t>
  </si>
  <si>
    <t>Vedlejší náklady</t>
  </si>
  <si>
    <t>{4e67fbd8-ad25-43ad-882b-25dcdf91a0b7}</t>
  </si>
  <si>
    <t>KRYCÍ LIST SOUPISU PRACÍ</t>
  </si>
  <si>
    <t>Objekt:</t>
  </si>
  <si>
    <t>1 - Oprava čelní fasády a repase oken na fasádě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</si>
  <si>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</si>
  <si>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</si>
  <si>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</si>
  <si>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</si>
  <si>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</si>
  <si>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</si>
  <si>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</si>
  <si>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</si>
  <si>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</si>
  <si>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</si>
  <si>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</si>
  <si>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</si>
  <si>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</si>
  <si>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</si>
  <si>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</si>
  <si>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</si>
  <si>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</si>
  <si>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</si>
  <si>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</si>
  <si>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</si>
  <si>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</si>
  <si>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</si>
  <si>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</si>
  <si>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</si>
  <si>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</si>
  <si>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</si>
  <si>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</si>
  <si>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</si>
  <si>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</si>
  <si>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</si>
  <si>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Vodorovné konstrukce</t>
  </si>
  <si>
    <t>K</t>
  </si>
  <si>
    <t>40001</t>
  </si>
  <si>
    <t>Oprava balkonu, nová izolace, dlažba</t>
  </si>
  <si>
    <t>m2</t>
  </si>
  <si>
    <t>-1060348160</t>
  </si>
  <si>
    <t>PP</t>
  </si>
  <si>
    <t>VV</t>
  </si>
  <si>
    <t>3*1,5</t>
  </si>
  <si>
    <t>6</t>
  </si>
  <si>
    <t>Úpravy povrchů, podlahy a osazování výplní</t>
  </si>
  <si>
    <t>60001</t>
  </si>
  <si>
    <t>Oprava opadané omítky, nové fasádní prvky</t>
  </si>
  <si>
    <t>kpl</t>
  </si>
  <si>
    <t>567872308</t>
  </si>
  <si>
    <t>622326655</t>
  </si>
  <si>
    <t>Oprava vnější vápenocementové omítky s celoplošným přeštukováním členitosti 5 v rozsahu přes 30 do 40 %</t>
  </si>
  <si>
    <t>CS ÚRS 2023 02</t>
  </si>
  <si>
    <t>1954117140</t>
  </si>
  <si>
    <t>Oprava vápenocementové omítky s celoplošným přeštukováním vnějších ploch stupně členitosti 5, v rozsahu opravované plochy přes 30 do 40%</t>
  </si>
  <si>
    <t>Online PSC</t>
  </si>
  <si>
    <t>https://podminky.urs.cz/item/CS_URS_2023_02/622326655</t>
  </si>
  <si>
    <t>622645001</t>
  </si>
  <si>
    <t>Kamenické opracování povrchu rovných i zakřivených stěn předsádkového betonu pemrlováním</t>
  </si>
  <si>
    <t>-38328537</t>
  </si>
  <si>
    <t>Kamenické opracování povrchu pohledového betonu pemrlováním, rovných nebo zaoblených stěn</t>
  </si>
  <si>
    <t>https://podminky.urs.cz/item/CS_URS_2023_02/622645001</t>
  </si>
  <si>
    <t>5</t>
  </si>
  <si>
    <t>622811002</t>
  </si>
  <si>
    <t>Tepelně izolační jednovrstvá omítka vnějších stěn tloušťky do 30 mm</t>
  </si>
  <si>
    <t>1845792556</t>
  </si>
  <si>
    <t>Omítka tepelně izolační vnějších ploch stěn prováděná ručně v 1 vrstvě, tloušťky přes 20 do 30 mm</t>
  </si>
  <si>
    <t>https://podminky.urs.cz/item/CS_URS_2023_02/622811002</t>
  </si>
  <si>
    <t>2059095706</t>
  </si>
  <si>
    <t>7</t>
  </si>
  <si>
    <t>622821061</t>
  </si>
  <si>
    <t>Příplatek k sanační omítce pro vlhké a zasolené zdivo ZKD 10 mm prováděné ručně ve více vrstvách</t>
  </si>
  <si>
    <t>CS ÚRS 2021 02</t>
  </si>
  <si>
    <t>-1997015943</t>
  </si>
  <si>
    <t>Sanační omítka vnějších ploch Příplatek k cenám: za každých dalších 10 mm omítky prováděné ve více vrstvách -1011 a -1012</t>
  </si>
  <si>
    <t>https://podminky.urs.cz/item/CS_URS_2021_02/622821061</t>
  </si>
  <si>
    <t>8</t>
  </si>
  <si>
    <t>629995101</t>
  </si>
  <si>
    <t>Očištění vnějších ploch tlakovou vodou</t>
  </si>
  <si>
    <t>1285009360</t>
  </si>
  <si>
    <t>Očištění vnějších ploch tlakovou vodou omytím</t>
  </si>
  <si>
    <t>https://podminky.urs.cz/item/CS_URS_2023_02/629995101</t>
  </si>
  <si>
    <t>9</t>
  </si>
  <si>
    <t>Ostatní konstrukce a práce, bourání</t>
  </si>
  <si>
    <t>941211111</t>
  </si>
  <si>
    <t>Montáž lešení řadového rámového lehkého zatížení do 200 kg/m2 š od 0,6 do 0,9 m v do 10 m</t>
  </si>
  <si>
    <t>1659726067</t>
  </si>
  <si>
    <t>Lešení řadové rámové lehké pracovní s podlahami s provozním zatížením tř. 3 do 200 kg/m2 šířky tř. SW06 od 0,6 do 0,9 m výšky do 10 m montáž</t>
  </si>
  <si>
    <t>https://podminky.urs.cz/item/CS_URS_2023_02/941211111</t>
  </si>
  <si>
    <t>10</t>
  </si>
  <si>
    <t>941211211</t>
  </si>
  <si>
    <t>Příplatek k lešení řadovému rámovému lehkému do 200 kg/m2 š od 0,6 do 0,9 m v do 10 m za každý den použití</t>
  </si>
  <si>
    <t>1373392521</t>
  </si>
  <si>
    <t>Lešení řadové rámové lehké pracovní s podlahami s provozním zatížením tř. 3 do 200 kg/m2 šířky tř. SW06 od 0,6 do 0,9 m výšky do 10 m příplatek za každý den použití</t>
  </si>
  <si>
    <t>https://podminky.urs.cz/item/CS_URS_2023_02/941211211</t>
  </si>
  <si>
    <t>350*60 "Přepočtené koeficientem množství</t>
  </si>
  <si>
    <t>11</t>
  </si>
  <si>
    <t>941211811</t>
  </si>
  <si>
    <t>Demontáž lešení řadového rámového lehkého zatížení do 200 kg/m2 š od 0,6 do 0,9 m v do 10 m</t>
  </si>
  <si>
    <t>741539404</t>
  </si>
  <si>
    <t>Lešení řadové rámové lehké pracovní s podlahami s provozním zatížením tř. 3 do 200 kg/m2 šířky tř. SW06 od 0,6 do 0,9 m výšky do 10 m demontáž</t>
  </si>
  <si>
    <t>https://podminky.urs.cz/item/CS_URS_2023_02/941211811</t>
  </si>
  <si>
    <t>12</t>
  </si>
  <si>
    <t>944511111</t>
  </si>
  <si>
    <t>Montáž ochranné sítě z textilie z umělých vláken</t>
  </si>
  <si>
    <t>-1318449003</t>
  </si>
  <si>
    <t>Síť ochranná zavěšená na konstrukci lešení z textilie z umělých vláken montáž</t>
  </si>
  <si>
    <t>https://podminky.urs.cz/item/CS_URS_2023_02/944511111</t>
  </si>
  <si>
    <t>13</t>
  </si>
  <si>
    <t>944511211</t>
  </si>
  <si>
    <t>Příplatek k ochranné síti za každý den použití</t>
  </si>
  <si>
    <t>-1179109199</t>
  </si>
  <si>
    <t>Síť ochranná zavěšená na konstrukci lešení z textilie z umělých vláken příplatek k ceně za každý den použití</t>
  </si>
  <si>
    <t>https://podminky.urs.cz/item/CS_URS_2023_02/944511211</t>
  </si>
  <si>
    <t>14</t>
  </si>
  <si>
    <t>944511811</t>
  </si>
  <si>
    <t>Demontáž ochranné sítě z textilie z umělých vláken</t>
  </si>
  <si>
    <t>-1181719742</t>
  </si>
  <si>
    <t>Síť ochranná zavěšená na konstrukci lešení z textilie z umělých vláken demontáž</t>
  </si>
  <si>
    <t>https://podminky.urs.cz/item/CS_URS_2023_02/944511811</t>
  </si>
  <si>
    <t>998</t>
  </si>
  <si>
    <t>Přesun hmot</t>
  </si>
  <si>
    <t>998018002</t>
  </si>
  <si>
    <t>Přesun hmot ruční pro budovy v přes 6 do 12 m</t>
  </si>
  <si>
    <t>t</t>
  </si>
  <si>
    <t>414345388</t>
  </si>
  <si>
    <t>Přesun hmot pro budovy občanské výstavby, bydlení, výrobu a služby ruční - bez užití mechanizace vodorovná dopravní vzdálenost do 100 m pro budovy s jakoukoliv nosnou konstrukcí výšky přes 6 do 12 m</t>
  </si>
  <si>
    <t>https://podminky.urs.cz/item/CS_URS_2023_02/998018002</t>
  </si>
  <si>
    <t>PSV</t>
  </si>
  <si>
    <t>Práce a dodávky PSV</t>
  </si>
  <si>
    <t>764</t>
  </si>
  <si>
    <t>Konstrukce klempířské</t>
  </si>
  <si>
    <t>16</t>
  </si>
  <si>
    <t>764002851</t>
  </si>
  <si>
    <t>Demontáž oplechování parapetů do suti</t>
  </si>
  <si>
    <t>m</t>
  </si>
  <si>
    <t>-1597640603</t>
  </si>
  <si>
    <t>Demontáž klempířských konstrukcí oplechování parapetů do suti</t>
  </si>
  <si>
    <t>https://podminky.urs.cz/item/CS_URS_2023_02/764002851</t>
  </si>
  <si>
    <t>17*1,8</t>
  </si>
  <si>
    <t>17</t>
  </si>
  <si>
    <t>764002861</t>
  </si>
  <si>
    <t>Demontáž oplechování říms a ozdobných prvků do suti</t>
  </si>
  <si>
    <t>-1532977024</t>
  </si>
  <si>
    <t>Demontáž klempířských konstrukcí oplechování říms do suti</t>
  </si>
  <si>
    <t>https://podminky.urs.cz/item/CS_URS_2023_02/764002861</t>
  </si>
  <si>
    <t>36*2</t>
  </si>
  <si>
    <t>18</t>
  </si>
  <si>
    <t>764246407</t>
  </si>
  <si>
    <t>Oplechování parapetů rovných mechanicky kotvené z TiZn předzvětralého plechu rš 670 mm</t>
  </si>
  <si>
    <t>633213471</t>
  </si>
  <si>
    <t>Oplechování parapetů z titanzinkového předzvětralého plechu rovných mechanicky kotvené, bez rohů rš 670 mm</t>
  </si>
  <si>
    <t>https://podminky.urs.cz/item/CS_URS_2023_02/764246407</t>
  </si>
  <si>
    <t>19</t>
  </si>
  <si>
    <t>764248407</t>
  </si>
  <si>
    <t>Oplechování římsy rovné mechanicky kotvené z TiZn předzvětralého plechu rš 670 mm</t>
  </si>
  <si>
    <t>-163369733</t>
  </si>
  <si>
    <t>Oplechování říms a ozdobných prvků z titanzinkového předzvětralého plechu rovných, bez rohů mechanicky kotvené rš 670 mm</t>
  </si>
  <si>
    <t>https://podminky.urs.cz/item/CS_URS_2023_02/764248407</t>
  </si>
  <si>
    <t>20</t>
  </si>
  <si>
    <t>998764102</t>
  </si>
  <si>
    <t>Přesun hmot tonážní pro konstrukce klempířské v objektech v přes 6 do 12 m</t>
  </si>
  <si>
    <t>573312215</t>
  </si>
  <si>
    <t>Přesun hmot pro konstrukce klempířské stanovený z hmotnosti přesunovaného materiálu vodorovná dopravní vzdálenost do 50 m v objektech výšky přes 6 do 12 m</t>
  </si>
  <si>
    <t>https://podminky.urs.cz/item/CS_URS_2023_02/998764102</t>
  </si>
  <si>
    <t>766</t>
  </si>
  <si>
    <t>Konstrukce truhlářské</t>
  </si>
  <si>
    <t>766622922</t>
  </si>
  <si>
    <t>Oprava oken dvojitých s deštěním s výměnou kování</t>
  </si>
  <si>
    <t>86686635</t>
  </si>
  <si>
    <t>Oprava oken dřevěných dvojitých s deštěním s výměnou kování</t>
  </si>
  <si>
    <t>https://podminky.urs.cz/item/CS_URS_2023_02/766622922</t>
  </si>
  <si>
    <t>2,5*14*4</t>
  </si>
  <si>
    <t>3,1*2*4</t>
  </si>
  <si>
    <t>Součet</t>
  </si>
  <si>
    <t>22</t>
  </si>
  <si>
    <t>766662912</t>
  </si>
  <si>
    <t>Oprava dveřních křídel z tvrdého dřeva s výměnou kování</t>
  </si>
  <si>
    <t>-1042398954</t>
  </si>
  <si>
    <t>Oprava dveřních křídel dřevěných z tvrdého dřeva s výměnou kování</t>
  </si>
  <si>
    <t>https://podminky.urs.cz/item/CS_URS_2023_02/766662912</t>
  </si>
  <si>
    <t>5*2</t>
  </si>
  <si>
    <t>23</t>
  </si>
  <si>
    <t>766642163</t>
  </si>
  <si>
    <t>Montáž balkónových dveří dvojitých dvoukřídlových s nadsvětlíkem včetně rámu do zdiva</t>
  </si>
  <si>
    <t>kus</t>
  </si>
  <si>
    <t>-183663760</t>
  </si>
  <si>
    <t>Montáž balkónových dveří dřevěných nebo plastových včetně rámu dvojitých do zdiva dvoukřídlových s nadsvětlíkem</t>
  </si>
  <si>
    <t>https://podminky.urs.cz/item/CS_URS_2023_02/766642163</t>
  </si>
  <si>
    <t>24</t>
  </si>
  <si>
    <t>M</t>
  </si>
  <si>
    <t>M76601</t>
  </si>
  <si>
    <t>Balkonové dveře dodávka</t>
  </si>
  <si>
    <t>ks</t>
  </si>
  <si>
    <t>32</t>
  </si>
  <si>
    <t>1345635305</t>
  </si>
  <si>
    <t>25</t>
  </si>
  <si>
    <t>766691510</t>
  </si>
  <si>
    <t>Montáž těsnění oken a balkónových dveří polyuretanovou páskou</t>
  </si>
  <si>
    <t>-1328762801</t>
  </si>
  <si>
    <t>Montáž ostatních truhlářských konstrukcí těsnění oken a balkónových dveří ve styku křídel s okenním rámem polyuretanovou páskou</t>
  </si>
  <si>
    <t>https://podminky.urs.cz/item/CS_URS_2023_02/766691510</t>
  </si>
  <si>
    <t>(16*3*2)*3,9</t>
  </si>
  <si>
    <t>26</t>
  </si>
  <si>
    <t>59071036</t>
  </si>
  <si>
    <t>páska okenní těsnící měkčený pěnový PUR impregnovaná s integrovanou páskou 15-66x77mm</t>
  </si>
  <si>
    <t>1559442886</t>
  </si>
  <si>
    <t>374,4*1,1 "Přepočtené koeficientem množství</t>
  </si>
  <si>
    <t>27</t>
  </si>
  <si>
    <t>766691931</t>
  </si>
  <si>
    <t>Seřízení dřevěného okenního nebo dveřního otvíracího a sklápěcího křídla</t>
  </si>
  <si>
    <t>-1070167495</t>
  </si>
  <si>
    <t>Ostatní práce seřízení okenního nebo dveřního křídla otvíracího nebo sklápěcího dřevěného</t>
  </si>
  <si>
    <t>https://podminky.urs.cz/item/CS_URS_2023_02/766691931</t>
  </si>
  <si>
    <t>16*3*2</t>
  </si>
  <si>
    <t>28</t>
  </si>
  <si>
    <t>998766202</t>
  </si>
  <si>
    <t>Přesun hmot procentní pro kce truhlářské v objektech v přes 6 do 12 m</t>
  </si>
  <si>
    <t>%</t>
  </si>
  <si>
    <t>-1775867161</t>
  </si>
  <si>
    <t>Přesun hmot pro konstrukce truhlářské stanovený procentní sazbou (%) z ceny vodorovná dopravní vzdálenost do 50 m v objektech výšky přes 6 do 12 m</t>
  </si>
  <si>
    <t>https://podminky.urs.cz/item/CS_URS_2023_02/998766202</t>
  </si>
  <si>
    <t>767</t>
  </si>
  <si>
    <t>Konstrukce zámečnické</t>
  </si>
  <si>
    <t>29</t>
  </si>
  <si>
    <t>76701</t>
  </si>
  <si>
    <t>Montáž a demontáž mříží, repase mříže</t>
  </si>
  <si>
    <t>1861885083</t>
  </si>
  <si>
    <t>30</t>
  </si>
  <si>
    <t>76702</t>
  </si>
  <si>
    <t>Oprava zábradlí balkonu</t>
  </si>
  <si>
    <t>1397943918</t>
  </si>
  <si>
    <t>783</t>
  </si>
  <si>
    <t>Dokončovací práce - nátěry</t>
  </si>
  <si>
    <t>31</t>
  </si>
  <si>
    <t>783106809</t>
  </si>
  <si>
    <t>Odstranění nátěrů z truhlářských konstrukcí louhováním s neutralizací, oplachem a vysušením</t>
  </si>
  <si>
    <t>-556370461</t>
  </si>
  <si>
    <t>Odstranění nátěrů z truhlářských konstrukcí louhováním s následnou neutralizací, oplachem a vysušením</t>
  </si>
  <si>
    <t>https://podminky.urs.cz/item/CS_URS_2023_02/783106809</t>
  </si>
  <si>
    <t>783132201</t>
  </si>
  <si>
    <t>Dotmelení skleněných výplní truhlářských konstrukcí silikonovým tmelem</t>
  </si>
  <si>
    <t>-330616510</t>
  </si>
  <si>
    <t>Dotmelení skleněných výplní truhlářských konstrukcí tmelem silikonovým</t>
  </si>
  <si>
    <t>https://podminky.urs.cz/item/CS_URS_2023_02/783132201</t>
  </si>
  <si>
    <t>33</t>
  </si>
  <si>
    <t>783132211</t>
  </si>
  <si>
    <t>Vysekání stávajícího sklenářského tmelu ze sklenářských výplní</t>
  </si>
  <si>
    <t>1514809792</t>
  </si>
  <si>
    <t>Dotmelení skleněných výplní truhlářských konstrukcí odstranění stávajícího soudržného sklenářského tmelu vysekáním</t>
  </si>
  <si>
    <t>https://podminky.urs.cz/item/CS_URS_2023_02/783132211</t>
  </si>
  <si>
    <t>34</t>
  </si>
  <si>
    <t>783154101</t>
  </si>
  <si>
    <t>Základní jednonásobný nitrokombinační nátěr truhlářských konstrukcí</t>
  </si>
  <si>
    <t>-1440571989</t>
  </si>
  <si>
    <t>Základní nátěr truhlářských konstrukcí jednonásobný nitrokombinační</t>
  </si>
  <si>
    <t>https://podminky.urs.cz/item/CS_URS_2023_02/783154101</t>
  </si>
  <si>
    <t>35</t>
  </si>
  <si>
    <t>783158211</t>
  </si>
  <si>
    <t>Lakovací dvojnásobný nitrokombinační nátěr truhlářských konstrukcí s mezibroušením</t>
  </si>
  <si>
    <t>401179078</t>
  </si>
  <si>
    <t>Lakovací nátěr truhlářských konstrukcí dvojnásobný s mezibroušením nitrokombinační</t>
  </si>
  <si>
    <t>https://podminky.urs.cz/item/CS_URS_2023_02/783158211</t>
  </si>
  <si>
    <t>36</t>
  </si>
  <si>
    <t>783823187</t>
  </si>
  <si>
    <t>Penetrační vápenný nátěr omítek stupně členitosti 5</t>
  </si>
  <si>
    <t>-1355035030</t>
  </si>
  <si>
    <t>Penetrační nátěr omítek hladkých omítek hladkých, zrnitých tenkovrstvých nebo štukových stupně členitosti 5 vápenný</t>
  </si>
  <si>
    <t>https://podminky.urs.cz/item/CS_URS_2023_02/783823187</t>
  </si>
  <si>
    <t>37</t>
  </si>
  <si>
    <t>783826315</t>
  </si>
  <si>
    <t>Mikroarmovací silikonový nátěr omítek</t>
  </si>
  <si>
    <t>-241803975</t>
  </si>
  <si>
    <t>Nátěr omítek se schopností překlenutí trhlin mikroarmovací silikonový</t>
  </si>
  <si>
    <t>https://podminky.urs.cz/item/CS_URS_2023_02/783826315</t>
  </si>
  <si>
    <t>38</t>
  </si>
  <si>
    <t>783826625</t>
  </si>
  <si>
    <t>Hydrofobizační transparentní silikonový nátěr omítek stupně členitosti 3</t>
  </si>
  <si>
    <t>-715631463</t>
  </si>
  <si>
    <t>Hydrofobizační nátěr omítek silikonový, transparentní, povrchů hladkých omítek hladkých, zrnitých tenkovrstvých nebo štukových stupně členitosti 3</t>
  </si>
  <si>
    <t>https://podminky.urs.cz/item/CS_URS_2023_02/783826625</t>
  </si>
  <si>
    <t>2 - Oprava zadní a boční fasády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</si>
  <si>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</si>
  <si>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</si>
  <si>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</si>
  <si>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997 - Přesun sutě</t>
  </si>
  <si>
    <t xml:space="preserve">    784 - Dokončovací práce - malby a tapety</t>
  </si>
  <si>
    <t>Zemní práce</t>
  </si>
  <si>
    <t>113106121</t>
  </si>
  <si>
    <t>Rozebrání dlažeb z betonových nebo kamenných dlaždic komunikací pro pěší ručně</t>
  </si>
  <si>
    <t>1451836729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</si>
  <si>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</si>
  <si>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https://podminky.urs.cz/item/CS_URS_2023_02/113106121</t>
  </si>
  <si>
    <t>z ulice a parkoviště</t>
  </si>
  <si>
    <t>60</t>
  </si>
  <si>
    <t>113106123</t>
  </si>
  <si>
    <t>Rozebrání dlažeb ze zámkových dlaždic komunikací pro pěší ručně</t>
  </si>
  <si>
    <t>1224353050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</si>
  <si>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</si>
  <si>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https://podminky.urs.cz/item/CS_URS_2023_02/113106123</t>
  </si>
  <si>
    <t>zadní část a boční část za bránou</t>
  </si>
  <si>
    <t>Svislé a kompletní konstrukce</t>
  </si>
  <si>
    <t>317235811</t>
  </si>
  <si>
    <t>Doplnění zdiva hlavních a kordónových říms cihlami pálenými na maltu</t>
  </si>
  <si>
    <t>m3</t>
  </si>
  <si>
    <t>-1329393279</t>
  </si>
  <si>
    <t>Doplnění zdiva hlavních a kordonových říms s dodáním hmot, cihlami pálenými na maltu</t>
  </si>
  <si>
    <t>https://podminky.urs.cz/item/CS_URS_2023_02/317235811</t>
  </si>
  <si>
    <t>římsa nad části schodiště</t>
  </si>
  <si>
    <t>319201321</t>
  </si>
  <si>
    <t>Vyrovnání nerovného povrchu zdiva tl do 30 mm maltou</t>
  </si>
  <si>
    <t>-1992493929</t>
  </si>
  <si>
    <t>Vyrovnání nerovného povrchu vnitřního i vnějšího zdiva bez odsekání vadných cihel, maltou (s dodáním hmot) tl. do 30 mm</t>
  </si>
  <si>
    <t>https://podminky.urs.cz/item/CS_URS_2023_02/319201321</t>
  </si>
  <si>
    <t>fasada</t>
  </si>
  <si>
    <t>53,3*9,3</t>
  </si>
  <si>
    <t>12,1*1,1</t>
  </si>
  <si>
    <t>O01</t>
  </si>
  <si>
    <t>-1,2*2,1*10</t>
  </si>
  <si>
    <t>O02</t>
  </si>
  <si>
    <t>-0,6*1,05*12</t>
  </si>
  <si>
    <t>D3</t>
  </si>
  <si>
    <t>-0,9*2,1</t>
  </si>
  <si>
    <t>Komunikace pozemní</t>
  </si>
  <si>
    <t>596211110</t>
  </si>
  <si>
    <t>Kladení zámkové dlažby komunikací pro pěší ručně tl 60 mm skupiny A pl do 50 m2</t>
  </si>
  <si>
    <t>1412520362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</si>
  <si>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</si>
  <si>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https://podminky.urs.cz/item/CS_URS_2023_02/596211110</t>
  </si>
  <si>
    <t>596811220</t>
  </si>
  <si>
    <t>Kladení betonové dlažby komunikací pro pěší do lože z kameniva velikosti přes 0,09 do 0,25 m2 pl do 50 m2</t>
  </si>
  <si>
    <t>-1750102692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</si>
  <si>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</si>
  <si>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https://podminky.urs.cz/item/CS_URS_2023_02/596811220</t>
  </si>
  <si>
    <t>okap chodník</t>
  </si>
  <si>
    <t>(14+14)*0,5</t>
  </si>
  <si>
    <t>59245601</t>
  </si>
  <si>
    <t>dlažba desková betonová tl 50mm přírodní</t>
  </si>
  <si>
    <t>1302816737</t>
  </si>
  <si>
    <t>612315302</t>
  </si>
  <si>
    <t>Vápenná štuková omítka ostění nebo nadpraží</t>
  </si>
  <si>
    <t>-979726561</t>
  </si>
  <si>
    <t>Vápenná omítka ostění nebo nadpraží štuková</t>
  </si>
  <si>
    <t>https://podminky.urs.cz/item/CS_URS_2023_02/612315302</t>
  </si>
  <si>
    <t>(2,1+1,2+2,1+1,2)*10*0,5</t>
  </si>
  <si>
    <t>(1,05+0,6+1,05+0,6)*12*0,5</t>
  </si>
  <si>
    <t>O05</t>
  </si>
  <si>
    <t>(0,5+0,9+0,5+0,9)*3*0,5</t>
  </si>
  <si>
    <t>O06</t>
  </si>
  <si>
    <t>(0,45+0,75+0,45+0,75)*2*0,5</t>
  </si>
  <si>
    <t>619315131</t>
  </si>
  <si>
    <t>Vytažení vápenných fabionů, hran nebo koutů</t>
  </si>
  <si>
    <t>1617243559</t>
  </si>
  <si>
    <t>Vytažení fabionů, hran a koutů při opravách vápenných omítek (s dodáním hmot) jakékoliv délky</t>
  </si>
  <si>
    <t>https://podminky.urs.cz/item/CS_URS_2023_02/619315131</t>
  </si>
  <si>
    <t>(2,1+1,2+2,1+1,2)*10</t>
  </si>
  <si>
    <t>(1,05+0,6+1,05+0,6)*12</t>
  </si>
  <si>
    <t>(2,1+0,9+2,1)</t>
  </si>
  <si>
    <t>(0,5+0,9+0,5+0,9)*3</t>
  </si>
  <si>
    <t>(0,45+0,75+0,45+0,75)*2</t>
  </si>
  <si>
    <t>619995001</t>
  </si>
  <si>
    <t>Začištění omítek kolem oken, dveří, podlah nebo obkladů</t>
  </si>
  <si>
    <t>1443063595</t>
  </si>
  <si>
    <t>Začištění omítek (s dodáním hmot) kolem oken, dveří, podlah, obkladů apod.</t>
  </si>
  <si>
    <t>https://podminky.urs.cz/item/CS_URS_2023_02/619995001</t>
  </si>
  <si>
    <t>621142001</t>
  </si>
  <si>
    <t>Potažení vnějších podhledů sklovláknitým pletivem vtlačeným do tenkovrstvé hmoty</t>
  </si>
  <si>
    <t>1067656031</t>
  </si>
  <si>
    <t>Potažení vnějších ploch pletivem v ploše nebo pruzích, na plném podkladu sklovláknitým vtlačením do tmelu podhledů</t>
  </si>
  <si>
    <t>https://podminky.urs.cz/item/CS_URS_2023_02/621142001</t>
  </si>
  <si>
    <t>římsy</t>
  </si>
  <si>
    <t>(21,8+14,5+21,8)*0,8</t>
  </si>
  <si>
    <t>622131121</t>
  </si>
  <si>
    <t>Penetrační nátěr vnějších stěn nanášený ručně</t>
  </si>
  <si>
    <t>1252319982</t>
  </si>
  <si>
    <t>Podkladní a spojovací vrstva vnějších omítaných ploch penetrace nanášená ručně stěn</t>
  </si>
  <si>
    <t>https://podminky.urs.cz/item/CS_URS_2023_02/622131121</t>
  </si>
  <si>
    <t>(2,1+1,2+2,1)*0,3*10</t>
  </si>
  <si>
    <t>(1,05+0,6+1,05)*0,3*12</t>
  </si>
  <si>
    <t>(2,1+0,9+2,1)*0,3</t>
  </si>
  <si>
    <t>622135011</t>
  </si>
  <si>
    <t>Vyrovnání podkladu vnějších stěn tmelem tl do 2 mm</t>
  </si>
  <si>
    <t>956972811</t>
  </si>
  <si>
    <t>Vyrovnání nerovností podkladu vnějších omítaných ploch tmelem, tloušťky do 2 mm stěn</t>
  </si>
  <si>
    <t>https://podminky.urs.cz/item/CS_URS_2023_02/622135011</t>
  </si>
  <si>
    <t>622143004</t>
  </si>
  <si>
    <t>Montáž omítkových samolepících začišťovacích profilů pro spojení s okenním rámem</t>
  </si>
  <si>
    <t>1980925273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</si>
  <si>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</si>
  <si>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https://podminky.urs.cz/item/CS_URS_2023_02/622143004</t>
  </si>
  <si>
    <t>59051518</t>
  </si>
  <si>
    <t>páska začišťovací okenní PVC profil 9mm dl 1,4m</t>
  </si>
  <si>
    <t>1250742966</t>
  </si>
  <si>
    <t>123,9*1,05 'Přepočtené koeficientem množství</t>
  </si>
  <si>
    <t>622151011</t>
  </si>
  <si>
    <t>Penetrační silikátový nátěr vnějších pastovitých tenkovrstvých omítek stěn</t>
  </si>
  <si>
    <t>652701506</t>
  </si>
  <si>
    <t>Penetrační nátěr vnějších pastovitých tenkovrstvých omítek silikátový stěn</t>
  </si>
  <si>
    <t>https://podminky.urs.cz/item/CS_URS_2023_02/622151011</t>
  </si>
  <si>
    <t>622212051</t>
  </si>
  <si>
    <t>Montáž kontaktního zateplení vnějšího ostění, nadpraží nebo parapetu hl. špalety do 400 mm lepením desek z polystyrenu tl do 40 mm</t>
  </si>
  <si>
    <t>970079664</t>
  </si>
  <si>
    <t>Montáž kontaktního zateplení vnějšího ostění, nadpraží nebo parapetu lepením z polystyrenových desek hloubky špalet přes 200 do 400 mm, tloušťky desek do 40 mm</t>
  </si>
  <si>
    <t>https://podminky.urs.cz/item/CS_URS_2023_02/622212051</t>
  </si>
  <si>
    <t>(1,2)*10</t>
  </si>
  <si>
    <t>(0,6)*12</t>
  </si>
  <si>
    <t>28376438</t>
  </si>
  <si>
    <t>deska XPS hrana rovná a strukturovaný povrch 250kPa λ=0,032 tl 30mm</t>
  </si>
  <si>
    <t>-802975977</t>
  </si>
  <si>
    <t>(1,2)*10*0,3</t>
  </si>
  <si>
    <t>(0,6)*12*0,3</t>
  </si>
  <si>
    <t>5,76*1,1 "Přepočtené koeficientem množství</t>
  </si>
  <si>
    <t>622231101</t>
  </si>
  <si>
    <t>Montáž kontaktního zateplení vnějších stěn lepením a mechanickým kotvením desek z fenolické pěny tl do 40 mm</t>
  </si>
  <si>
    <t>-1421708297</t>
  </si>
  <si>
    <t>Montáž kontaktního zateplení lepením a mechanickým kotvením z desek z fenolické pěny na vnější stěny, na podklad betonový nebo z lehčeného betonu, z tvárnic keramických nebo vápenopískových, tloušťky desek do 40 mm</t>
  </si>
  <si>
    <t>https://podminky.urs.cz/item/CS_URS_2023_02/622231101</t>
  </si>
  <si>
    <t>ozdobné prvky na bocích</t>
  </si>
  <si>
    <t>(25+16)*2</t>
  </si>
  <si>
    <t>28376800</t>
  </si>
  <si>
    <t>deska fenolická tepelně izolační fasádní λ=0,021 tl 20mm</t>
  </si>
  <si>
    <t>-963793934</t>
  </si>
  <si>
    <t>82*1,05 "Přepočtené koeficientem množství</t>
  </si>
  <si>
    <t>622231111</t>
  </si>
  <si>
    <t>Montáž kontaktního zateplení vnějších stěn lepením a mechanickým kotvením desek z fenolické pěny tl přes 40 do 80 mm</t>
  </si>
  <si>
    <t>-1538818775</t>
  </si>
  <si>
    <t>Montáž kontaktního zateplení lepením a mechanickým kotvením z desek z fenolické pěny na vnější stěny, na podklad betonový nebo z lehčeného betonu, z tvárnic keramických nebo vápenopískových, tloušťky desek přes 40 do 80 mm</t>
  </si>
  <si>
    <t>https://podminky.urs.cz/item/CS_URS_2023_02/622231111</t>
  </si>
  <si>
    <t>28376804</t>
  </si>
  <si>
    <t>deska fenolická tepelně izolační fasádní λ=0,020 tl 60mm</t>
  </si>
  <si>
    <t>599841208</t>
  </si>
  <si>
    <t>474,35*1,05 "Přepočtené koeficientem množství</t>
  </si>
  <si>
    <t>622232051</t>
  </si>
  <si>
    <t>Montáž kontaktního zateplení vnějšího ostění, nadpraží nebo parapetu hl. špalety do 400 mm lepením desek z fenolické pěny tl do 40 mm</t>
  </si>
  <si>
    <t>1494229172</t>
  </si>
  <si>
    <t>Montáž kontaktního zateplení vnějšího ostění, nadpraží nebo parapetu lepením z desek z fenolické pěny hloubky špalet přes 200 do 400 mm, tloušťky desek do 40 mm</t>
  </si>
  <si>
    <t>https://podminky.urs.cz/item/CS_URS_2023_02/622232051</t>
  </si>
  <si>
    <t>(2,1+1,2+2,1)*10</t>
  </si>
  <si>
    <t>(1,05+0,6+1,05)*12</t>
  </si>
  <si>
    <t>28376801</t>
  </si>
  <si>
    <t>deska fenolická tepelně izolační fasádní λ=0,021 tl 30mm</t>
  </si>
  <si>
    <t>-1397493573</t>
  </si>
  <si>
    <t>27,45*1,1 "Přepočtené koeficientem množství</t>
  </si>
  <si>
    <t>622252001</t>
  </si>
  <si>
    <t>Montáž profilů kontaktního zateplení připevněných mechanicky</t>
  </si>
  <si>
    <t>-571520472</t>
  </si>
  <si>
    <t>Montáž profilů kontaktního zateplení zakládacích soklových připevněných hmoždinkami</t>
  </si>
  <si>
    <t>https://podminky.urs.cz/item/CS_URS_2023_02/622252001</t>
  </si>
  <si>
    <t>53,3</t>
  </si>
  <si>
    <t>28342210</t>
  </si>
  <si>
    <t>profil zakládací protipožární s tkaninou pro ETICS</t>
  </si>
  <si>
    <t>1179822886</t>
  </si>
  <si>
    <t>622252002</t>
  </si>
  <si>
    <t>Montáž profilů kontaktního zateplení lepených</t>
  </si>
  <si>
    <t>1886928806</t>
  </si>
  <si>
    <t>Montáž profilů kontaktního zateplení ostatních stěnových, dilatačních apod. lepených do tmelu</t>
  </si>
  <si>
    <t>https://podminky.urs.cz/item/CS_URS_2023_02/622252002</t>
  </si>
  <si>
    <t>rohy</t>
  </si>
  <si>
    <t>168</t>
  </si>
  <si>
    <t>59051476</t>
  </si>
  <si>
    <t>profil začišťovací PVC 9mm s výztužnou tkaninou pro ostění ETICS</t>
  </si>
  <si>
    <t>-1555990849</t>
  </si>
  <si>
    <t>59051510</t>
  </si>
  <si>
    <t>profil začišťovací s okapnicí PVC s výztužnou tkaninou pro nadpraží ETICS</t>
  </si>
  <si>
    <t>-681957834</t>
  </si>
  <si>
    <t>59051512</t>
  </si>
  <si>
    <t>profil začišťovací s okapnicí PVC s výztužnou tkaninou pro parapet ETICS</t>
  </si>
  <si>
    <t>-1351505202</t>
  </si>
  <si>
    <t>63127464</t>
  </si>
  <si>
    <t>profil rohový Al 15x15mm s výztužnou tkaninou š 100mm pro ETICS</t>
  </si>
  <si>
    <t>-709412004</t>
  </si>
  <si>
    <t>622541002</t>
  </si>
  <si>
    <t>Tenkovrstvá silikonsilikátová zatíraná omítka zrnitost 1,0 mm vnějších stěn</t>
  </si>
  <si>
    <t>168635676</t>
  </si>
  <si>
    <t>Omítka tenkovrstvá silikonsilikátová vnějších ploch probarvená bez penetrace, zatíraná (škrábaná), tloušťky 1,0 mm stěn</t>
  </si>
  <si>
    <t>https://podminky.urs.cz/item/CS_URS_2023_02/622541002</t>
  </si>
  <si>
    <t>548,28*1,05 "Přepočtené koeficientem množství</t>
  </si>
  <si>
    <t>629135102</t>
  </si>
  <si>
    <t>Vyrovnávací vrstva pod klempířské prvky z MC š přes 150 do 300 mm</t>
  </si>
  <si>
    <t>1377696678</t>
  </si>
  <si>
    <t>Vyrovnávací vrstva z cementové malty pod klempířskými prvky šířky přes 150 do 300 mm</t>
  </si>
  <si>
    <t>https://podminky.urs.cz/item/CS_URS_2023_02/629135102</t>
  </si>
  <si>
    <t>629991001</t>
  </si>
  <si>
    <t>Zakrytí podélných ploch fólií volně položenou</t>
  </si>
  <si>
    <t>1824068667</t>
  </si>
  <si>
    <t>Zakrytí vnějších ploch před znečištěním včetně pozdějšího odkrytí ploch podélných rovných (např. chodníků) fólií položenou volně</t>
  </si>
  <si>
    <t>https://podminky.urs.cz/item/CS_URS_2023_02/629991001</t>
  </si>
  <si>
    <t>(13+11,6+4,2+5,8+4,2+11,6+13)*5</t>
  </si>
  <si>
    <t>629991011</t>
  </si>
  <si>
    <t>Zakrytí výplní otvorů a svislých ploch fólií přilepenou lepící páskou</t>
  </si>
  <si>
    <t>-700851550</t>
  </si>
  <si>
    <t>Zakrytí vnějších ploch před znečištěním včetně pozdějšího odkrytí výplní otvorů a svislých ploch fólií přilepenou lepící páskou</t>
  </si>
  <si>
    <t>https://podminky.urs.cz/item/CS_URS_2023_02/629991011</t>
  </si>
  <si>
    <t>1,2*2,1*10</t>
  </si>
  <si>
    <t>0,6*1,05*12</t>
  </si>
  <si>
    <t>0,9*2,1</t>
  </si>
  <si>
    <t>458028542</t>
  </si>
  <si>
    <t>1886981496</t>
  </si>
  <si>
    <t>(13+11,6+4,2+5,8+4,2+11,6+13)*12</t>
  </si>
  <si>
    <t>907862056</t>
  </si>
  <si>
    <t>760,8*90 "Přepočtené koeficientem množství</t>
  </si>
  <si>
    <t>39</t>
  </si>
  <si>
    <t>392929058</t>
  </si>
  <si>
    <t>40</t>
  </si>
  <si>
    <t>-287867111</t>
  </si>
  <si>
    <t>41</t>
  </si>
  <si>
    <t>-2007298623</t>
  </si>
  <si>
    <t>42</t>
  </si>
  <si>
    <t>-757293525</t>
  </si>
  <si>
    <t>43</t>
  </si>
  <si>
    <t>952901111</t>
  </si>
  <si>
    <t>Vyčištění budov bytové a občanské výstavby při výšce podlaží do 4 m</t>
  </si>
  <si>
    <t>-1444135640</t>
  </si>
  <si>
    <t>Vyčištění budov nebo objektů před předáním do užívání budov bytové nebo občanské výstavby, světlé výšky podlaží do 4 m</t>
  </si>
  <si>
    <t>https://podminky.urs.cz/item/CS_URS_2023_02/952901111</t>
  </si>
  <si>
    <t>44</t>
  </si>
  <si>
    <t>966080103</t>
  </si>
  <si>
    <t>Bourání kontaktního zateplení z polystyrenových desek tl přes 60 do 120 mm</t>
  </si>
  <si>
    <t>118839652</t>
  </si>
  <si>
    <t>Bourání kontaktního zateplení včetně povrchové úpravy omítkou nebo nátěrem z polystyrénových desek, tloušťky přes 60 do 120 mm</t>
  </si>
  <si>
    <t>https://podminky.urs.cz/item/CS_URS_2023_02/966080103</t>
  </si>
  <si>
    <t>zadní fasáda</t>
  </si>
  <si>
    <t>235</t>
  </si>
  <si>
    <t>boky</t>
  </si>
  <si>
    <t>136+136</t>
  </si>
  <si>
    <t>45</t>
  </si>
  <si>
    <t>968062374</t>
  </si>
  <si>
    <t>Vybourání dřevěných rámů oken zdvojených včetně křídel pl do 1 m2</t>
  </si>
  <si>
    <t>-1186325498</t>
  </si>
  <si>
    <t>Vybourání dřevěných rámů oken s křídly, dveřních zárubní, vrat, stěn, ostění nebo obkladů rámů oken s křídly zdvojených, plochy do 1 m2</t>
  </si>
  <si>
    <t>https://podminky.urs.cz/item/CS_URS_2023_02/968062374</t>
  </si>
  <si>
    <t>46</t>
  </si>
  <si>
    <t>968062376</t>
  </si>
  <si>
    <t>Vybourání dřevěných rámů oken zdvojených včetně křídel pl do 4 m2</t>
  </si>
  <si>
    <t>-381226744</t>
  </si>
  <si>
    <t>Vybourání dřevěných rámů oken s křídly, dveřních zárubní, vrat, stěn, ostění nebo obkladů rámů oken s křídly zdvojených, plochy do 4 m2</t>
  </si>
  <si>
    <t>https://podminky.urs.cz/item/CS_URS_2023_02/968062376</t>
  </si>
  <si>
    <t>47</t>
  </si>
  <si>
    <t>968062455</t>
  </si>
  <si>
    <t>Vybourání dřevěných dveřních zárubní pl do 2 m2</t>
  </si>
  <si>
    <t>1511628349</t>
  </si>
  <si>
    <t>Vybourání dřevěných rámů oken s křídly, dveřních zárubní, vrat, stěn, ostění nebo obkladů dveřních zárubní, plochy do 2 m2</t>
  </si>
  <si>
    <t>https://podminky.urs.cz/item/CS_URS_2023_02/968062455</t>
  </si>
  <si>
    <t>997</t>
  </si>
  <si>
    <t>Přesun sutě</t>
  </si>
  <si>
    <t>48</t>
  </si>
  <si>
    <t>997013212</t>
  </si>
  <si>
    <t>Vnitrostaveništní doprava suti a vybouraných hmot pro budovy v přes 6 do 9 m ručně</t>
  </si>
  <si>
    <t>919451500</t>
  </si>
  <si>
    <t>Vnitrostaveništní doprava suti a vybouraných hmot vodorovně do 50 m svisle ručně pro budovy a haly výšky přes 6 do 9 m</t>
  </si>
  <si>
    <t>https://podminky.urs.cz/item/CS_URS_2023_02/997013212</t>
  </si>
  <si>
    <t>49</t>
  </si>
  <si>
    <t>997013501</t>
  </si>
  <si>
    <t>Odvoz suti a vybouraných hmot na skládku nebo meziskládku do 1 km se složením</t>
  </si>
  <si>
    <t>681467552</t>
  </si>
  <si>
    <t>Odvoz suti a vybouraných hmot na skládku nebo meziskládku se složením, na vzdálenost do 1 km</t>
  </si>
  <si>
    <t>https://podminky.urs.cz/item/CS_URS_2023_02/997013501</t>
  </si>
  <si>
    <t>50</t>
  </si>
  <si>
    <t>997013509</t>
  </si>
  <si>
    <t>Příplatek k odvozu suti a vybouraných hmot na skládku ZKD 1 km přes 1 km</t>
  </si>
  <si>
    <t>1398829148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</si>
  <si>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</si>
  <si>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</si>
  <si>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32,829*14 "Přepočtené koeficientem množství</t>
  </si>
  <si>
    <t>51</t>
  </si>
  <si>
    <t>997013631</t>
  </si>
  <si>
    <t>Poplatek za uložení na skládce (skládkovné) stavebního odpadu směsného kód odpadu 17 09 04</t>
  </si>
  <si>
    <t>1490439767</t>
  </si>
  <si>
    <t>Poplatek za uložení stavebního odpadu na skládce (skládkovné) směsného stavebního a demoličního zatříděného do Katalogu odpadů pod kódem 17 09 04</t>
  </si>
  <si>
    <t>https://podminky.urs.cz/item/CS_URS_2023_02/997013631</t>
  </si>
  <si>
    <t>52</t>
  </si>
  <si>
    <t>1606571484</t>
  </si>
  <si>
    <t>53</t>
  </si>
  <si>
    <t>1955007960</t>
  </si>
  <si>
    <t>54</t>
  </si>
  <si>
    <t>764004861</t>
  </si>
  <si>
    <t>Demontáž svodu do suti</t>
  </si>
  <si>
    <t>101878247</t>
  </si>
  <si>
    <t>Demontáž klempířských konstrukcí svodu do suti</t>
  </si>
  <si>
    <t>https://podminky.urs.cz/item/CS_URS_2023_02/764004861</t>
  </si>
  <si>
    <t>11*4</t>
  </si>
  <si>
    <t>55</t>
  </si>
  <si>
    <t>764246405</t>
  </si>
  <si>
    <t>Oplechování parapetů rovných mechanicky kotvené z TiZn předzvětralého plechu rš 400 mm</t>
  </si>
  <si>
    <t>1372218735</t>
  </si>
  <si>
    <t>Oplechování parapetů z titanzinkového předzvětralého plechu rovných mechanicky kotvené, bez rohů rš 400 mm</t>
  </si>
  <si>
    <t>https://podminky.urs.cz/item/CS_URS_2023_02/764246405</t>
  </si>
  <si>
    <t>0,9*3</t>
  </si>
  <si>
    <t>0,75*2</t>
  </si>
  <si>
    <t>56</t>
  </si>
  <si>
    <t>764548425</t>
  </si>
  <si>
    <t>Svody kruhové včetně objímek, kolen, odskoků z TiZn předzvětralého plechu průměru 150 mm</t>
  </si>
  <si>
    <t>-1634145571</t>
  </si>
  <si>
    <t>Svod z titanzinkového předzvětralého plechu včetně objímek, kolen a odskoků kruhový, průměru 150 mm</t>
  </si>
  <si>
    <t>https://podminky.urs.cz/item/CS_URS_2023_02/764548425</t>
  </si>
  <si>
    <t>57</t>
  </si>
  <si>
    <t>-908651152</t>
  </si>
  <si>
    <t>58</t>
  </si>
  <si>
    <t>766621212</t>
  </si>
  <si>
    <t>Montáž dřevěných oken plochy přes 1 m2 otevíravých výšky do 2,5 m s rámem do zdiva</t>
  </si>
  <si>
    <t>157998052</t>
  </si>
  <si>
    <t>Montáž oken dřevěných včetně montáže rámu plochy přes 1 m2 otevíravých do zdiva, výšky přes 1,5 do 2,5 m</t>
  </si>
  <si>
    <t>https://podminky.urs.cz/item/CS_URS_2023_02/766621212</t>
  </si>
  <si>
    <t>59</t>
  </si>
  <si>
    <t>61110032</t>
  </si>
  <si>
    <t>okno dřevěné špaletové otevíravé dvojsklo přes plochu 1m2 v 1,5-2,5m</t>
  </si>
  <si>
    <t>1811706316</t>
  </si>
  <si>
    <t>P</t>
  </si>
  <si>
    <t>Poznámka k položce:
dle požadavku NPÚ</t>
  </si>
  <si>
    <t>766621622</t>
  </si>
  <si>
    <t>Montáž dřevěných oken plochy do 1 m2 zdvojených otevíravých do zdiva</t>
  </si>
  <si>
    <t>1113290882</t>
  </si>
  <si>
    <t>Montáž oken dřevěných plochy do 1 m2 včetně montáže rámu otevíravých do zdiva</t>
  </si>
  <si>
    <t>https://podminky.urs.cz/item/CS_URS_2023_02/766621622</t>
  </si>
  <si>
    <t>61</t>
  </si>
  <si>
    <t>61110028</t>
  </si>
  <si>
    <t>okno dřevěné špaletové otevíravé dvojsklo plochy do 1m2</t>
  </si>
  <si>
    <t>579152880</t>
  </si>
  <si>
    <t>0,9*0,5*3</t>
  </si>
  <si>
    <t>0,75*0,45*2</t>
  </si>
  <si>
    <t>62</t>
  </si>
  <si>
    <t>766629315</t>
  </si>
  <si>
    <t>Příplatek k montáži oken za izolaci pro zalomené ostění připojovací spára do 45 mm se spárou zalomení do 10 mm</t>
  </si>
  <si>
    <t>-515907917</t>
  </si>
  <si>
    <t>Montáž oken dřevěných Příplatek k cenám za izolaci mezi ostěním a rámem okna při zalomeném ostění, připojovací spára tl. do 45 mm, se spárou zalomení do 10 mm</t>
  </si>
  <si>
    <t>https://podminky.urs.cz/item/CS_URS_2023_02/766629315</t>
  </si>
  <si>
    <t>63</t>
  </si>
  <si>
    <t>766660132</t>
  </si>
  <si>
    <t>Montáž dveřních křídel otvíravých jednokřídlových š přes 0,8 m masivní dřevo do dřevěné rámové zárubně</t>
  </si>
  <si>
    <t>1538940377</t>
  </si>
  <si>
    <t>Montáž dveřních křídel dřevěných nebo plastových otevíravých do dřevěné rámové zárubně z masivního dřeva jednokřídlových, šířky přes 800 mm</t>
  </si>
  <si>
    <t>https://podminky.urs.cz/item/CS_URS_2023_02/766660132</t>
  </si>
  <si>
    <t>64</t>
  </si>
  <si>
    <t>61173202</t>
  </si>
  <si>
    <t>dveře jednokřídlé dřevěné plné max rozměru otvoru 2,42m2 bezpečnostní třídy RC2</t>
  </si>
  <si>
    <t>738137661</t>
  </si>
  <si>
    <t>65</t>
  </si>
  <si>
    <t>766694122</t>
  </si>
  <si>
    <t>Montáž parapetních dřevěných nebo plastových š přes 30 cm dl přes 1,0 do 1,6 m</t>
  </si>
  <si>
    <t>1366702953</t>
  </si>
  <si>
    <t>Montáž ostatních truhlářských konstrukcí parapetních desek dřevěných nebo plastových šířky přes 300 mm, délky přes 1000 do 1600 mm</t>
  </si>
  <si>
    <t>https://podminky.urs.cz/item/CS_URS_2021_02/766694122</t>
  </si>
  <si>
    <t>66</t>
  </si>
  <si>
    <t>60794107</t>
  </si>
  <si>
    <t>parapet dřevotřískový vnitřní povrch laminátový š 500mm</t>
  </si>
  <si>
    <t>169044901</t>
  </si>
  <si>
    <t>67</t>
  </si>
  <si>
    <t>766695212</t>
  </si>
  <si>
    <t>Montáž truhlářských prahů dveří jednokřídlových š do 10 cm</t>
  </si>
  <si>
    <t>2094206980</t>
  </si>
  <si>
    <t>Montáž ostatních truhlářských konstrukcí prahů dveří jednokřídlových, šířky do 100 mm</t>
  </si>
  <si>
    <t>https://podminky.urs.cz/item/CS_URS_2023_02/766695212</t>
  </si>
  <si>
    <t>68</t>
  </si>
  <si>
    <t>61187116</t>
  </si>
  <si>
    <t>práh dveřní dřevěný dubový tl 20mm dl 620mm š 100mm</t>
  </si>
  <si>
    <t>-560858962</t>
  </si>
  <si>
    <t>69</t>
  </si>
  <si>
    <t>767627306</t>
  </si>
  <si>
    <t>Připojovací spára oken a stěn parotěsnou páskou interiérovou</t>
  </si>
  <si>
    <t>-1361544905</t>
  </si>
  <si>
    <t>Ostatní práce a doplňky při montáži oken a stěn připojovací spára oken a stěn mezi ostěním a rámem vnitřní parotěsná páska</t>
  </si>
  <si>
    <t>https://podminky.urs.cz/item/CS_URS_2023_02/767627306</t>
  </si>
  <si>
    <t>70</t>
  </si>
  <si>
    <t>767627307</t>
  </si>
  <si>
    <t>Připojovací spára oken a stěn paropropustnou páskou exteriérovou</t>
  </si>
  <si>
    <t>-1732065571</t>
  </si>
  <si>
    <t>Ostatní práce a doplňky při montáži oken a stěn připojovací spára oken a stěn mezi ostěním a rámem venkovní paropropustna páska</t>
  </si>
  <si>
    <t>https://podminky.urs.cz/item/CS_URS_2023_02/767627307</t>
  </si>
  <si>
    <t>71</t>
  </si>
  <si>
    <t>998766102</t>
  </si>
  <si>
    <t>Přesun hmot tonážní pro kce truhlářské v objektech v přes 6 do 12 m</t>
  </si>
  <si>
    <t>492818106</t>
  </si>
  <si>
    <t>Přesun hmot pro konstrukce truhlářské stanovený z hmotnosti přesunovaného materiálu vodorovná dopravní vzdálenost do 50 m v objektech výšky přes 6 do 12 m</t>
  </si>
  <si>
    <t>https://podminky.urs.cz/item/CS_URS_2023_02/998766102</t>
  </si>
  <si>
    <t>72</t>
  </si>
  <si>
    <t>-204379842</t>
  </si>
  <si>
    <t>73</t>
  </si>
  <si>
    <t>Montáž a demontáž vstupní branky od parkoviště</t>
  </si>
  <si>
    <t>-1572361739</t>
  </si>
  <si>
    <t>74</t>
  </si>
  <si>
    <t>998767202</t>
  </si>
  <si>
    <t>Přesun hmot procentní pro zámečnické konstrukce v objektech v přes 6 do 12 m</t>
  </si>
  <si>
    <t>-1243212599</t>
  </si>
  <si>
    <t>Přesun hmot pro zámečnické konstrukce stanovený procentní sazbou (%) z ceny vodorovná dopravní vzdálenost do 50 m v objektech výšky přes 6 do 12 m</t>
  </si>
  <si>
    <t>https://podminky.urs.cz/item/CS_URS_2023_02/998767202</t>
  </si>
  <si>
    <t>784</t>
  </si>
  <si>
    <t>Dokončovací práce - malby a tapety</t>
  </si>
  <si>
    <t>75</t>
  </si>
  <si>
    <t>784181101</t>
  </si>
  <si>
    <t>Základní akrylátová jednonásobná bezbarvá penetrace podkladu v místnostech v do 3,80 m</t>
  </si>
  <si>
    <t>-24906536</t>
  </si>
  <si>
    <t>Penetrace podkladu jednonásobná základní akrylátová bezbarvá v místnostech výšky do 3,80 m</t>
  </si>
  <si>
    <t>https://podminky.urs.cz/item/CS_URS_2023_02/784181101</t>
  </si>
  <si>
    <t>59,4*1,3 "Přepočtené koeficientem množství</t>
  </si>
  <si>
    <t>76</t>
  </si>
  <si>
    <t>784211101</t>
  </si>
  <si>
    <t>Dvojnásobné bílé malby ze směsí za mokra výborně oděruvzdorných v místnostech v do 3,80 m</t>
  </si>
  <si>
    <t>365890308</t>
  </si>
  <si>
    <t>Malby z malířských směsí oděruvzdorných za mokra dvojnásobné, bílé za mokra oděruvzdorné výborně v místnostech výšky do 3,80 m</t>
  </si>
  <si>
    <t>https://podminky.urs.cz/item/CS_URS_2023_02/784211101</t>
  </si>
  <si>
    <t>77</t>
  </si>
  <si>
    <t>784211141</t>
  </si>
  <si>
    <t>Příplatek k cenám 2x maleb ze směsí za mokra oděruvzdorných za provádění pl do 5 m2</t>
  </si>
  <si>
    <t>1852847453</t>
  </si>
  <si>
    <t>Malby z malířských směsí oděruvzdorných za mokra Příplatek k cenám dvojnásobných maleb za zvýšenou pracnost při provádění malého rozsahu plochy do 5 m2</t>
  </si>
  <si>
    <t>https://podminky.urs.cz/item/CS_URS_2023_02/784211141</t>
  </si>
  <si>
    <t>3 - Oprava hydroizolace</t>
  </si>
  <si>
    <t xml:space="preserve">    2 - Zakládání</t>
  </si>
  <si>
    <t xml:space="preserve">    8 - Trubní vedení</t>
  </si>
  <si>
    <t xml:space="preserve">    711 - Izolace proti vodě, vlhkosti a plynům</t>
  </si>
  <si>
    <t xml:space="preserve">    741 - Elektroinstalace - silnoproud</t>
  </si>
  <si>
    <t>132112121</t>
  </si>
  <si>
    <t>Hloubení zapažených rýh šířky do 800 mm v soudržných horninách třídy těžitelnosti I skupiny 1 a 2 ručně</t>
  </si>
  <si>
    <t>-1637754382</t>
  </si>
  <si>
    <t>Hloubení zapažených rýh šířky do 800 mm ručně s urovnáním dna do předepsaného profilu a spádu v hornině třídy těžitelnosti I skupiny 1 a 2 soudržných</t>
  </si>
  <si>
    <t>https://podminky.urs.cz/item/CS_URS_2023_02/132112121</t>
  </si>
  <si>
    <t>86,2*0,8*2,3</t>
  </si>
  <si>
    <t>139001101</t>
  </si>
  <si>
    <t>Příplatek za ztížení vykopávky v blízkosti podzemního vedení</t>
  </si>
  <si>
    <t>855711595</t>
  </si>
  <si>
    <t>Příplatek k cenám hloubených vykopávek za ztížení vykopávky v blízkosti podzemního vedení nebo výbušnin pro jakoukoliv třídu horniny</t>
  </si>
  <si>
    <t>https://podminky.urs.cz/item/CS_URS_2023_02/139001101</t>
  </si>
  <si>
    <t>27*0,8*2,3</t>
  </si>
  <si>
    <t>151101102</t>
  </si>
  <si>
    <t>Zřízení příložného pažení a rozepření stěn rýh hl přes 2 do 4 m</t>
  </si>
  <si>
    <t>-16169216</t>
  </si>
  <si>
    <t>Zřízení pažení a rozepření stěn rýh pro podzemní vedení příložné pro jakoukoliv mezerovitost, hloubky přes 2 do 4 m</t>
  </si>
  <si>
    <t>https://podminky.urs.cz/item/CS_URS_2023_02/151101102</t>
  </si>
  <si>
    <t>86,2*2,3</t>
  </si>
  <si>
    <t>151101112</t>
  </si>
  <si>
    <t>Odstranění příložného pažení a rozepření stěn rýh hl přes 2 do 4 m</t>
  </si>
  <si>
    <t>-850488164</t>
  </si>
  <si>
    <t>Odstranění pažení a rozepření stěn rýh pro podzemní vedení s uložením materiálu na vzdálenost do 3 m od kraje výkopu příložné, hloubky přes 2 do 4 m</t>
  </si>
  <si>
    <t>https://podminky.urs.cz/item/CS_URS_2023_02/151101112</t>
  </si>
  <si>
    <t>162751117</t>
  </si>
  <si>
    <t>Vodorovné přemístění přes 9 000 do 10000 m výkopku/sypaniny z horniny třídy těžitelnosti I skupiny 1 až 3</t>
  </si>
  <si>
    <t>-1751899034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</si>
  <si>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</si>
  <si>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https://podminky.urs.cz/item/CS_URS_2023_02/162751117</t>
  </si>
  <si>
    <t>27,9+9,3</t>
  </si>
  <si>
    <t>1691039746</t>
  </si>
  <si>
    <t>deponie dočasná</t>
  </si>
  <si>
    <t>158,608-37,2</t>
  </si>
  <si>
    <t>121,408*2 'Přepočtené koeficientem množství</t>
  </si>
  <si>
    <t>162751119</t>
  </si>
  <si>
    <t>Příplatek k vodorovnému přemístění výkopku/sypaniny z horniny třídy těžitelnosti I skupiny 1 až 3 ZKD 1000 m přes 10000 m</t>
  </si>
  <si>
    <t>-666209483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</si>
  <si>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</si>
  <si>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https://podminky.urs.cz/item/CS_URS_2023_02/162751119</t>
  </si>
  <si>
    <t>37,2*5 "Přepočtené koeficientem množství</t>
  </si>
  <si>
    <t>-2051445706</t>
  </si>
  <si>
    <t>121,408*10 'Přepočtené koeficientem množství</t>
  </si>
  <si>
    <t>167151101</t>
  </si>
  <si>
    <t>Nakládání výkopku z hornin třídy těžitelnosti I skupiny 1 až 3 do 100 m3</t>
  </si>
  <si>
    <t>-1339832954</t>
  </si>
  <si>
    <t>Nakládání, skládání a překládání neulehlého výkopku nebo sypaniny strojně nakládání, množství do 100 m3, z horniny třídy těžitelnosti I, skupiny 1 až 3</t>
  </si>
  <si>
    <t>https://podminky.urs.cz/item/CS_URS_2023_02/167151101</t>
  </si>
  <si>
    <t>171201221</t>
  </si>
  <si>
    <t>Poplatek za uložení na skládce (skládkovné) zeminy a kamení kód odpadu 17 05 04</t>
  </si>
  <si>
    <t>210275141</t>
  </si>
  <si>
    <t>Poplatek za uložení stavebního odpadu na skládce (skládkovné) zeminy a kamení zatříděného do Katalogu odpadů pod kódem 17 05 04</t>
  </si>
  <si>
    <t>https://podminky.urs.cz/item/CS_URS_2023_02/171201221</t>
  </si>
  <si>
    <t>37,2*1,8 "Přepočtené koeficientem množství</t>
  </si>
  <si>
    <t>171251201</t>
  </si>
  <si>
    <t>Uložení sypaniny na skládky nebo meziskládky</t>
  </si>
  <si>
    <t>-1241811753</t>
  </si>
  <si>
    <t>Uložení sypaniny na skládky nebo meziskládky bez hutnění s upravením uložené sypaniny do předepsaného tvaru</t>
  </si>
  <si>
    <t>https://podminky.urs.cz/item/CS_URS_2023_02/171251201</t>
  </si>
  <si>
    <t>174111101</t>
  </si>
  <si>
    <t>Zásyp jam, šachet rýh nebo kolem objektů sypaninou se zhutněním ručně</t>
  </si>
  <si>
    <t>542527834</t>
  </si>
  <si>
    <t>Zásyp sypaninou z jakékoliv horniny ručně s uložením výkopku ve vrstvách se zhutněním jam, šachet, rýh nebo kolem objektů v těchto vykopávkách</t>
  </si>
  <si>
    <t>https://podminky.urs.cz/item/CS_URS_2023_02/174111101</t>
  </si>
  <si>
    <t>Zakládání</t>
  </si>
  <si>
    <t>211571111</t>
  </si>
  <si>
    <t>Výplň odvodňovacích žeber nebo trativodů štěrkopískem tříděným</t>
  </si>
  <si>
    <t>1231908790</t>
  </si>
  <si>
    <t>Výplň kamenivem do rýh odvodňovacích žeber nebo trativodů bez zhutnění, s úpravou povrchu výplně štěrkopískem tříděným</t>
  </si>
  <si>
    <t>https://podminky.urs.cz/item/CS_URS_2023_02/211571111</t>
  </si>
  <si>
    <t>(93+20)*0,3</t>
  </si>
  <si>
    <t>211971110</t>
  </si>
  <si>
    <t>Zřízení opláštění žeber nebo trativodů geotextilií v rýze nebo zářezu sklonu do 1:2</t>
  </si>
  <si>
    <t>-259320335</t>
  </si>
  <si>
    <t>Zřízení opláštění výplně z geotextilie odvodňovacích žeber nebo trativodů v rýze nebo zářezu se stěnami šikmými o sklonu do 1:2</t>
  </si>
  <si>
    <t>https://podminky.urs.cz/item/CS_URS_2023_02/211971110</t>
  </si>
  <si>
    <t>(93+20)*1,2</t>
  </si>
  <si>
    <t>69311081</t>
  </si>
  <si>
    <t>geotextilie netkaná separační, ochranná, filtrační, drenážní PES 300g/m2</t>
  </si>
  <si>
    <t>-214777367</t>
  </si>
  <si>
    <t>111,6*1,1 "Přepočtené koeficientem množství</t>
  </si>
  <si>
    <t>212312111</t>
  </si>
  <si>
    <t>Lože pro trativody z betonu prostého</t>
  </si>
  <si>
    <t>-1022570153</t>
  </si>
  <si>
    <t>https://podminky.urs.cz/item/CS_URS_2023_02/212312111</t>
  </si>
  <si>
    <t>(93+20)*0,1</t>
  </si>
  <si>
    <t>212755216</t>
  </si>
  <si>
    <t>Trativody z drenážních trubek plastových flexibilních D 160 mm bez lože</t>
  </si>
  <si>
    <t>871967376</t>
  </si>
  <si>
    <t>Trativody bez lože z drenážních trubek plastových flexibilních D 160 mm</t>
  </si>
  <si>
    <t>https://podminky.urs.cz/item/CS_URS_2023_02/212755216</t>
  </si>
  <si>
    <t>drenáž + napojení</t>
  </si>
  <si>
    <t>93+20</t>
  </si>
  <si>
    <t>319202215</t>
  </si>
  <si>
    <t>Dodatečná izolace zdiva tl přes 600 do 900 mm beztlakou injektáží silikonovou mikroemulzí</t>
  </si>
  <si>
    <t>941544537</t>
  </si>
  <si>
    <t>Dodatečná izolace zdiva injektáží beztlakovou infuzí silikonovou mikroemulzí, tloušťka zdiva přes 600 do 900 mm</t>
  </si>
  <si>
    <t>https://podminky.urs.cz/item/CS_URS_2023_02/319202215</t>
  </si>
  <si>
    <t>1PP zevnitř</t>
  </si>
  <si>
    <t>25,7</t>
  </si>
  <si>
    <t>612121100</t>
  </si>
  <si>
    <t>Zatření spár vápennou maltou vnitřních stěn z cihel</t>
  </si>
  <si>
    <t>-763986051</t>
  </si>
  <si>
    <t>Zatření spár vnitřních povrchů vápennou maltou, ploch z cihel stěn</t>
  </si>
  <si>
    <t>https://podminky.urs.cz/item/CS_URS_2023_02/612121100</t>
  </si>
  <si>
    <t>vyrovnání pod HI</t>
  </si>
  <si>
    <t>30,6*2,3</t>
  </si>
  <si>
    <t>612822011</t>
  </si>
  <si>
    <t>Kapilárně aktivní omítka vnitřních stěn tloušťky do 15 mm včetně sklovláknitého pletiva</t>
  </si>
  <si>
    <t>-1453309381</t>
  </si>
  <si>
    <t>Omítka kapilárně aktivní vnitřních ploch s vysokou absorpcí a odparem vlhkosti do vzduchu hladká, tloušťky do 15 mm včetně uložení sklovláknitého pletiva</t>
  </si>
  <si>
    <t>https://podminky.urs.cz/item/CS_URS_2023_02/612822011</t>
  </si>
  <si>
    <t>1PP zevnitř - zakrytí injektáže</t>
  </si>
  <si>
    <t>25,7*0,3</t>
  </si>
  <si>
    <t>Trubní vedení</t>
  </si>
  <si>
    <t>80001</t>
  </si>
  <si>
    <t>Napojení drenáže na kanalizaci</t>
  </si>
  <si>
    <t>-12794204</t>
  </si>
  <si>
    <t>894811145</t>
  </si>
  <si>
    <t>Revizní šachta z PVC typ přímý, DN 400/160 tlak 40 t hl od 1860 do 2230 mm</t>
  </si>
  <si>
    <t>-191169422</t>
  </si>
  <si>
    <t>Revizní šachta z tvrdého PVC v otevřeném výkopu typ přímý (DN šachty/DN trubního vedení) DN 400/160, odolnost vnějšímu tlaku 40 t, hloubka od 1860 do 2230 mm</t>
  </si>
  <si>
    <t>https://podminky.urs.cz/item/CS_URS_2023_02/894811145</t>
  </si>
  <si>
    <t>894812111</t>
  </si>
  <si>
    <t>Revizní a čistící šachta z PP šachtové dno DN 315/150 přímý tok</t>
  </si>
  <si>
    <t>-1798007107</t>
  </si>
  <si>
    <t>Revizní a čistící šachta z polypropylenu PP pro hladké trouby DN 315 šachtové dno (DN šachty / DN trubního vedení) DN 315/150 přímý tok</t>
  </si>
  <si>
    <t>https://podminky.urs.cz/item/CS_URS_2023_02/894812111</t>
  </si>
  <si>
    <t>894812132</t>
  </si>
  <si>
    <t>Revizní a čistící šachta z PP DN 315 šachtová roura korugovaná bez hrdla světlé hloubky 2000 mm</t>
  </si>
  <si>
    <t>-838579358</t>
  </si>
  <si>
    <t>Revizní a čistící šachta z polypropylenu PP pro hladké trouby DN 315 roura šachtová korugovaná bez hrdla, světlé hloubky 2000 mm</t>
  </si>
  <si>
    <t>https://podminky.urs.cz/item/CS_URS_2023_02/894812132</t>
  </si>
  <si>
    <t>894812141</t>
  </si>
  <si>
    <t>Revizní a čistící šachta z PP DN 315 šachtová roura teleskopická světlé hloubky 375 mm</t>
  </si>
  <si>
    <t>155073779</t>
  </si>
  <si>
    <t>Revizní a čistící šachta z polypropylenu PP pro hladké trouby DN 315 roura šachtová korugovaná teleskopická (včetně těsnění) 375 mm</t>
  </si>
  <si>
    <t>https://podminky.urs.cz/item/CS_URS_2023_02/894812141</t>
  </si>
  <si>
    <t>894812149</t>
  </si>
  <si>
    <t>Příplatek k rourám revizní a čistící šachty z PP DN 315 za uříznutí šachtové roury</t>
  </si>
  <si>
    <t>-1800176863</t>
  </si>
  <si>
    <t>Revizní a čistící šachta z polypropylenu PP pro hladké trouby DN 315 roura šachtová korugovaná Příplatek k cenám 2131 - 2142 za uříznutí šachtové roury</t>
  </si>
  <si>
    <t>https://podminky.urs.cz/item/CS_URS_2023_02/894812149</t>
  </si>
  <si>
    <t>894812163</t>
  </si>
  <si>
    <t>Revizní a čistící šachta z PP DN 315 poklop litinový plný do teleskopické trubky pro třídu zatížení D400</t>
  </si>
  <si>
    <t>-281702951</t>
  </si>
  <si>
    <t>Revizní a čistící šachta z polypropylenu PP pro hladké trouby DN 315 poklop litinový (pro třídu zatížení) plný do teleskopické trubky (D400)</t>
  </si>
  <si>
    <t>https://podminky.urs.cz/item/CS_URS_2023_02/894812163</t>
  </si>
  <si>
    <t>978013191</t>
  </si>
  <si>
    <t>Otlučení (osekání) vnitřní vápenné nebo vápenocementové omítky stěn v rozsahu přes 50 do 100 %</t>
  </si>
  <si>
    <t>-658613217</t>
  </si>
  <si>
    <t>Otlučení vápenných nebo vápenocementových omítek vnitřních ploch stěn s vyškrabáním spar, s očištěním zdiva, v rozsahu přes 50 do 100 %</t>
  </si>
  <si>
    <t>https://podminky.urs.cz/item/CS_URS_2023_02/978013191</t>
  </si>
  <si>
    <t>1PP</t>
  </si>
  <si>
    <t>M01</t>
  </si>
  <si>
    <t>10*2,2</t>
  </si>
  <si>
    <t>M02</t>
  </si>
  <si>
    <t>12,3*2,2</t>
  </si>
  <si>
    <t>M03</t>
  </si>
  <si>
    <t>5,3*2,2</t>
  </si>
  <si>
    <t>M05</t>
  </si>
  <si>
    <t>12,1*2,2</t>
  </si>
  <si>
    <t>M06</t>
  </si>
  <si>
    <t>5,2*2,2</t>
  </si>
  <si>
    <t>M07</t>
  </si>
  <si>
    <t>7,4*2,2</t>
  </si>
  <si>
    <t>M08</t>
  </si>
  <si>
    <t>8*2,2</t>
  </si>
  <si>
    <t>M09</t>
  </si>
  <si>
    <t>6*2,2</t>
  </si>
  <si>
    <t>M10</t>
  </si>
  <si>
    <t>4*2,2</t>
  </si>
  <si>
    <t>M11</t>
  </si>
  <si>
    <t>1,6*2,2</t>
  </si>
  <si>
    <t>M12</t>
  </si>
  <si>
    <t>M13</t>
  </si>
  <si>
    <t>7,1*2,2</t>
  </si>
  <si>
    <t>1317714228</t>
  </si>
  <si>
    <t>198340695</t>
  </si>
  <si>
    <t>-764973167</t>
  </si>
  <si>
    <t>8,158*14 "Přepočtené koeficientem množství</t>
  </si>
  <si>
    <t>-524928987</t>
  </si>
  <si>
    <t>-1929831170</t>
  </si>
  <si>
    <t>711</t>
  </si>
  <si>
    <t>Izolace proti vodě, vlhkosti a plynům</t>
  </si>
  <si>
    <t>711161253</t>
  </si>
  <si>
    <t>Izolace proti zemní vlhkosti nopovou fólií čtyřvrstvý systém svislá, nopek v 9,0 mm</t>
  </si>
  <si>
    <t>1074535878</t>
  </si>
  <si>
    <t>Izolace proti zemní vlhkosti a beztlakové vodě nopovými fóliemi na ploše svislé S vrstva drenážní a ochranná asfaltových stěrkových hydroizolací čtyřvrstvá výška nopku 9,0 mm</t>
  </si>
  <si>
    <t>https://podminky.urs.cz/item/CS_URS_2023_02/711161253</t>
  </si>
  <si>
    <t>79,5*2,5</t>
  </si>
  <si>
    <t>711161384</t>
  </si>
  <si>
    <t>Izolace proti zemní vlhkosti nopovou fólií ukončení provětrávací lištou</t>
  </si>
  <si>
    <t>1116294528</t>
  </si>
  <si>
    <t>Izolace proti zemní vlhkosti a beztlakové vodě nopovými fóliemi ostatní ukončení izolace provětrávací lištou</t>
  </si>
  <si>
    <t>https://podminky.urs.cz/item/CS_URS_2023_02/711161384</t>
  </si>
  <si>
    <t>79,5</t>
  </si>
  <si>
    <t>711161391</t>
  </si>
  <si>
    <t>Izolace proti zemní vlhkosti připevnění folie hřeby</t>
  </si>
  <si>
    <t>919698682</t>
  </si>
  <si>
    <t>Izolace proti zemní vlhkosti a beztlakové vodě nopovými fóliemi ostatní připevnění fólie hřeby pevnostními</t>
  </si>
  <si>
    <t>https://podminky.urs.cz/item/CS_URS_2023_02/711161391</t>
  </si>
  <si>
    <t>79,5/0,5</t>
  </si>
  <si>
    <t>711192102</t>
  </si>
  <si>
    <t>Provedení izolace proti zemní vlhkosti hydroizolační stěrkou svislé na zdivu, 1 vrstva</t>
  </si>
  <si>
    <t>932390616</t>
  </si>
  <si>
    <t>Provedení izolace proti zemní vlhkosti hydroizolační stěrkou na ploše svislé S jednovrstvá na zdivu</t>
  </si>
  <si>
    <t>https://podminky.urs.cz/item/CS_URS_2023_02/711192102</t>
  </si>
  <si>
    <t>79,5*2,3</t>
  </si>
  <si>
    <t>58581005</t>
  </si>
  <si>
    <t>malta těsnící hydraulicky rychle tuhnoucí se síranovzdorným pojivem</t>
  </si>
  <si>
    <t>kg</t>
  </si>
  <si>
    <t>225593888</t>
  </si>
  <si>
    <t>182,85*4,5 "Přepočtené koeficientem množství</t>
  </si>
  <si>
    <t>711192202</t>
  </si>
  <si>
    <t>Provedení izolace proti zemní vlhkosti hydroizolační stěrkou svislé na zdivu, 2 vrstvy</t>
  </si>
  <si>
    <t>-1606778820</t>
  </si>
  <si>
    <t>Provedení izolace proti zemní vlhkosti hydroizolační stěrkou na ploše svislé S dvouvrstvá na zdivu</t>
  </si>
  <si>
    <t>https://podminky.urs.cz/item/CS_URS_2023_02/711192202</t>
  </si>
  <si>
    <t>11163004</t>
  </si>
  <si>
    <t>stěrka hydroizolační asfaltová jednosložková s přídavkem plastů do spodní stavby</t>
  </si>
  <si>
    <t>2024180623</t>
  </si>
  <si>
    <t>182,85*3 "Přepočtené koeficientem množství</t>
  </si>
  <si>
    <t>63127261</t>
  </si>
  <si>
    <t>tkanina (pancéřová) sklovláknitá s protialkalickou úpravou 314g/m2</t>
  </si>
  <si>
    <t>-951293879</t>
  </si>
  <si>
    <t>182,85*1,1 "Přepočtené koeficientem množství</t>
  </si>
  <si>
    <t>711491272</t>
  </si>
  <si>
    <t>Provedení doplňků izolace proti vodě na ploše svislé z textilií vrstva ochranná</t>
  </si>
  <si>
    <t>922042852</t>
  </si>
  <si>
    <t>Provedení doplňků izolace proti vodě textilií na ploše svislé S vrstva ochranná</t>
  </si>
  <si>
    <t>https://podminky.urs.cz/item/CS_URS_2023_02/711491272</t>
  </si>
  <si>
    <t>69311035</t>
  </si>
  <si>
    <t>geotextilie tkaná separační, filtrační, výztužná PP pevnost v tahu 30kN/m</t>
  </si>
  <si>
    <t>1762997896</t>
  </si>
  <si>
    <t>198,75*1,05 "Přepočtené koeficientem množství</t>
  </si>
  <si>
    <t>998711201</t>
  </si>
  <si>
    <t>Přesun hmot procentní pro izolace proti vodě, vlhkosti a plynům v objektech v do 6 m</t>
  </si>
  <si>
    <t>-1750622329</t>
  </si>
  <si>
    <t>Přesun hmot pro izolace proti vodě, vlhkosti a plynům stanovený procentní sazbou (%) z ceny vodorovná dopravní vzdálenost do 50 m v objektech výšky do 6 m</t>
  </si>
  <si>
    <t>https://podminky.urs.cz/item/CS_URS_2023_02/998711201</t>
  </si>
  <si>
    <t>741</t>
  </si>
  <si>
    <t>Elektroinstalace - silnoproud</t>
  </si>
  <si>
    <t>218220101</t>
  </si>
  <si>
    <t>Demontáž hromosvodného vedení svodových vodičů s podpěrami průměru do 10 mm</t>
  </si>
  <si>
    <t>1621935835</t>
  </si>
  <si>
    <t>Demontáž hromosvodného vedení svodových vodičů s podpěrami, průměru do 10 mm</t>
  </si>
  <si>
    <t>https://podminky.urs.cz/item/CS_URS_2023_02/218220101</t>
  </si>
  <si>
    <t>741410021</t>
  </si>
  <si>
    <t>Montáž vodič uzemňovací pásek průřezu do 120 mm2 v městské zástavbě v zemi</t>
  </si>
  <si>
    <t>679438811</t>
  </si>
  <si>
    <t>Montáž uzemňovacího vedení s upevněním, propojením a připojením pomocí svorek v zemi s izolací spojů pásku průřezu do 120 mm2 v městské zástavbě</t>
  </si>
  <si>
    <t>https://podminky.urs.cz/item/CS_URS_2023_02/741410021</t>
  </si>
  <si>
    <t>35442062</t>
  </si>
  <si>
    <t>pás zemnící 30x4mm FeZn</t>
  </si>
  <si>
    <t>-353567786</t>
  </si>
  <si>
    <t>741420001</t>
  </si>
  <si>
    <t>Montáž drát nebo lano hromosvodné svodové D do 10 mm s podpěrou</t>
  </si>
  <si>
    <t>1395046771</t>
  </si>
  <si>
    <t>Montáž hromosvodného vedení svodových drátů nebo lan s podpěrami, Ø do 10 mm</t>
  </si>
  <si>
    <t>https://podminky.urs.cz/item/CS_URS_2023_02/741420001</t>
  </si>
  <si>
    <t>35441072</t>
  </si>
  <si>
    <t>drát D 8mm FeZn pro hromosvod</t>
  </si>
  <si>
    <t>1336818842</t>
  </si>
  <si>
    <t>35441673</t>
  </si>
  <si>
    <t>podpěra vedení hromosvodu do zdiva - 200mm, Cu</t>
  </si>
  <si>
    <t>-1647368408</t>
  </si>
  <si>
    <t>4 - Vedlejší náklady</t>
  </si>
  <si>
    <t>VRN - Vedlejší rozpočtové náklady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</si>
  <si>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</si>
  <si>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</si>
  <si>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</si>
  <si>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</si>
  <si>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VRN3</t>
  </si>
  <si>
    <t>Zařízení staveniště</t>
  </si>
  <si>
    <t>030001000</t>
  </si>
  <si>
    <t>soubor</t>
  </si>
  <si>
    <t>CS ÚRS 2020 02</t>
  </si>
  <si>
    <t>1024</t>
  </si>
  <si>
    <t>-416744783</t>
  </si>
  <si>
    <t>Veškeré náklady spojené s vybudováním, provozem a odstraněním zařízení staveniště.</t>
  </si>
  <si>
    <t>Poznámka k položce:
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 Doprava a osazení mobilních buněk sociálního zařízení – toalety.
Doprava a osazení dočasného oplocení staveniště.
Zřízení vnitrostaveništního rozvodu energie do 5 kV od připojení na hlavní přívod na staveništi včetně rozvaděčů pro připojení přenosných zásuvkových skříní, obecné osvětlení staveniště (včetně stožárů a osvětlovacích těles).
Zřízení přípojky elektrické energie a vody do vzdálenosti 1 km od obvodu staveniště. Náhradní zdroj elektrické energie. 
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</si>
  <si>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VRN4</t>
  </si>
  <si>
    <t>Inženýrská činnost</t>
  </si>
  <si>
    <t>045002000</t>
  </si>
  <si>
    <t>Kompletační a koordinační činnost</t>
  </si>
  <si>
    <t>-1364960134</t>
  </si>
  <si>
    <t>Poznámka k položce:
Koordinace stavebních a technologických dodávek stavby.
Náklady na individuální zkoušky dodaných a smontovaných technologických zařízení včetně komplexního vyzkoušení.</t>
  </si>
  <si>
    <t>VRN003</t>
  </si>
  <si>
    <t>Vyvzorkování materiálů</t>
  </si>
  <si>
    <t>-1343574675</t>
  </si>
  <si>
    <t>Poznámka k položce:
Vzorky omítky, odstínů, dveří, obkladů, podlah atd.</t>
  </si>
  <si>
    <t>VRN006</t>
  </si>
  <si>
    <t>Dokumentace skutečného provedení</t>
  </si>
  <si>
    <t>1236807973</t>
  </si>
  <si>
    <t>VRN007</t>
  </si>
  <si>
    <t>Dílenská dokumentace nových oken a balkonových dveří.</t>
  </si>
  <si>
    <t>-726892655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</si>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</sst>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22326655" TargetMode="External" /><Relationship Id="rId2" Type="http://schemas.openxmlformats.org/officeDocument/2006/relationships/hyperlink" Target="https://podminky.urs.cz/item/CS_URS_2023_02/622645001" TargetMode="External" /><Relationship Id="rId3" Type="http://schemas.openxmlformats.org/officeDocument/2006/relationships/hyperlink" Target="https://podminky.urs.cz/item/CS_URS_2023_02/622811002" TargetMode="External" /><Relationship Id="rId4" Type="http://schemas.openxmlformats.org/officeDocument/2006/relationships/hyperlink" Target="https://podminky.urs.cz/item/CS_URS_2023_02/622811002" TargetMode="External" /><Relationship Id="rId5" Type="http://schemas.openxmlformats.org/officeDocument/2006/relationships/hyperlink" Target="https://podminky.urs.cz/item/CS_URS_2021_02/622821061" TargetMode="External" /><Relationship Id="rId6" Type="http://schemas.openxmlformats.org/officeDocument/2006/relationships/hyperlink" Target="https://podminky.urs.cz/item/CS_URS_2023_02/629995101" TargetMode="External" /><Relationship Id="rId7" Type="http://schemas.openxmlformats.org/officeDocument/2006/relationships/hyperlink" Target="https://podminky.urs.cz/item/CS_URS_2023_02/941211111" TargetMode="External" /><Relationship Id="rId8" Type="http://schemas.openxmlformats.org/officeDocument/2006/relationships/hyperlink" Target="https://podminky.urs.cz/item/CS_URS_2023_02/941211211" TargetMode="External" /><Relationship Id="rId9" Type="http://schemas.openxmlformats.org/officeDocument/2006/relationships/hyperlink" Target="https://podminky.urs.cz/item/CS_URS_2023_02/941211811" TargetMode="External" /><Relationship Id="rId10" Type="http://schemas.openxmlformats.org/officeDocument/2006/relationships/hyperlink" Target="https://podminky.urs.cz/item/CS_URS_2023_02/944511111" TargetMode="External" /><Relationship Id="rId11" Type="http://schemas.openxmlformats.org/officeDocument/2006/relationships/hyperlink" Target="https://podminky.urs.cz/item/CS_URS_2023_02/944511211" TargetMode="External" /><Relationship Id="rId12" Type="http://schemas.openxmlformats.org/officeDocument/2006/relationships/hyperlink" Target="https://podminky.urs.cz/item/CS_URS_2023_02/944511811" TargetMode="External" /><Relationship Id="rId13" Type="http://schemas.openxmlformats.org/officeDocument/2006/relationships/hyperlink" Target="https://podminky.urs.cz/item/CS_URS_2023_02/998018002" TargetMode="External" /><Relationship Id="rId14" Type="http://schemas.openxmlformats.org/officeDocument/2006/relationships/hyperlink" Target="https://podminky.urs.cz/item/CS_URS_2023_02/764002851" TargetMode="External" /><Relationship Id="rId15" Type="http://schemas.openxmlformats.org/officeDocument/2006/relationships/hyperlink" Target="https://podminky.urs.cz/item/CS_URS_2023_02/764002861" TargetMode="External" /><Relationship Id="rId16" Type="http://schemas.openxmlformats.org/officeDocument/2006/relationships/hyperlink" Target="https://podminky.urs.cz/item/CS_URS_2023_02/764246407" TargetMode="External" /><Relationship Id="rId17" Type="http://schemas.openxmlformats.org/officeDocument/2006/relationships/hyperlink" Target="https://podminky.urs.cz/item/CS_URS_2023_02/764248407" TargetMode="External" /><Relationship Id="rId18" Type="http://schemas.openxmlformats.org/officeDocument/2006/relationships/hyperlink" Target="https://podminky.urs.cz/item/CS_URS_2023_02/998764102" TargetMode="External" /><Relationship Id="rId19" Type="http://schemas.openxmlformats.org/officeDocument/2006/relationships/hyperlink" Target="https://podminky.urs.cz/item/CS_URS_2023_02/766622922" TargetMode="External" /><Relationship Id="rId20" Type="http://schemas.openxmlformats.org/officeDocument/2006/relationships/hyperlink" Target="https://podminky.urs.cz/item/CS_URS_2023_02/766662912" TargetMode="External" /><Relationship Id="rId21" Type="http://schemas.openxmlformats.org/officeDocument/2006/relationships/hyperlink" Target="https://podminky.urs.cz/item/CS_URS_2023_02/766642163" TargetMode="External" /><Relationship Id="rId22" Type="http://schemas.openxmlformats.org/officeDocument/2006/relationships/hyperlink" Target="https://podminky.urs.cz/item/CS_URS_2023_02/766691510" TargetMode="External" /><Relationship Id="rId23" Type="http://schemas.openxmlformats.org/officeDocument/2006/relationships/hyperlink" Target="https://podminky.urs.cz/item/CS_URS_2023_02/766691931" TargetMode="External" /><Relationship Id="rId24" Type="http://schemas.openxmlformats.org/officeDocument/2006/relationships/hyperlink" Target="https://podminky.urs.cz/item/CS_URS_2023_02/998766202" TargetMode="External" /><Relationship Id="rId25" Type="http://schemas.openxmlformats.org/officeDocument/2006/relationships/hyperlink" Target="https://podminky.urs.cz/item/CS_URS_2023_02/783106809" TargetMode="External" /><Relationship Id="rId26" Type="http://schemas.openxmlformats.org/officeDocument/2006/relationships/hyperlink" Target="https://podminky.urs.cz/item/CS_URS_2023_02/783132201" TargetMode="External" /><Relationship Id="rId27" Type="http://schemas.openxmlformats.org/officeDocument/2006/relationships/hyperlink" Target="https://podminky.urs.cz/item/CS_URS_2023_02/783132211" TargetMode="External" /><Relationship Id="rId28" Type="http://schemas.openxmlformats.org/officeDocument/2006/relationships/hyperlink" Target="https://podminky.urs.cz/item/CS_URS_2023_02/783154101" TargetMode="External" /><Relationship Id="rId29" Type="http://schemas.openxmlformats.org/officeDocument/2006/relationships/hyperlink" Target="https://podminky.urs.cz/item/CS_URS_2023_02/783158211" TargetMode="External" /><Relationship Id="rId30" Type="http://schemas.openxmlformats.org/officeDocument/2006/relationships/hyperlink" Target="https://podminky.urs.cz/item/CS_URS_2023_02/783823187" TargetMode="External" /><Relationship Id="rId31" Type="http://schemas.openxmlformats.org/officeDocument/2006/relationships/hyperlink" Target="https://podminky.urs.cz/item/CS_URS_2023_02/783826315" TargetMode="External" /><Relationship Id="rId32" Type="http://schemas.openxmlformats.org/officeDocument/2006/relationships/hyperlink" Target="https://podminky.urs.cz/item/CS_URS_2023_02/783826625" TargetMode="External" /><Relationship Id="rId3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6121" TargetMode="External" /><Relationship Id="rId2" Type="http://schemas.openxmlformats.org/officeDocument/2006/relationships/hyperlink" Target="https://podminky.urs.cz/item/CS_URS_2023_02/113106123" TargetMode="External" /><Relationship Id="rId3" Type="http://schemas.openxmlformats.org/officeDocument/2006/relationships/hyperlink" Target="https://podminky.urs.cz/item/CS_URS_2023_02/317235811" TargetMode="External" /><Relationship Id="rId4" Type="http://schemas.openxmlformats.org/officeDocument/2006/relationships/hyperlink" Target="https://podminky.urs.cz/item/CS_URS_2023_02/319201321" TargetMode="External" /><Relationship Id="rId5" Type="http://schemas.openxmlformats.org/officeDocument/2006/relationships/hyperlink" Target="https://podminky.urs.cz/item/CS_URS_2023_02/596211110" TargetMode="External" /><Relationship Id="rId6" Type="http://schemas.openxmlformats.org/officeDocument/2006/relationships/hyperlink" Target="https://podminky.urs.cz/item/CS_URS_2023_02/596811220" TargetMode="External" /><Relationship Id="rId7" Type="http://schemas.openxmlformats.org/officeDocument/2006/relationships/hyperlink" Target="https://podminky.urs.cz/item/CS_URS_2023_02/612315302" TargetMode="External" /><Relationship Id="rId8" Type="http://schemas.openxmlformats.org/officeDocument/2006/relationships/hyperlink" Target="https://podminky.urs.cz/item/CS_URS_2023_02/619315131" TargetMode="External" /><Relationship Id="rId9" Type="http://schemas.openxmlformats.org/officeDocument/2006/relationships/hyperlink" Target="https://podminky.urs.cz/item/CS_URS_2023_02/619995001" TargetMode="External" /><Relationship Id="rId10" Type="http://schemas.openxmlformats.org/officeDocument/2006/relationships/hyperlink" Target="https://podminky.urs.cz/item/CS_URS_2023_02/621142001" TargetMode="External" /><Relationship Id="rId11" Type="http://schemas.openxmlformats.org/officeDocument/2006/relationships/hyperlink" Target="https://podminky.urs.cz/item/CS_URS_2023_02/622131121" TargetMode="External" /><Relationship Id="rId12" Type="http://schemas.openxmlformats.org/officeDocument/2006/relationships/hyperlink" Target="https://podminky.urs.cz/item/CS_URS_2023_02/622135011" TargetMode="External" /><Relationship Id="rId13" Type="http://schemas.openxmlformats.org/officeDocument/2006/relationships/hyperlink" Target="https://podminky.urs.cz/item/CS_URS_2023_02/622143004" TargetMode="External" /><Relationship Id="rId14" Type="http://schemas.openxmlformats.org/officeDocument/2006/relationships/hyperlink" Target="https://podminky.urs.cz/item/CS_URS_2023_02/622151011" TargetMode="External" /><Relationship Id="rId15" Type="http://schemas.openxmlformats.org/officeDocument/2006/relationships/hyperlink" Target="https://podminky.urs.cz/item/CS_URS_2023_02/622212051" TargetMode="External" /><Relationship Id="rId16" Type="http://schemas.openxmlformats.org/officeDocument/2006/relationships/hyperlink" Target="https://podminky.urs.cz/item/CS_URS_2023_02/622231101" TargetMode="External" /><Relationship Id="rId17" Type="http://schemas.openxmlformats.org/officeDocument/2006/relationships/hyperlink" Target="https://podminky.urs.cz/item/CS_URS_2023_02/622231111" TargetMode="External" /><Relationship Id="rId18" Type="http://schemas.openxmlformats.org/officeDocument/2006/relationships/hyperlink" Target="https://podminky.urs.cz/item/CS_URS_2023_02/622232051" TargetMode="External" /><Relationship Id="rId19" Type="http://schemas.openxmlformats.org/officeDocument/2006/relationships/hyperlink" Target="https://podminky.urs.cz/item/CS_URS_2023_02/622252001" TargetMode="External" /><Relationship Id="rId20" Type="http://schemas.openxmlformats.org/officeDocument/2006/relationships/hyperlink" Target="https://podminky.urs.cz/item/CS_URS_2023_02/622252002" TargetMode="External" /><Relationship Id="rId21" Type="http://schemas.openxmlformats.org/officeDocument/2006/relationships/hyperlink" Target="https://podminky.urs.cz/item/CS_URS_2023_02/622541002" TargetMode="External" /><Relationship Id="rId22" Type="http://schemas.openxmlformats.org/officeDocument/2006/relationships/hyperlink" Target="https://podminky.urs.cz/item/CS_URS_2023_02/629135102" TargetMode="External" /><Relationship Id="rId23" Type="http://schemas.openxmlformats.org/officeDocument/2006/relationships/hyperlink" Target="https://podminky.urs.cz/item/CS_URS_2023_02/629991001" TargetMode="External" /><Relationship Id="rId24" Type="http://schemas.openxmlformats.org/officeDocument/2006/relationships/hyperlink" Target="https://podminky.urs.cz/item/CS_URS_2023_02/629991011" TargetMode="External" /><Relationship Id="rId25" Type="http://schemas.openxmlformats.org/officeDocument/2006/relationships/hyperlink" Target="https://podminky.urs.cz/item/CS_URS_2023_02/629995101" TargetMode="External" /><Relationship Id="rId26" Type="http://schemas.openxmlformats.org/officeDocument/2006/relationships/hyperlink" Target="https://podminky.urs.cz/item/CS_URS_2023_02/941211111" TargetMode="External" /><Relationship Id="rId27" Type="http://schemas.openxmlformats.org/officeDocument/2006/relationships/hyperlink" Target="https://podminky.urs.cz/item/CS_URS_2023_02/941211211" TargetMode="External" /><Relationship Id="rId28" Type="http://schemas.openxmlformats.org/officeDocument/2006/relationships/hyperlink" Target="https://podminky.urs.cz/item/CS_URS_2023_02/941211811" TargetMode="External" /><Relationship Id="rId29" Type="http://schemas.openxmlformats.org/officeDocument/2006/relationships/hyperlink" Target="https://podminky.urs.cz/item/CS_URS_2023_02/944511111" TargetMode="External" /><Relationship Id="rId30" Type="http://schemas.openxmlformats.org/officeDocument/2006/relationships/hyperlink" Target="https://podminky.urs.cz/item/CS_URS_2023_02/944511211" TargetMode="External" /><Relationship Id="rId31" Type="http://schemas.openxmlformats.org/officeDocument/2006/relationships/hyperlink" Target="https://podminky.urs.cz/item/CS_URS_2023_02/944511811" TargetMode="External" /><Relationship Id="rId32" Type="http://schemas.openxmlformats.org/officeDocument/2006/relationships/hyperlink" Target="https://podminky.urs.cz/item/CS_URS_2023_02/952901111" TargetMode="External" /><Relationship Id="rId33" Type="http://schemas.openxmlformats.org/officeDocument/2006/relationships/hyperlink" Target="https://podminky.urs.cz/item/CS_URS_2023_02/966080103" TargetMode="External" /><Relationship Id="rId34" Type="http://schemas.openxmlformats.org/officeDocument/2006/relationships/hyperlink" Target="https://podminky.urs.cz/item/CS_URS_2023_02/968062374" TargetMode="External" /><Relationship Id="rId35" Type="http://schemas.openxmlformats.org/officeDocument/2006/relationships/hyperlink" Target="https://podminky.urs.cz/item/CS_URS_2023_02/968062376" TargetMode="External" /><Relationship Id="rId36" Type="http://schemas.openxmlformats.org/officeDocument/2006/relationships/hyperlink" Target="https://podminky.urs.cz/item/CS_URS_2023_02/968062455" TargetMode="External" /><Relationship Id="rId37" Type="http://schemas.openxmlformats.org/officeDocument/2006/relationships/hyperlink" Target="https://podminky.urs.cz/item/CS_URS_2023_02/997013212" TargetMode="External" /><Relationship Id="rId38" Type="http://schemas.openxmlformats.org/officeDocument/2006/relationships/hyperlink" Target="https://podminky.urs.cz/item/CS_URS_2023_02/997013501" TargetMode="External" /><Relationship Id="rId39" Type="http://schemas.openxmlformats.org/officeDocument/2006/relationships/hyperlink" Target="https://podminky.urs.cz/item/CS_URS_2023_02/997013509" TargetMode="External" /><Relationship Id="rId40" Type="http://schemas.openxmlformats.org/officeDocument/2006/relationships/hyperlink" Target="https://podminky.urs.cz/item/CS_URS_2023_02/997013631" TargetMode="External" /><Relationship Id="rId41" Type="http://schemas.openxmlformats.org/officeDocument/2006/relationships/hyperlink" Target="https://podminky.urs.cz/item/CS_URS_2023_02/998018002" TargetMode="External" /><Relationship Id="rId42" Type="http://schemas.openxmlformats.org/officeDocument/2006/relationships/hyperlink" Target="https://podminky.urs.cz/item/CS_URS_2023_02/764002851" TargetMode="External" /><Relationship Id="rId43" Type="http://schemas.openxmlformats.org/officeDocument/2006/relationships/hyperlink" Target="https://podminky.urs.cz/item/CS_URS_2023_02/764004861" TargetMode="External" /><Relationship Id="rId44" Type="http://schemas.openxmlformats.org/officeDocument/2006/relationships/hyperlink" Target="https://podminky.urs.cz/item/CS_URS_2023_02/764246405" TargetMode="External" /><Relationship Id="rId45" Type="http://schemas.openxmlformats.org/officeDocument/2006/relationships/hyperlink" Target="https://podminky.urs.cz/item/CS_URS_2023_02/764548425" TargetMode="External" /><Relationship Id="rId46" Type="http://schemas.openxmlformats.org/officeDocument/2006/relationships/hyperlink" Target="https://podminky.urs.cz/item/CS_URS_2023_02/998764102" TargetMode="External" /><Relationship Id="rId47" Type="http://schemas.openxmlformats.org/officeDocument/2006/relationships/hyperlink" Target="https://podminky.urs.cz/item/CS_URS_2023_02/766621212" TargetMode="External" /><Relationship Id="rId48" Type="http://schemas.openxmlformats.org/officeDocument/2006/relationships/hyperlink" Target="https://podminky.urs.cz/item/CS_URS_2023_02/766621622" TargetMode="External" /><Relationship Id="rId49" Type="http://schemas.openxmlformats.org/officeDocument/2006/relationships/hyperlink" Target="https://podminky.urs.cz/item/CS_URS_2023_02/766629315" TargetMode="External" /><Relationship Id="rId50" Type="http://schemas.openxmlformats.org/officeDocument/2006/relationships/hyperlink" Target="https://podminky.urs.cz/item/CS_URS_2023_02/766660132" TargetMode="External" /><Relationship Id="rId51" Type="http://schemas.openxmlformats.org/officeDocument/2006/relationships/hyperlink" Target="https://podminky.urs.cz/item/CS_URS_2021_02/766694122" TargetMode="External" /><Relationship Id="rId52" Type="http://schemas.openxmlformats.org/officeDocument/2006/relationships/hyperlink" Target="https://podminky.urs.cz/item/CS_URS_2023_02/766695212" TargetMode="External" /><Relationship Id="rId53" Type="http://schemas.openxmlformats.org/officeDocument/2006/relationships/hyperlink" Target="https://podminky.urs.cz/item/CS_URS_2023_02/767627306" TargetMode="External" /><Relationship Id="rId54" Type="http://schemas.openxmlformats.org/officeDocument/2006/relationships/hyperlink" Target="https://podminky.urs.cz/item/CS_URS_2023_02/767627307" TargetMode="External" /><Relationship Id="rId55" Type="http://schemas.openxmlformats.org/officeDocument/2006/relationships/hyperlink" Target="https://podminky.urs.cz/item/CS_URS_2023_02/998766102" TargetMode="External" /><Relationship Id="rId56" Type="http://schemas.openxmlformats.org/officeDocument/2006/relationships/hyperlink" Target="https://podminky.urs.cz/item/CS_URS_2023_02/998767202" TargetMode="External" /><Relationship Id="rId57" Type="http://schemas.openxmlformats.org/officeDocument/2006/relationships/hyperlink" Target="https://podminky.urs.cz/item/CS_URS_2023_02/784181101" TargetMode="External" /><Relationship Id="rId58" Type="http://schemas.openxmlformats.org/officeDocument/2006/relationships/hyperlink" Target="https://podminky.urs.cz/item/CS_URS_2023_02/784211101" TargetMode="External" /><Relationship Id="rId59" Type="http://schemas.openxmlformats.org/officeDocument/2006/relationships/hyperlink" Target="https://podminky.urs.cz/item/CS_URS_2023_02/784211141" TargetMode="External" /><Relationship Id="rId6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112121" TargetMode="External" /><Relationship Id="rId2" Type="http://schemas.openxmlformats.org/officeDocument/2006/relationships/hyperlink" Target="https://podminky.urs.cz/item/CS_URS_2023_02/139001101" TargetMode="External" /><Relationship Id="rId3" Type="http://schemas.openxmlformats.org/officeDocument/2006/relationships/hyperlink" Target="https://podminky.urs.cz/item/CS_URS_2023_02/151101102" TargetMode="External" /><Relationship Id="rId4" Type="http://schemas.openxmlformats.org/officeDocument/2006/relationships/hyperlink" Target="https://podminky.urs.cz/item/CS_URS_2023_02/151101112" TargetMode="External" /><Relationship Id="rId5" Type="http://schemas.openxmlformats.org/officeDocument/2006/relationships/hyperlink" Target="https://podminky.urs.cz/item/CS_URS_2023_02/162751117" TargetMode="External" /><Relationship Id="rId6" Type="http://schemas.openxmlformats.org/officeDocument/2006/relationships/hyperlink" Target="https://podminky.urs.cz/item/CS_URS_2023_02/162751117" TargetMode="External" /><Relationship Id="rId7" Type="http://schemas.openxmlformats.org/officeDocument/2006/relationships/hyperlink" Target="https://podminky.urs.cz/item/CS_URS_2023_02/162751119" TargetMode="External" /><Relationship Id="rId8" Type="http://schemas.openxmlformats.org/officeDocument/2006/relationships/hyperlink" Target="https://podminky.urs.cz/item/CS_URS_2023_02/162751119" TargetMode="External" /><Relationship Id="rId9" Type="http://schemas.openxmlformats.org/officeDocument/2006/relationships/hyperlink" Target="https://podminky.urs.cz/item/CS_URS_2023_02/167151101" TargetMode="External" /><Relationship Id="rId10" Type="http://schemas.openxmlformats.org/officeDocument/2006/relationships/hyperlink" Target="https://podminky.urs.cz/item/CS_URS_2023_02/171201221" TargetMode="External" /><Relationship Id="rId11" Type="http://schemas.openxmlformats.org/officeDocument/2006/relationships/hyperlink" Target="https://podminky.urs.cz/item/CS_URS_2023_02/171251201" TargetMode="External" /><Relationship Id="rId12" Type="http://schemas.openxmlformats.org/officeDocument/2006/relationships/hyperlink" Target="https://podminky.urs.cz/item/CS_URS_2023_02/174111101" TargetMode="External" /><Relationship Id="rId13" Type="http://schemas.openxmlformats.org/officeDocument/2006/relationships/hyperlink" Target="https://podminky.urs.cz/item/CS_URS_2023_02/211571111" TargetMode="External" /><Relationship Id="rId14" Type="http://schemas.openxmlformats.org/officeDocument/2006/relationships/hyperlink" Target="https://podminky.urs.cz/item/CS_URS_2023_02/211971110" TargetMode="External" /><Relationship Id="rId15" Type="http://schemas.openxmlformats.org/officeDocument/2006/relationships/hyperlink" Target="https://podminky.urs.cz/item/CS_URS_2023_02/212312111" TargetMode="External" /><Relationship Id="rId16" Type="http://schemas.openxmlformats.org/officeDocument/2006/relationships/hyperlink" Target="https://podminky.urs.cz/item/CS_URS_2023_02/212755216" TargetMode="External" /><Relationship Id="rId17" Type="http://schemas.openxmlformats.org/officeDocument/2006/relationships/hyperlink" Target="https://podminky.urs.cz/item/CS_URS_2023_02/319202215" TargetMode="External" /><Relationship Id="rId18" Type="http://schemas.openxmlformats.org/officeDocument/2006/relationships/hyperlink" Target="https://podminky.urs.cz/item/CS_URS_2023_02/612121100" TargetMode="External" /><Relationship Id="rId19" Type="http://schemas.openxmlformats.org/officeDocument/2006/relationships/hyperlink" Target="https://podminky.urs.cz/item/CS_URS_2023_02/612822011" TargetMode="External" /><Relationship Id="rId20" Type="http://schemas.openxmlformats.org/officeDocument/2006/relationships/hyperlink" Target="https://podminky.urs.cz/item/CS_URS_2023_02/894811145" TargetMode="External" /><Relationship Id="rId21" Type="http://schemas.openxmlformats.org/officeDocument/2006/relationships/hyperlink" Target="https://podminky.urs.cz/item/CS_URS_2023_02/894812111" TargetMode="External" /><Relationship Id="rId22" Type="http://schemas.openxmlformats.org/officeDocument/2006/relationships/hyperlink" Target="https://podminky.urs.cz/item/CS_URS_2023_02/894812132" TargetMode="External" /><Relationship Id="rId23" Type="http://schemas.openxmlformats.org/officeDocument/2006/relationships/hyperlink" Target="https://podminky.urs.cz/item/CS_URS_2023_02/894812141" TargetMode="External" /><Relationship Id="rId24" Type="http://schemas.openxmlformats.org/officeDocument/2006/relationships/hyperlink" Target="https://podminky.urs.cz/item/CS_URS_2023_02/894812149" TargetMode="External" /><Relationship Id="rId25" Type="http://schemas.openxmlformats.org/officeDocument/2006/relationships/hyperlink" Target="https://podminky.urs.cz/item/CS_URS_2023_02/894812163" TargetMode="External" /><Relationship Id="rId26" Type="http://schemas.openxmlformats.org/officeDocument/2006/relationships/hyperlink" Target="https://podminky.urs.cz/item/CS_URS_2023_02/978013191" TargetMode="External" /><Relationship Id="rId27" Type="http://schemas.openxmlformats.org/officeDocument/2006/relationships/hyperlink" Target="https://podminky.urs.cz/item/CS_URS_2023_02/997013212" TargetMode="External" /><Relationship Id="rId28" Type="http://schemas.openxmlformats.org/officeDocument/2006/relationships/hyperlink" Target="https://podminky.urs.cz/item/CS_URS_2023_02/997013501" TargetMode="External" /><Relationship Id="rId29" Type="http://schemas.openxmlformats.org/officeDocument/2006/relationships/hyperlink" Target="https://podminky.urs.cz/item/CS_URS_2023_02/997013509" TargetMode="External" /><Relationship Id="rId30" Type="http://schemas.openxmlformats.org/officeDocument/2006/relationships/hyperlink" Target="https://podminky.urs.cz/item/CS_URS_2023_02/997013631" TargetMode="External" /><Relationship Id="rId31" Type="http://schemas.openxmlformats.org/officeDocument/2006/relationships/hyperlink" Target="https://podminky.urs.cz/item/CS_URS_2023_02/998018002" TargetMode="External" /><Relationship Id="rId32" Type="http://schemas.openxmlformats.org/officeDocument/2006/relationships/hyperlink" Target="https://podminky.urs.cz/item/CS_URS_2023_02/711161253" TargetMode="External" /><Relationship Id="rId33" Type="http://schemas.openxmlformats.org/officeDocument/2006/relationships/hyperlink" Target="https://podminky.urs.cz/item/CS_URS_2023_02/711161384" TargetMode="External" /><Relationship Id="rId34" Type="http://schemas.openxmlformats.org/officeDocument/2006/relationships/hyperlink" Target="https://podminky.urs.cz/item/CS_URS_2023_02/711161391" TargetMode="External" /><Relationship Id="rId35" Type="http://schemas.openxmlformats.org/officeDocument/2006/relationships/hyperlink" Target="https://podminky.urs.cz/item/CS_URS_2023_02/711192102" TargetMode="External" /><Relationship Id="rId36" Type="http://schemas.openxmlformats.org/officeDocument/2006/relationships/hyperlink" Target="https://podminky.urs.cz/item/CS_URS_2023_02/711192202" TargetMode="External" /><Relationship Id="rId37" Type="http://schemas.openxmlformats.org/officeDocument/2006/relationships/hyperlink" Target="https://podminky.urs.cz/item/CS_URS_2023_02/711491272" TargetMode="External" /><Relationship Id="rId38" Type="http://schemas.openxmlformats.org/officeDocument/2006/relationships/hyperlink" Target="https://podminky.urs.cz/item/CS_URS_2023_02/998711201" TargetMode="External" /><Relationship Id="rId39" Type="http://schemas.openxmlformats.org/officeDocument/2006/relationships/hyperlink" Target="https://podminky.urs.cz/item/CS_URS_2023_02/218220101" TargetMode="External" /><Relationship Id="rId40" Type="http://schemas.openxmlformats.org/officeDocument/2006/relationships/hyperlink" Target="https://podminky.urs.cz/item/CS_URS_2023_02/741410021" TargetMode="External" /><Relationship Id="rId41" Type="http://schemas.openxmlformats.org/officeDocument/2006/relationships/hyperlink" Target="https://podminky.urs.cz/item/CS_URS_2023_02/741420001" TargetMode="External" /><Relationship Id="rId4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workbookViewId="0" topLeftCell="A1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46" t="s">
        <v>14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3"/>
      <c r="AQ5" s="23"/>
      <c r="AR5" s="21"/>
      <c r="BE5" s="34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48" t="s">
        <v>17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3"/>
      <c r="AQ6" s="23"/>
      <c r="AR6" s="21"/>
      <c r="BE6" s="34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44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4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44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44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4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4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44"/>
      <c r="BS13" s="18" t="s">
        <v>6</v>
      </c>
    </row>
    <row r="14" spans="2:71" ht="12.75">
      <c r="B14" s="22"/>
      <c r="C14" s="23"/>
      <c r="D14" s="23"/>
      <c r="E14" s="349" t="s">
        <v>30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4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4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44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44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4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44"/>
      <c r="BS19" s="18" t="s">
        <v>6</v>
      </c>
    </row>
    <row r="20" spans="2:71" s="1" customFormat="1" ht="18.4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44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4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4"/>
    </row>
    <row r="23" spans="2:57" s="1" customFormat="1" ht="47.25" customHeight="1">
      <c r="B23" s="22"/>
      <c r="C23" s="23"/>
      <c r="D23" s="23"/>
      <c r="E23" s="351" t="s">
        <v>36</v>
      </c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23"/>
      <c r="AP23" s="23"/>
      <c r="AQ23" s="23"/>
      <c r="AR23" s="21"/>
      <c r="BE23" s="34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44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52">
        <f>ROUND(AG54,2)</f>
        <v>0</v>
      </c>
      <c r="AL26" s="353"/>
      <c r="AM26" s="353"/>
      <c r="AN26" s="353"/>
      <c r="AO26" s="353"/>
      <c r="AP26" s="37"/>
      <c r="AQ26" s="37"/>
      <c r="AR26" s="40"/>
      <c r="BE26" s="34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4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54" t="s">
        <v>38</v>
      </c>
      <c r="M28" s="354"/>
      <c r="N28" s="354"/>
      <c r="O28" s="354"/>
      <c r="P28" s="354"/>
      <c r="Q28" s="37"/>
      <c r="R28" s="37"/>
      <c r="S28" s="37"/>
      <c r="T28" s="37"/>
      <c r="U28" s="37"/>
      <c r="V28" s="37"/>
      <c r="W28" s="354" t="s">
        <v>39</v>
      </c>
      <c r="X28" s="354"/>
      <c r="Y28" s="354"/>
      <c r="Z28" s="354"/>
      <c r="AA28" s="354"/>
      <c r="AB28" s="354"/>
      <c r="AC28" s="354"/>
      <c r="AD28" s="354"/>
      <c r="AE28" s="354"/>
      <c r="AF28" s="37"/>
      <c r="AG28" s="37"/>
      <c r="AH28" s="37"/>
      <c r="AI28" s="37"/>
      <c r="AJ28" s="37"/>
      <c r="AK28" s="354" t="s">
        <v>40</v>
      </c>
      <c r="AL28" s="354"/>
      <c r="AM28" s="354"/>
      <c r="AN28" s="354"/>
      <c r="AO28" s="354"/>
      <c r="AP28" s="37"/>
      <c r="AQ28" s="37"/>
      <c r="AR28" s="40"/>
      <c r="BE28" s="344"/>
    </row>
    <row r="29" spans="2:57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357">
        <v>0.21</v>
      </c>
      <c r="M29" s="356"/>
      <c r="N29" s="356"/>
      <c r="O29" s="356"/>
      <c r="P29" s="356"/>
      <c r="Q29" s="42"/>
      <c r="R29" s="42"/>
      <c r="S29" s="42"/>
      <c r="T29" s="42"/>
      <c r="U29" s="42"/>
      <c r="V29" s="42"/>
      <c r="W29" s="355">
        <f>ROUND(AZ54,2)</f>
        <v>0</v>
      </c>
      <c r="X29" s="356"/>
      <c r="Y29" s="356"/>
      <c r="Z29" s="356"/>
      <c r="AA29" s="356"/>
      <c r="AB29" s="356"/>
      <c r="AC29" s="356"/>
      <c r="AD29" s="356"/>
      <c r="AE29" s="356"/>
      <c r="AF29" s="42"/>
      <c r="AG29" s="42"/>
      <c r="AH29" s="42"/>
      <c r="AI29" s="42"/>
      <c r="AJ29" s="42"/>
      <c r="AK29" s="355">
        <f>ROUND(AV54,2)</f>
        <v>0</v>
      </c>
      <c r="AL29" s="356"/>
      <c r="AM29" s="356"/>
      <c r="AN29" s="356"/>
      <c r="AO29" s="356"/>
      <c r="AP29" s="42"/>
      <c r="AQ29" s="42"/>
      <c r="AR29" s="43"/>
      <c r="BE29" s="345"/>
    </row>
    <row r="30" spans="2:57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357">
        <v>0.15</v>
      </c>
      <c r="M30" s="356"/>
      <c r="N30" s="356"/>
      <c r="O30" s="356"/>
      <c r="P30" s="356"/>
      <c r="Q30" s="42"/>
      <c r="R30" s="42"/>
      <c r="S30" s="42"/>
      <c r="T30" s="42"/>
      <c r="U30" s="42"/>
      <c r="V30" s="42"/>
      <c r="W30" s="355">
        <f>ROUND(BA54,2)</f>
        <v>0</v>
      </c>
      <c r="X30" s="356"/>
      <c r="Y30" s="356"/>
      <c r="Z30" s="356"/>
      <c r="AA30" s="356"/>
      <c r="AB30" s="356"/>
      <c r="AC30" s="356"/>
      <c r="AD30" s="356"/>
      <c r="AE30" s="356"/>
      <c r="AF30" s="42"/>
      <c r="AG30" s="42"/>
      <c r="AH30" s="42"/>
      <c r="AI30" s="42"/>
      <c r="AJ30" s="42"/>
      <c r="AK30" s="355">
        <f>ROUND(AW54,2)</f>
        <v>0</v>
      </c>
      <c r="AL30" s="356"/>
      <c r="AM30" s="356"/>
      <c r="AN30" s="356"/>
      <c r="AO30" s="356"/>
      <c r="AP30" s="42"/>
      <c r="AQ30" s="42"/>
      <c r="AR30" s="43"/>
      <c r="BE30" s="345"/>
    </row>
    <row r="31" spans="2:57" s="3" customFormat="1" ht="14.45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357">
        <v>0.21</v>
      </c>
      <c r="M31" s="356"/>
      <c r="N31" s="356"/>
      <c r="O31" s="356"/>
      <c r="P31" s="356"/>
      <c r="Q31" s="42"/>
      <c r="R31" s="42"/>
      <c r="S31" s="42"/>
      <c r="T31" s="42"/>
      <c r="U31" s="42"/>
      <c r="V31" s="42"/>
      <c r="W31" s="355">
        <f>ROUND(BB54,2)</f>
        <v>0</v>
      </c>
      <c r="X31" s="356"/>
      <c r="Y31" s="356"/>
      <c r="Z31" s="356"/>
      <c r="AA31" s="356"/>
      <c r="AB31" s="356"/>
      <c r="AC31" s="356"/>
      <c r="AD31" s="356"/>
      <c r="AE31" s="356"/>
      <c r="AF31" s="42"/>
      <c r="AG31" s="42"/>
      <c r="AH31" s="42"/>
      <c r="AI31" s="42"/>
      <c r="AJ31" s="42"/>
      <c r="AK31" s="355">
        <v>0</v>
      </c>
      <c r="AL31" s="356"/>
      <c r="AM31" s="356"/>
      <c r="AN31" s="356"/>
      <c r="AO31" s="356"/>
      <c r="AP31" s="42"/>
      <c r="AQ31" s="42"/>
      <c r="AR31" s="43"/>
      <c r="BE31" s="345"/>
    </row>
    <row r="32" spans="2:57" s="3" customFormat="1" ht="14.45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357">
        <v>0.15</v>
      </c>
      <c r="M32" s="356"/>
      <c r="N32" s="356"/>
      <c r="O32" s="356"/>
      <c r="P32" s="356"/>
      <c r="Q32" s="42"/>
      <c r="R32" s="42"/>
      <c r="S32" s="42"/>
      <c r="T32" s="42"/>
      <c r="U32" s="42"/>
      <c r="V32" s="42"/>
      <c r="W32" s="355">
        <f>ROUND(BC54,2)</f>
        <v>0</v>
      </c>
      <c r="X32" s="356"/>
      <c r="Y32" s="356"/>
      <c r="Z32" s="356"/>
      <c r="AA32" s="356"/>
      <c r="AB32" s="356"/>
      <c r="AC32" s="356"/>
      <c r="AD32" s="356"/>
      <c r="AE32" s="356"/>
      <c r="AF32" s="42"/>
      <c r="AG32" s="42"/>
      <c r="AH32" s="42"/>
      <c r="AI32" s="42"/>
      <c r="AJ32" s="42"/>
      <c r="AK32" s="355">
        <v>0</v>
      </c>
      <c r="AL32" s="356"/>
      <c r="AM32" s="356"/>
      <c r="AN32" s="356"/>
      <c r="AO32" s="356"/>
      <c r="AP32" s="42"/>
      <c r="AQ32" s="42"/>
      <c r="AR32" s="43"/>
      <c r="BE32" s="345"/>
    </row>
    <row r="33" spans="2:44" s="3" customFormat="1" ht="14.45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357">
        <v>0</v>
      </c>
      <c r="M33" s="356"/>
      <c r="N33" s="356"/>
      <c r="O33" s="356"/>
      <c r="P33" s="356"/>
      <c r="Q33" s="42"/>
      <c r="R33" s="42"/>
      <c r="S33" s="42"/>
      <c r="T33" s="42"/>
      <c r="U33" s="42"/>
      <c r="V33" s="42"/>
      <c r="W33" s="355">
        <f>ROUND(BD54,2)</f>
        <v>0</v>
      </c>
      <c r="X33" s="356"/>
      <c r="Y33" s="356"/>
      <c r="Z33" s="356"/>
      <c r="AA33" s="356"/>
      <c r="AB33" s="356"/>
      <c r="AC33" s="356"/>
      <c r="AD33" s="356"/>
      <c r="AE33" s="356"/>
      <c r="AF33" s="42"/>
      <c r="AG33" s="42"/>
      <c r="AH33" s="42"/>
      <c r="AI33" s="42"/>
      <c r="AJ33" s="42"/>
      <c r="AK33" s="355">
        <v>0</v>
      </c>
      <c r="AL33" s="356"/>
      <c r="AM33" s="356"/>
      <c r="AN33" s="356"/>
      <c r="AO33" s="356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361" t="s">
        <v>49</v>
      </c>
      <c r="Y35" s="359"/>
      <c r="Z35" s="359"/>
      <c r="AA35" s="359"/>
      <c r="AB35" s="359"/>
      <c r="AC35" s="46"/>
      <c r="AD35" s="46"/>
      <c r="AE35" s="46"/>
      <c r="AF35" s="46"/>
      <c r="AG35" s="46"/>
      <c r="AH35" s="46"/>
      <c r="AI35" s="46"/>
      <c r="AJ35" s="46"/>
      <c r="AK35" s="358">
        <f>SUM(AK26:AK33)</f>
        <v>0</v>
      </c>
      <c r="AL35" s="359"/>
      <c r="AM35" s="359"/>
      <c r="AN35" s="359"/>
      <c r="AO35" s="36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02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3" t="str">
        <f>K6</f>
        <v>Č.p. 1166, ul. Těšínská-výměna oken a oprava fasády</v>
      </c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Frýdek-Místek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25" t="str">
        <f>IF(AN8="","",AN8)</f>
        <v>30. 1. 2022</v>
      </c>
      <c r="AN47" s="325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Statutární město Frýdek-Místek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26" t="str">
        <f>IF(E17="","",E17)</f>
        <v>Made 4 BIM s.r.o.</v>
      </c>
      <c r="AN49" s="327"/>
      <c r="AO49" s="327"/>
      <c r="AP49" s="327"/>
      <c r="AQ49" s="37"/>
      <c r="AR49" s="40"/>
      <c r="AS49" s="328" t="s">
        <v>51</v>
      </c>
      <c r="AT49" s="329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26" t="str">
        <f>IF(E20="","",E20)</f>
        <v>Made 4 BIM s.r.o.</v>
      </c>
      <c r="AN50" s="327"/>
      <c r="AO50" s="327"/>
      <c r="AP50" s="327"/>
      <c r="AQ50" s="37"/>
      <c r="AR50" s="40"/>
      <c r="AS50" s="330"/>
      <c r="AT50" s="331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2"/>
      <c r="AT51" s="333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4" t="s">
        <v>52</v>
      </c>
      <c r="D52" s="335"/>
      <c r="E52" s="335"/>
      <c r="F52" s="335"/>
      <c r="G52" s="335"/>
      <c r="H52" s="67"/>
      <c r="I52" s="337" t="s">
        <v>53</v>
      </c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6" t="s">
        <v>54</v>
      </c>
      <c r="AH52" s="335"/>
      <c r="AI52" s="335"/>
      <c r="AJ52" s="335"/>
      <c r="AK52" s="335"/>
      <c r="AL52" s="335"/>
      <c r="AM52" s="335"/>
      <c r="AN52" s="337" t="s">
        <v>55</v>
      </c>
      <c r="AO52" s="335"/>
      <c r="AP52" s="335"/>
      <c r="AQ52" s="68" t="s">
        <v>56</v>
      </c>
      <c r="AR52" s="40"/>
      <c r="AS52" s="69" t="s">
        <v>57</v>
      </c>
      <c r="AT52" s="70" t="s">
        <v>58</v>
      </c>
      <c r="AU52" s="70" t="s">
        <v>59</v>
      </c>
      <c r="AV52" s="70" t="s">
        <v>60</v>
      </c>
      <c r="AW52" s="70" t="s">
        <v>61</v>
      </c>
      <c r="AX52" s="70" t="s">
        <v>62</v>
      </c>
      <c r="AY52" s="70" t="s">
        <v>63</v>
      </c>
      <c r="AZ52" s="70" t="s">
        <v>64</v>
      </c>
      <c r="BA52" s="70" t="s">
        <v>65</v>
      </c>
      <c r="BB52" s="70" t="s">
        <v>66</v>
      </c>
      <c r="BC52" s="70" t="s">
        <v>67</v>
      </c>
      <c r="BD52" s="71" t="s">
        <v>68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1">
        <f>ROUND(SUM(AG55:AG58),2)</f>
        <v>0</v>
      </c>
      <c r="AH54" s="341"/>
      <c r="AI54" s="341"/>
      <c r="AJ54" s="341"/>
      <c r="AK54" s="341"/>
      <c r="AL54" s="341"/>
      <c r="AM54" s="341"/>
      <c r="AN54" s="342">
        <f>SUM(AG54,AT54)</f>
        <v>0</v>
      </c>
      <c r="AO54" s="342"/>
      <c r="AP54" s="342"/>
      <c r="AQ54" s="79" t="s">
        <v>19</v>
      </c>
      <c r="AR54" s="80"/>
      <c r="AS54" s="81">
        <f>ROUND(SUM(AS55:AS58),2)</f>
        <v>0</v>
      </c>
      <c r="AT54" s="82">
        <f>ROUND(SUM(AV54:AW54),2)</f>
        <v>0</v>
      </c>
      <c r="AU54" s="83">
        <f>ROUND(SUM(AU55:AU58),5)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ROUND(SUM(AZ55:AZ58),2)</f>
        <v>0</v>
      </c>
      <c r="BA54" s="82">
        <f>ROUND(SUM(BA55:BA58),2)</f>
        <v>0</v>
      </c>
      <c r="BB54" s="82">
        <f>ROUND(SUM(BB55:BB58),2)</f>
        <v>0</v>
      </c>
      <c r="BC54" s="82">
        <f>ROUND(SUM(BC55:BC58),2)</f>
        <v>0</v>
      </c>
      <c r="BD54" s="84">
        <f>ROUND(SUM(BD55:BD58),2)</f>
        <v>0</v>
      </c>
      <c r="BS54" s="85" t="s">
        <v>70</v>
      </c>
      <c r="BT54" s="85" t="s">
        <v>71</v>
      </c>
      <c r="BU54" s="86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1:91" s="7" customFormat="1" ht="24.75" customHeight="1">
      <c r="A55" s="87" t="s">
        <v>75</v>
      </c>
      <c r="B55" s="88"/>
      <c r="C55" s="89"/>
      <c r="D55" s="338" t="s">
        <v>76</v>
      </c>
      <c r="E55" s="338"/>
      <c r="F55" s="338"/>
      <c r="G55" s="338"/>
      <c r="H55" s="338"/>
      <c r="I55" s="90"/>
      <c r="J55" s="338" t="s">
        <v>77</v>
      </c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9">
        <f>'1 - Oprava čelní fasády a...'!J30</f>
        <v>0</v>
      </c>
      <c r="AH55" s="340"/>
      <c r="AI55" s="340"/>
      <c r="AJ55" s="340"/>
      <c r="AK55" s="340"/>
      <c r="AL55" s="340"/>
      <c r="AM55" s="340"/>
      <c r="AN55" s="339">
        <f>SUM(AG55,AT55)</f>
        <v>0</v>
      </c>
      <c r="AO55" s="340"/>
      <c r="AP55" s="340"/>
      <c r="AQ55" s="91" t="s">
        <v>78</v>
      </c>
      <c r="AR55" s="92"/>
      <c r="AS55" s="93">
        <v>0</v>
      </c>
      <c r="AT55" s="94">
        <f>ROUND(SUM(AV55:AW55),2)</f>
        <v>0</v>
      </c>
      <c r="AU55" s="95">
        <f>'1 - Oprava čelní fasády a...'!P89</f>
        <v>0</v>
      </c>
      <c r="AV55" s="94">
        <f>'1 - Oprava čelní fasády a...'!J33</f>
        <v>0</v>
      </c>
      <c r="AW55" s="94">
        <f>'1 - Oprava čelní fasády a...'!J34</f>
        <v>0</v>
      </c>
      <c r="AX55" s="94">
        <f>'1 - Oprava čelní fasády a...'!J35</f>
        <v>0</v>
      </c>
      <c r="AY55" s="94">
        <f>'1 - Oprava čelní fasády a...'!J36</f>
        <v>0</v>
      </c>
      <c r="AZ55" s="94">
        <f>'1 - Oprava čelní fasády a...'!F33</f>
        <v>0</v>
      </c>
      <c r="BA55" s="94">
        <f>'1 - Oprava čelní fasády a...'!F34</f>
        <v>0</v>
      </c>
      <c r="BB55" s="94">
        <f>'1 - Oprava čelní fasády a...'!F35</f>
        <v>0</v>
      </c>
      <c r="BC55" s="94">
        <f>'1 - Oprava čelní fasády a...'!F36</f>
        <v>0</v>
      </c>
      <c r="BD55" s="96">
        <f>'1 - Oprava čelní fasády a...'!F37</f>
        <v>0</v>
      </c>
      <c r="BT55" s="97" t="s">
        <v>76</v>
      </c>
      <c r="BV55" s="97" t="s">
        <v>73</v>
      </c>
      <c r="BW55" s="97" t="s">
        <v>79</v>
      </c>
      <c r="BX55" s="97" t="s">
        <v>5</v>
      </c>
      <c r="CL55" s="97" t="s">
        <v>19</v>
      </c>
      <c r="CM55" s="97" t="s">
        <v>76</v>
      </c>
    </row>
    <row r="56" spans="1:91" s="7" customFormat="1" ht="16.5" customHeight="1">
      <c r="A56" s="87" t="s">
        <v>75</v>
      </c>
      <c r="B56" s="88"/>
      <c r="C56" s="89"/>
      <c r="D56" s="338" t="s">
        <v>80</v>
      </c>
      <c r="E56" s="338"/>
      <c r="F56" s="338"/>
      <c r="G56" s="338"/>
      <c r="H56" s="338"/>
      <c r="I56" s="90"/>
      <c r="J56" s="338" t="s">
        <v>81</v>
      </c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9">
        <f>'2 - Oprava zadní a boční ...'!J30</f>
        <v>0</v>
      </c>
      <c r="AH56" s="340"/>
      <c r="AI56" s="340"/>
      <c r="AJ56" s="340"/>
      <c r="AK56" s="340"/>
      <c r="AL56" s="340"/>
      <c r="AM56" s="340"/>
      <c r="AN56" s="339">
        <f>SUM(AG56,AT56)</f>
        <v>0</v>
      </c>
      <c r="AO56" s="340"/>
      <c r="AP56" s="340"/>
      <c r="AQ56" s="91" t="s">
        <v>78</v>
      </c>
      <c r="AR56" s="92"/>
      <c r="AS56" s="93">
        <v>0</v>
      </c>
      <c r="AT56" s="94">
        <f>ROUND(SUM(AV56:AW56),2)</f>
        <v>0</v>
      </c>
      <c r="AU56" s="95">
        <f>'2 - Oprava zadní a boční ...'!P92</f>
        <v>0</v>
      </c>
      <c r="AV56" s="94">
        <f>'2 - Oprava zadní a boční ...'!J33</f>
        <v>0</v>
      </c>
      <c r="AW56" s="94">
        <f>'2 - Oprava zadní a boční ...'!J34</f>
        <v>0</v>
      </c>
      <c r="AX56" s="94">
        <f>'2 - Oprava zadní a boční ...'!J35</f>
        <v>0</v>
      </c>
      <c r="AY56" s="94">
        <f>'2 - Oprava zadní a boční ...'!J36</f>
        <v>0</v>
      </c>
      <c r="AZ56" s="94">
        <f>'2 - Oprava zadní a boční ...'!F33</f>
        <v>0</v>
      </c>
      <c r="BA56" s="94">
        <f>'2 - Oprava zadní a boční ...'!F34</f>
        <v>0</v>
      </c>
      <c r="BB56" s="94">
        <f>'2 - Oprava zadní a boční ...'!F35</f>
        <v>0</v>
      </c>
      <c r="BC56" s="94">
        <f>'2 - Oprava zadní a boční ...'!F36</f>
        <v>0</v>
      </c>
      <c r="BD56" s="96">
        <f>'2 - Oprava zadní a boční ...'!F37</f>
        <v>0</v>
      </c>
      <c r="BT56" s="97" t="s">
        <v>76</v>
      </c>
      <c r="BV56" s="97" t="s">
        <v>73</v>
      </c>
      <c r="BW56" s="97" t="s">
        <v>82</v>
      </c>
      <c r="BX56" s="97" t="s">
        <v>5</v>
      </c>
      <c r="CL56" s="97" t="s">
        <v>19</v>
      </c>
      <c r="CM56" s="97" t="s">
        <v>76</v>
      </c>
    </row>
    <row r="57" spans="1:91" s="7" customFormat="1" ht="16.5" customHeight="1">
      <c r="A57" s="87" t="s">
        <v>75</v>
      </c>
      <c r="B57" s="88"/>
      <c r="C57" s="89"/>
      <c r="D57" s="338" t="s">
        <v>83</v>
      </c>
      <c r="E57" s="338"/>
      <c r="F57" s="338"/>
      <c r="G57" s="338"/>
      <c r="H57" s="338"/>
      <c r="I57" s="90"/>
      <c r="J57" s="338" t="s">
        <v>84</v>
      </c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  <c r="AG57" s="339">
        <f>'3 - Oprava hydroizolace'!J30</f>
        <v>0</v>
      </c>
      <c r="AH57" s="340"/>
      <c r="AI57" s="340"/>
      <c r="AJ57" s="340"/>
      <c r="AK57" s="340"/>
      <c r="AL57" s="340"/>
      <c r="AM57" s="340"/>
      <c r="AN57" s="339">
        <f>SUM(AG57,AT57)</f>
        <v>0</v>
      </c>
      <c r="AO57" s="340"/>
      <c r="AP57" s="340"/>
      <c r="AQ57" s="91" t="s">
        <v>78</v>
      </c>
      <c r="AR57" s="92"/>
      <c r="AS57" s="93">
        <v>0</v>
      </c>
      <c r="AT57" s="94">
        <f>ROUND(SUM(AV57:AW57),2)</f>
        <v>0</v>
      </c>
      <c r="AU57" s="95">
        <f>'3 - Oprava hydroizolace'!P91</f>
        <v>0</v>
      </c>
      <c r="AV57" s="94">
        <f>'3 - Oprava hydroizolace'!J33</f>
        <v>0</v>
      </c>
      <c r="AW57" s="94">
        <f>'3 - Oprava hydroizolace'!J34</f>
        <v>0</v>
      </c>
      <c r="AX57" s="94">
        <f>'3 - Oprava hydroizolace'!J35</f>
        <v>0</v>
      </c>
      <c r="AY57" s="94">
        <f>'3 - Oprava hydroizolace'!J36</f>
        <v>0</v>
      </c>
      <c r="AZ57" s="94">
        <f>'3 - Oprava hydroizolace'!F33</f>
        <v>0</v>
      </c>
      <c r="BA57" s="94">
        <f>'3 - Oprava hydroizolace'!F34</f>
        <v>0</v>
      </c>
      <c r="BB57" s="94">
        <f>'3 - Oprava hydroizolace'!F35</f>
        <v>0</v>
      </c>
      <c r="BC57" s="94">
        <f>'3 - Oprava hydroizolace'!F36</f>
        <v>0</v>
      </c>
      <c r="BD57" s="96">
        <f>'3 - Oprava hydroizolace'!F37</f>
        <v>0</v>
      </c>
      <c r="BT57" s="97" t="s">
        <v>76</v>
      </c>
      <c r="BV57" s="97" t="s">
        <v>73</v>
      </c>
      <c r="BW57" s="97" t="s">
        <v>85</v>
      </c>
      <c r="BX57" s="97" t="s">
        <v>5</v>
      </c>
      <c r="CL57" s="97" t="s">
        <v>19</v>
      </c>
      <c r="CM57" s="97" t="s">
        <v>76</v>
      </c>
    </row>
    <row r="58" spans="1:91" s="7" customFormat="1" ht="16.5" customHeight="1">
      <c r="A58" s="87" t="s">
        <v>75</v>
      </c>
      <c r="B58" s="88"/>
      <c r="C58" s="89"/>
      <c r="D58" s="338" t="s">
        <v>86</v>
      </c>
      <c r="E58" s="338"/>
      <c r="F58" s="338"/>
      <c r="G58" s="338"/>
      <c r="H58" s="338"/>
      <c r="I58" s="90"/>
      <c r="J58" s="338" t="s">
        <v>87</v>
      </c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9">
        <f>'4 - Vedlejší náklady'!J30</f>
        <v>0</v>
      </c>
      <c r="AH58" s="340"/>
      <c r="AI58" s="340"/>
      <c r="AJ58" s="340"/>
      <c r="AK58" s="340"/>
      <c r="AL58" s="340"/>
      <c r="AM58" s="340"/>
      <c r="AN58" s="339">
        <f>SUM(AG58,AT58)</f>
        <v>0</v>
      </c>
      <c r="AO58" s="340"/>
      <c r="AP58" s="340"/>
      <c r="AQ58" s="91" t="s">
        <v>78</v>
      </c>
      <c r="AR58" s="92"/>
      <c r="AS58" s="98">
        <v>0</v>
      </c>
      <c r="AT58" s="99">
        <f>ROUND(SUM(AV58:AW58),2)</f>
        <v>0</v>
      </c>
      <c r="AU58" s="100">
        <f>'4 - Vedlejší náklady'!P82</f>
        <v>0</v>
      </c>
      <c r="AV58" s="99">
        <f>'4 - Vedlejší náklady'!J33</f>
        <v>0</v>
      </c>
      <c r="AW58" s="99">
        <f>'4 - Vedlejší náklady'!J34</f>
        <v>0</v>
      </c>
      <c r="AX58" s="99">
        <f>'4 - Vedlejší náklady'!J35</f>
        <v>0</v>
      </c>
      <c r="AY58" s="99">
        <f>'4 - Vedlejší náklady'!J36</f>
        <v>0</v>
      </c>
      <c r="AZ58" s="99">
        <f>'4 - Vedlejší náklady'!F33</f>
        <v>0</v>
      </c>
      <c r="BA58" s="99">
        <f>'4 - Vedlejší náklady'!F34</f>
        <v>0</v>
      </c>
      <c r="BB58" s="99">
        <f>'4 - Vedlejší náklady'!F35</f>
        <v>0</v>
      </c>
      <c r="BC58" s="99">
        <f>'4 - Vedlejší náklady'!F36</f>
        <v>0</v>
      </c>
      <c r="BD58" s="101">
        <f>'4 - Vedlejší náklady'!F37</f>
        <v>0</v>
      </c>
      <c r="BT58" s="97" t="s">
        <v>76</v>
      </c>
      <c r="BV58" s="97" t="s">
        <v>73</v>
      </c>
      <c r="BW58" s="97" t="s">
        <v>88</v>
      </c>
      <c r="BX58" s="97" t="s">
        <v>5</v>
      </c>
      <c r="CL58" s="97" t="s">
        <v>19</v>
      </c>
      <c r="CM58" s="97" t="s">
        <v>76</v>
      </c>
    </row>
    <row r="59" spans="1:57" s="2" customFormat="1" ht="30" customHeight="1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s="2" customFormat="1" ht="6.95" customHeight="1">
      <c r="A60" s="35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0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</sheetData>
  <sheetProtection algorithmName="SHA-512" hashValue="7JHzv/djuwOpkHU8XQ3gf+MNDwGNzK4O/Ol/4G8b522nQgCTzt6iZljaoYLnsFOGDR+DUGVD2LbAOtf6abZCeg==" saltValue="eckdGUZgkfhcAWqfR3INY1/twvYDFMTPyImJe0ylVGYTKaj6uHt6NP1K8eSlQjJhPdlkb8HDK/ErflNCBaktqw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1 - Oprava čelní fasády a...'!C2" display="/"/>
    <hyperlink ref="A56" location="'2 - Oprava zadní a boční ...'!C2" display="/"/>
    <hyperlink ref="A57" location="'3 - Oprava hydroizolace'!C2" display="/"/>
    <hyperlink ref="A58" location="'4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33"/>
  <sheetViews>
    <sheetView showGridLines="0" tabSelected="1" workbookViewId="0" topLeftCell="A4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79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76</v>
      </c>
    </row>
    <row r="4" spans="2:46" s="1" customFormat="1" ht="24.95" customHeight="1">
      <c r="B4" s="21"/>
      <c r="D4" s="104" t="s">
        <v>89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3" t="str">
        <f>'Rekapitulace stavby'!K6</f>
        <v>Č.p. 1166, ul. Těšínská-výměna oken a oprava fasády</v>
      </c>
      <c r="F7" s="364"/>
      <c r="G7" s="364"/>
      <c r="H7" s="364"/>
      <c r="L7" s="21"/>
    </row>
    <row r="8" spans="1:31" s="2" customFormat="1" ht="12" customHeight="1">
      <c r="A8" s="35"/>
      <c r="B8" s="40"/>
      <c r="C8" s="35"/>
      <c r="D8" s="106" t="s">
        <v>90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5" t="s">
        <v>91</v>
      </c>
      <c r="F9" s="366"/>
      <c r="G9" s="366"/>
      <c r="H9" s="366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30. 1. 2022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7" t="str">
        <f>'Rekapitulace stavby'!E14</f>
        <v>Vyplň údaj</v>
      </c>
      <c r="F18" s="368"/>
      <c r="G18" s="368"/>
      <c r="H18" s="368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9" t="s">
        <v>19</v>
      </c>
      <c r="F27" s="369"/>
      <c r="G27" s="369"/>
      <c r="H27" s="36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ROUND(J89,2)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ROUND((SUM(BE89:BE232)),2)</f>
        <v>0</v>
      </c>
      <c r="G33" s="35"/>
      <c r="H33" s="35"/>
      <c r="I33" s="119">
        <v>0.21</v>
      </c>
      <c r="J33" s="118">
        <f>ROUND(((SUM(BE89:BE232))*I33),2)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ROUND((SUM(BF89:BF232)),2)</f>
        <v>0</v>
      </c>
      <c r="G34" s="35"/>
      <c r="H34" s="35"/>
      <c r="I34" s="119">
        <v>0.15</v>
      </c>
      <c r="J34" s="118">
        <f>ROUND(((SUM(BF89:BF232))*I34),2)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ROUND((SUM(BG89:BG232)),2)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ROUND((SUM(BH89:BH232)),2)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ROUND((SUM(BI89:BI232)),2)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0" t="str">
        <f>E7</f>
        <v>Č.p. 1166, ul. Těšínská-výměna oken a oprava fasády</v>
      </c>
      <c r="F48" s="371"/>
      <c r="G48" s="371"/>
      <c r="H48" s="371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90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3" t="str">
        <f>E9</f>
        <v>1 - Oprava čelní fasády a repase oken na fasádě</v>
      </c>
      <c r="F50" s="372"/>
      <c r="G50" s="372"/>
      <c r="H50" s="372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Frýdek-Místek</v>
      </c>
      <c r="G52" s="37"/>
      <c r="H52" s="37"/>
      <c r="I52" s="30" t="s">
        <v>23</v>
      </c>
      <c r="J52" s="60" t="str">
        <f>IF(J12="","",J12)</f>
        <v>30. 1. 2022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Statutární město Frýdek-Místek</v>
      </c>
      <c r="G54" s="37"/>
      <c r="H54" s="37"/>
      <c r="I54" s="30" t="s">
        <v>31</v>
      </c>
      <c r="J54" s="33" t="str">
        <f>E21</f>
        <v>Made 4 BIM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Made 4 BIM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93</v>
      </c>
      <c r="D57" s="132"/>
      <c r="E57" s="132"/>
      <c r="F57" s="132"/>
      <c r="G57" s="132"/>
      <c r="H57" s="132"/>
      <c r="I57" s="132"/>
      <c r="J57" s="133" t="s">
        <v>94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5" customHeight="1">
      <c r="B60" s="135"/>
      <c r="C60" s="136"/>
      <c r="D60" s="137" t="s">
        <v>96</v>
      </c>
      <c r="E60" s="138"/>
      <c r="F60" s="138"/>
      <c r="G60" s="138"/>
      <c r="H60" s="138"/>
      <c r="I60" s="138"/>
      <c r="J60" s="139">
        <f>J90</f>
        <v>0</v>
      </c>
      <c r="K60" s="136"/>
      <c r="L60" s="140"/>
    </row>
    <row r="61" spans="2:12" s="10" customFormat="1" ht="19.9" customHeight="1">
      <c r="B61" s="141"/>
      <c r="C61" s="142"/>
      <c r="D61" s="143" t="s">
        <v>97</v>
      </c>
      <c r="E61" s="144"/>
      <c r="F61" s="144"/>
      <c r="G61" s="144"/>
      <c r="H61" s="144"/>
      <c r="I61" s="144"/>
      <c r="J61" s="145">
        <f>J91</f>
        <v>0</v>
      </c>
      <c r="K61" s="142"/>
      <c r="L61" s="146"/>
    </row>
    <row r="62" spans="2:12" s="10" customFormat="1" ht="19.9" customHeight="1">
      <c r="B62" s="141"/>
      <c r="C62" s="142"/>
      <c r="D62" s="143" t="s">
        <v>98</v>
      </c>
      <c r="E62" s="144"/>
      <c r="F62" s="144"/>
      <c r="G62" s="144"/>
      <c r="H62" s="144"/>
      <c r="I62" s="144"/>
      <c r="J62" s="145">
        <f>J95</f>
        <v>0</v>
      </c>
      <c r="K62" s="142"/>
      <c r="L62" s="146"/>
    </row>
    <row r="63" spans="2:12" s="10" customFormat="1" ht="19.9" customHeight="1">
      <c r="B63" s="141"/>
      <c r="C63" s="142"/>
      <c r="D63" s="143" t="s">
        <v>99</v>
      </c>
      <c r="E63" s="144"/>
      <c r="F63" s="144"/>
      <c r="G63" s="144"/>
      <c r="H63" s="144"/>
      <c r="I63" s="144"/>
      <c r="J63" s="145">
        <f>J116</f>
        <v>0</v>
      </c>
      <c r="K63" s="142"/>
      <c r="L63" s="146"/>
    </row>
    <row r="64" spans="2:12" s="10" customFormat="1" ht="19.9" customHeight="1">
      <c r="B64" s="141"/>
      <c r="C64" s="142"/>
      <c r="D64" s="143" t="s">
        <v>100</v>
      </c>
      <c r="E64" s="144"/>
      <c r="F64" s="144"/>
      <c r="G64" s="144"/>
      <c r="H64" s="144"/>
      <c r="I64" s="144"/>
      <c r="J64" s="145">
        <f>J137</f>
        <v>0</v>
      </c>
      <c r="K64" s="142"/>
      <c r="L64" s="146"/>
    </row>
    <row r="65" spans="2:12" s="9" customFormat="1" ht="24.95" customHeight="1">
      <c r="B65" s="135"/>
      <c r="C65" s="136"/>
      <c r="D65" s="137" t="s">
        <v>101</v>
      </c>
      <c r="E65" s="138"/>
      <c r="F65" s="138"/>
      <c r="G65" s="138"/>
      <c r="H65" s="138"/>
      <c r="I65" s="138"/>
      <c r="J65" s="139">
        <f>J141</f>
        <v>0</v>
      </c>
      <c r="K65" s="136"/>
      <c r="L65" s="140"/>
    </row>
    <row r="66" spans="2:12" s="10" customFormat="1" ht="19.9" customHeight="1">
      <c r="B66" s="141"/>
      <c r="C66" s="142"/>
      <c r="D66" s="143" t="s">
        <v>102</v>
      </c>
      <c r="E66" s="144"/>
      <c r="F66" s="144"/>
      <c r="G66" s="144"/>
      <c r="H66" s="144"/>
      <c r="I66" s="144"/>
      <c r="J66" s="145">
        <f>J142</f>
        <v>0</v>
      </c>
      <c r="K66" s="142"/>
      <c r="L66" s="146"/>
    </row>
    <row r="67" spans="2:12" s="10" customFormat="1" ht="19.9" customHeight="1">
      <c r="B67" s="141"/>
      <c r="C67" s="142"/>
      <c r="D67" s="143" t="s">
        <v>103</v>
      </c>
      <c r="E67" s="144"/>
      <c r="F67" s="144"/>
      <c r="G67" s="144"/>
      <c r="H67" s="144"/>
      <c r="I67" s="144"/>
      <c r="J67" s="145">
        <f>J162</f>
        <v>0</v>
      </c>
      <c r="K67" s="142"/>
      <c r="L67" s="146"/>
    </row>
    <row r="68" spans="2:12" s="10" customFormat="1" ht="19.9" customHeight="1">
      <c r="B68" s="141"/>
      <c r="C68" s="142"/>
      <c r="D68" s="143" t="s">
        <v>104</v>
      </c>
      <c r="E68" s="144"/>
      <c r="F68" s="144"/>
      <c r="G68" s="144"/>
      <c r="H68" s="144"/>
      <c r="I68" s="144"/>
      <c r="J68" s="145">
        <f>J192</f>
        <v>0</v>
      </c>
      <c r="K68" s="142"/>
      <c r="L68" s="146"/>
    </row>
    <row r="69" spans="2:12" s="10" customFormat="1" ht="19.9" customHeight="1">
      <c r="B69" s="141"/>
      <c r="C69" s="142"/>
      <c r="D69" s="143" t="s">
        <v>105</v>
      </c>
      <c r="E69" s="144"/>
      <c r="F69" s="144"/>
      <c r="G69" s="144"/>
      <c r="H69" s="144"/>
      <c r="I69" s="144"/>
      <c r="J69" s="145">
        <f>J197</f>
        <v>0</v>
      </c>
      <c r="K69" s="142"/>
      <c r="L69" s="146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4" t="s">
        <v>106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70" t="str">
        <f>E7</f>
        <v>Č.p. 1166, ul. Těšínská-výměna oken a oprava fasády</v>
      </c>
      <c r="F79" s="371"/>
      <c r="G79" s="371"/>
      <c r="H79" s="371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90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23" t="str">
        <f>E9</f>
        <v>1 - Oprava čelní fasády a repase oken na fasádě</v>
      </c>
      <c r="F81" s="372"/>
      <c r="G81" s="372"/>
      <c r="H81" s="372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21</v>
      </c>
      <c r="D83" s="37"/>
      <c r="E83" s="37"/>
      <c r="F83" s="28" t="str">
        <f>F12</f>
        <v>Frýdek-Místek</v>
      </c>
      <c r="G83" s="37"/>
      <c r="H83" s="37"/>
      <c r="I83" s="30" t="s">
        <v>23</v>
      </c>
      <c r="J83" s="60" t="str">
        <f>IF(J12="","",J12)</f>
        <v>30. 1. 2022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25</v>
      </c>
      <c r="D85" s="37"/>
      <c r="E85" s="37"/>
      <c r="F85" s="28" t="str">
        <f>E15</f>
        <v>Statutární město Frýdek-Místek</v>
      </c>
      <c r="G85" s="37"/>
      <c r="H85" s="37"/>
      <c r="I85" s="30" t="s">
        <v>31</v>
      </c>
      <c r="J85" s="33" t="str">
        <f>E21</f>
        <v>Made 4 BIM s.r.o.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5.2" customHeight="1">
      <c r="A86" s="35"/>
      <c r="B86" s="36"/>
      <c r="C86" s="30" t="s">
        <v>29</v>
      </c>
      <c r="D86" s="37"/>
      <c r="E86" s="37"/>
      <c r="F86" s="28" t="str">
        <f>IF(E18="","",E18)</f>
        <v>Vyplň údaj</v>
      </c>
      <c r="G86" s="37"/>
      <c r="H86" s="37"/>
      <c r="I86" s="30" t="s">
        <v>34</v>
      </c>
      <c r="J86" s="33" t="str">
        <f>E24</f>
        <v>Made 4 BIM s.r.o.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47"/>
      <c r="B88" s="148"/>
      <c r="C88" s="149" t="s">
        <v>107</v>
      </c>
      <c r="D88" s="150" t="s">
        <v>56</v>
      </c>
      <c r="E88" s="150" t="s">
        <v>52</v>
      </c>
      <c r="F88" s="150" t="s">
        <v>53</v>
      </c>
      <c r="G88" s="150" t="s">
        <v>108</v>
      </c>
      <c r="H88" s="150" t="s">
        <v>109</v>
      </c>
      <c r="I88" s="150" t="s">
        <v>110</v>
      </c>
      <c r="J88" s="150" t="s">
        <v>94</v>
      </c>
      <c r="K88" s="151" t="s">
        <v>111</v>
      </c>
      <c r="L88" s="152"/>
      <c r="M88" s="69" t="s">
        <v>19</v>
      </c>
      <c r="N88" s="70" t="s">
        <v>41</v>
      </c>
      <c r="O88" s="70" t="s">
        <v>112</v>
      </c>
      <c r="P88" s="70" t="s">
        <v>113</v>
      </c>
      <c r="Q88" s="70" t="s">
        <v>114</v>
      </c>
      <c r="R88" s="70" t="s">
        <v>115</v>
      </c>
      <c r="S88" s="70" t="s">
        <v>116</v>
      </c>
      <c r="T88" s="71" t="s">
        <v>117</v>
      </c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63" s="2" customFormat="1" ht="22.9" customHeight="1">
      <c r="A89" s="35"/>
      <c r="B89" s="36"/>
      <c r="C89" s="76" t="s">
        <v>118</v>
      </c>
      <c r="D89" s="37"/>
      <c r="E89" s="37"/>
      <c r="F89" s="37"/>
      <c r="G89" s="37"/>
      <c r="H89" s="37"/>
      <c r="I89" s="37"/>
      <c r="J89" s="153">
        <f>BK89</f>
        <v>0</v>
      </c>
      <c r="K89" s="37"/>
      <c r="L89" s="40"/>
      <c r="M89" s="72"/>
      <c r="N89" s="154"/>
      <c r="O89" s="73"/>
      <c r="P89" s="155">
        <f>P90+P141</f>
        <v>0</v>
      </c>
      <c r="Q89" s="73"/>
      <c r="R89" s="155">
        <f>R90+R141</f>
        <v>20.682638400000002</v>
      </c>
      <c r="S89" s="73"/>
      <c r="T89" s="156">
        <f>T90+T141</f>
        <v>0.33402200000000004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70</v>
      </c>
      <c r="AU89" s="18" t="s">
        <v>95</v>
      </c>
      <c r="BK89" s="157">
        <f>BK90+BK141</f>
        <v>0</v>
      </c>
    </row>
    <row r="90" spans="2:63" s="12" customFormat="1" ht="25.9" customHeight="1">
      <c r="B90" s="158"/>
      <c r="C90" s="159"/>
      <c r="D90" s="160" t="s">
        <v>70</v>
      </c>
      <c r="E90" s="161" t="s">
        <v>119</v>
      </c>
      <c r="F90" s="161" t="s">
        <v>120</v>
      </c>
      <c r="G90" s="159"/>
      <c r="H90" s="159"/>
      <c r="I90" s="162"/>
      <c r="J90" s="163">
        <f>BK90</f>
        <v>0</v>
      </c>
      <c r="K90" s="159"/>
      <c r="L90" s="164"/>
      <c r="M90" s="165"/>
      <c r="N90" s="166"/>
      <c r="O90" s="166"/>
      <c r="P90" s="167">
        <f>P91+P95+P116+P137</f>
        <v>0</v>
      </c>
      <c r="Q90" s="166"/>
      <c r="R90" s="167">
        <f>R91+R95+R116+R137</f>
        <v>13.2886</v>
      </c>
      <c r="S90" s="166"/>
      <c r="T90" s="168">
        <f>T91+T95+T116+T137</f>
        <v>0</v>
      </c>
      <c r="AR90" s="169" t="s">
        <v>76</v>
      </c>
      <c r="AT90" s="170" t="s">
        <v>70</v>
      </c>
      <c r="AU90" s="170" t="s">
        <v>71</v>
      </c>
      <c r="AY90" s="169" t="s">
        <v>121</v>
      </c>
      <c r="BK90" s="171">
        <f>BK91+BK95+BK116+BK137</f>
        <v>0</v>
      </c>
    </row>
    <row r="91" spans="2:63" s="12" customFormat="1" ht="22.9" customHeight="1">
      <c r="B91" s="158"/>
      <c r="C91" s="159"/>
      <c r="D91" s="160" t="s">
        <v>70</v>
      </c>
      <c r="E91" s="172" t="s">
        <v>86</v>
      </c>
      <c r="F91" s="172" t="s">
        <v>122</v>
      </c>
      <c r="G91" s="159"/>
      <c r="H91" s="159"/>
      <c r="I91" s="162"/>
      <c r="J91" s="173">
        <f>BK91</f>
        <v>0</v>
      </c>
      <c r="K91" s="159"/>
      <c r="L91" s="164"/>
      <c r="M91" s="165"/>
      <c r="N91" s="166"/>
      <c r="O91" s="166"/>
      <c r="P91" s="167">
        <f>SUM(P92:P94)</f>
        <v>0</v>
      </c>
      <c r="Q91" s="166"/>
      <c r="R91" s="167">
        <f>SUM(R92:R94)</f>
        <v>0</v>
      </c>
      <c r="S91" s="166"/>
      <c r="T91" s="168">
        <f>SUM(T92:T94)</f>
        <v>0</v>
      </c>
      <c r="AR91" s="169" t="s">
        <v>76</v>
      </c>
      <c r="AT91" s="170" t="s">
        <v>70</v>
      </c>
      <c r="AU91" s="170" t="s">
        <v>76</v>
      </c>
      <c r="AY91" s="169" t="s">
        <v>121</v>
      </c>
      <c r="BK91" s="171">
        <f>SUM(BK92:BK94)</f>
        <v>0</v>
      </c>
    </row>
    <row r="92" spans="1:65" s="2" customFormat="1" ht="16.5" customHeight="1">
      <c r="A92" s="35"/>
      <c r="B92" s="36"/>
      <c r="C92" s="174" t="s">
        <v>76</v>
      </c>
      <c r="D92" s="174" t="s">
        <v>123</v>
      </c>
      <c r="E92" s="175" t="s">
        <v>124</v>
      </c>
      <c r="F92" s="176" t="s">
        <v>125</v>
      </c>
      <c r="G92" s="177" t="s">
        <v>126</v>
      </c>
      <c r="H92" s="178">
        <v>4.5</v>
      </c>
      <c r="I92" s="179"/>
      <c r="J92" s="180">
        <f>ROUND(I92*H92,2)</f>
        <v>0</v>
      </c>
      <c r="K92" s="176" t="s">
        <v>19</v>
      </c>
      <c r="L92" s="40"/>
      <c r="M92" s="181" t="s">
        <v>19</v>
      </c>
      <c r="N92" s="182" t="s">
        <v>43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86</v>
      </c>
      <c r="AT92" s="185" t="s">
        <v>123</v>
      </c>
      <c r="AU92" s="185" t="s">
        <v>80</v>
      </c>
      <c r="AY92" s="18" t="s">
        <v>121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80</v>
      </c>
      <c r="BK92" s="186">
        <f>ROUND(I92*H92,2)</f>
        <v>0</v>
      </c>
      <c r="BL92" s="18" t="s">
        <v>86</v>
      </c>
      <c r="BM92" s="185" t="s">
        <v>127</v>
      </c>
    </row>
    <row r="93" spans="1:47" s="2" customFormat="1" ht="11.25">
      <c r="A93" s="35"/>
      <c r="B93" s="36"/>
      <c r="C93" s="37"/>
      <c r="D93" s="187" t="s">
        <v>128</v>
      </c>
      <c r="E93" s="37"/>
      <c r="F93" s="188" t="s">
        <v>125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128</v>
      </c>
      <c r="AU93" s="18" t="s">
        <v>80</v>
      </c>
    </row>
    <row r="94" spans="2:51" s="13" customFormat="1" ht="11.25">
      <c r="B94" s="192"/>
      <c r="C94" s="193"/>
      <c r="D94" s="187" t="s">
        <v>129</v>
      </c>
      <c r="E94" s="194" t="s">
        <v>19</v>
      </c>
      <c r="F94" s="195" t="s">
        <v>130</v>
      </c>
      <c r="G94" s="193"/>
      <c r="H94" s="196">
        <v>4.5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129</v>
      </c>
      <c r="AU94" s="202" t="s">
        <v>80</v>
      </c>
      <c r="AV94" s="13" t="s">
        <v>80</v>
      </c>
      <c r="AW94" s="13" t="s">
        <v>33</v>
      </c>
      <c r="AX94" s="13" t="s">
        <v>76</v>
      </c>
      <c r="AY94" s="202" t="s">
        <v>121</v>
      </c>
    </row>
    <row r="95" spans="2:63" s="12" customFormat="1" ht="22.9" customHeight="1">
      <c r="B95" s="158"/>
      <c r="C95" s="159"/>
      <c r="D95" s="160" t="s">
        <v>70</v>
      </c>
      <c r="E95" s="172" t="s">
        <v>131</v>
      </c>
      <c r="F95" s="172" t="s">
        <v>132</v>
      </c>
      <c r="G95" s="159"/>
      <c r="H95" s="159"/>
      <c r="I95" s="162"/>
      <c r="J95" s="173">
        <f>BK95</f>
        <v>0</v>
      </c>
      <c r="K95" s="159"/>
      <c r="L95" s="164"/>
      <c r="M95" s="165"/>
      <c r="N95" s="166"/>
      <c r="O95" s="166"/>
      <c r="P95" s="167">
        <f>SUM(P96:P115)</f>
        <v>0</v>
      </c>
      <c r="Q95" s="166"/>
      <c r="R95" s="167">
        <f>SUM(R96:R115)</f>
        <v>13.2886</v>
      </c>
      <c r="S95" s="166"/>
      <c r="T95" s="168">
        <f>SUM(T96:T115)</f>
        <v>0</v>
      </c>
      <c r="AR95" s="169" t="s">
        <v>76</v>
      </c>
      <c r="AT95" s="170" t="s">
        <v>70</v>
      </c>
      <c r="AU95" s="170" t="s">
        <v>76</v>
      </c>
      <c r="AY95" s="169" t="s">
        <v>121</v>
      </c>
      <c r="BK95" s="171">
        <f>SUM(BK96:BK115)</f>
        <v>0</v>
      </c>
    </row>
    <row r="96" spans="1:65" s="2" customFormat="1" ht="16.5" customHeight="1">
      <c r="A96" s="35"/>
      <c r="B96" s="36"/>
      <c r="C96" s="174" t="s">
        <v>80</v>
      </c>
      <c r="D96" s="174" t="s">
        <v>123</v>
      </c>
      <c r="E96" s="175" t="s">
        <v>133</v>
      </c>
      <c r="F96" s="176" t="s">
        <v>134</v>
      </c>
      <c r="G96" s="177" t="s">
        <v>135</v>
      </c>
      <c r="H96" s="178">
        <v>1</v>
      </c>
      <c r="I96" s="179"/>
      <c r="J96" s="180">
        <f>ROUND(I96*H96,2)</f>
        <v>0</v>
      </c>
      <c r="K96" s="176" t="s">
        <v>19</v>
      </c>
      <c r="L96" s="40"/>
      <c r="M96" s="181" t="s">
        <v>19</v>
      </c>
      <c r="N96" s="182" t="s">
        <v>43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86</v>
      </c>
      <c r="AT96" s="185" t="s">
        <v>123</v>
      </c>
      <c r="AU96" s="185" t="s">
        <v>80</v>
      </c>
      <c r="AY96" s="18" t="s">
        <v>121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80</v>
      </c>
      <c r="BK96" s="186">
        <f>ROUND(I96*H96,2)</f>
        <v>0</v>
      </c>
      <c r="BL96" s="18" t="s">
        <v>86</v>
      </c>
      <c r="BM96" s="185" t="s">
        <v>136</v>
      </c>
    </row>
    <row r="97" spans="1:47" s="2" customFormat="1" ht="11.25">
      <c r="A97" s="35"/>
      <c r="B97" s="36"/>
      <c r="C97" s="37"/>
      <c r="D97" s="187" t="s">
        <v>128</v>
      </c>
      <c r="E97" s="37"/>
      <c r="F97" s="188" t="s">
        <v>134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128</v>
      </c>
      <c r="AU97" s="18" t="s">
        <v>80</v>
      </c>
    </row>
    <row r="98" spans="1:65" s="2" customFormat="1" ht="33" customHeight="1">
      <c r="A98" s="35"/>
      <c r="B98" s="36"/>
      <c r="C98" s="174" t="s">
        <v>83</v>
      </c>
      <c r="D98" s="174" t="s">
        <v>123</v>
      </c>
      <c r="E98" s="175" t="s">
        <v>137</v>
      </c>
      <c r="F98" s="176" t="s">
        <v>138</v>
      </c>
      <c r="G98" s="177" t="s">
        <v>126</v>
      </c>
      <c r="H98" s="178">
        <v>290</v>
      </c>
      <c r="I98" s="179"/>
      <c r="J98" s="180">
        <f>ROUND(I98*H98,2)</f>
        <v>0</v>
      </c>
      <c r="K98" s="176" t="s">
        <v>139</v>
      </c>
      <c r="L98" s="40"/>
      <c r="M98" s="181" t="s">
        <v>19</v>
      </c>
      <c r="N98" s="182" t="s">
        <v>43</v>
      </c>
      <c r="O98" s="65"/>
      <c r="P98" s="183">
        <f>O98*H98</f>
        <v>0</v>
      </c>
      <c r="Q98" s="183">
        <v>0.04009</v>
      </c>
      <c r="R98" s="183">
        <f>Q98*H98</f>
        <v>11.626100000000001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86</v>
      </c>
      <c r="AT98" s="185" t="s">
        <v>123</v>
      </c>
      <c r="AU98" s="185" t="s">
        <v>80</v>
      </c>
      <c r="AY98" s="18" t="s">
        <v>121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80</v>
      </c>
      <c r="BK98" s="186">
        <f>ROUND(I98*H98,2)</f>
        <v>0</v>
      </c>
      <c r="BL98" s="18" t="s">
        <v>86</v>
      </c>
      <c r="BM98" s="185" t="s">
        <v>140</v>
      </c>
    </row>
    <row r="99" spans="1:47" s="2" customFormat="1" ht="29.25">
      <c r="A99" s="35"/>
      <c r="B99" s="36"/>
      <c r="C99" s="37"/>
      <c r="D99" s="187" t="s">
        <v>128</v>
      </c>
      <c r="E99" s="37"/>
      <c r="F99" s="188" t="s">
        <v>141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128</v>
      </c>
      <c r="AU99" s="18" t="s">
        <v>80</v>
      </c>
    </row>
    <row r="100" spans="1:47" s="2" customFormat="1" ht="11.25">
      <c r="A100" s="35"/>
      <c r="B100" s="36"/>
      <c r="C100" s="37"/>
      <c r="D100" s="203" t="s">
        <v>142</v>
      </c>
      <c r="E100" s="37"/>
      <c r="F100" s="204" t="s">
        <v>143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142</v>
      </c>
      <c r="AU100" s="18" t="s">
        <v>80</v>
      </c>
    </row>
    <row r="101" spans="1:65" s="2" customFormat="1" ht="33" customHeight="1">
      <c r="A101" s="35"/>
      <c r="B101" s="36"/>
      <c r="C101" s="174" t="s">
        <v>86</v>
      </c>
      <c r="D101" s="174" t="s">
        <v>123</v>
      </c>
      <c r="E101" s="175" t="s">
        <v>144</v>
      </c>
      <c r="F101" s="176" t="s">
        <v>145</v>
      </c>
      <c r="G101" s="177" t="s">
        <v>126</v>
      </c>
      <c r="H101" s="178">
        <v>35</v>
      </c>
      <c r="I101" s="179"/>
      <c r="J101" s="180">
        <f>ROUND(I101*H101,2)</f>
        <v>0</v>
      </c>
      <c r="K101" s="176" t="s">
        <v>139</v>
      </c>
      <c r="L101" s="40"/>
      <c r="M101" s="181" t="s">
        <v>19</v>
      </c>
      <c r="N101" s="182" t="s">
        <v>43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86</v>
      </c>
      <c r="AT101" s="185" t="s">
        <v>123</v>
      </c>
      <c r="AU101" s="185" t="s">
        <v>80</v>
      </c>
      <c r="AY101" s="18" t="s">
        <v>121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80</v>
      </c>
      <c r="BK101" s="186">
        <f>ROUND(I101*H101,2)</f>
        <v>0</v>
      </c>
      <c r="BL101" s="18" t="s">
        <v>86</v>
      </c>
      <c r="BM101" s="185" t="s">
        <v>146</v>
      </c>
    </row>
    <row r="102" spans="1:47" s="2" customFormat="1" ht="19.5">
      <c r="A102" s="35"/>
      <c r="B102" s="36"/>
      <c r="C102" s="37"/>
      <c r="D102" s="187" t="s">
        <v>128</v>
      </c>
      <c r="E102" s="37"/>
      <c r="F102" s="188" t="s">
        <v>147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128</v>
      </c>
      <c r="AU102" s="18" t="s">
        <v>80</v>
      </c>
    </row>
    <row r="103" spans="1:47" s="2" customFormat="1" ht="11.25">
      <c r="A103" s="35"/>
      <c r="B103" s="36"/>
      <c r="C103" s="37"/>
      <c r="D103" s="203" t="s">
        <v>142</v>
      </c>
      <c r="E103" s="37"/>
      <c r="F103" s="204" t="s">
        <v>148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142</v>
      </c>
      <c r="AU103" s="18" t="s">
        <v>80</v>
      </c>
    </row>
    <row r="104" spans="1:65" s="2" customFormat="1" ht="24.2" customHeight="1">
      <c r="A104" s="35"/>
      <c r="B104" s="36"/>
      <c r="C104" s="174" t="s">
        <v>149</v>
      </c>
      <c r="D104" s="174" t="s">
        <v>123</v>
      </c>
      <c r="E104" s="175" t="s">
        <v>150</v>
      </c>
      <c r="F104" s="176" t="s">
        <v>151</v>
      </c>
      <c r="G104" s="177" t="s">
        <v>126</v>
      </c>
      <c r="H104" s="178">
        <v>35</v>
      </c>
      <c r="I104" s="179"/>
      <c r="J104" s="180">
        <f>ROUND(I104*H104,2)</f>
        <v>0</v>
      </c>
      <c r="K104" s="176" t="s">
        <v>139</v>
      </c>
      <c r="L104" s="40"/>
      <c r="M104" s="181" t="s">
        <v>19</v>
      </c>
      <c r="N104" s="182" t="s">
        <v>43</v>
      </c>
      <c r="O104" s="65"/>
      <c r="P104" s="183">
        <f>O104*H104</f>
        <v>0</v>
      </c>
      <c r="Q104" s="183">
        <v>0.01875</v>
      </c>
      <c r="R104" s="183">
        <f>Q104*H104</f>
        <v>0.65625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86</v>
      </c>
      <c r="AT104" s="185" t="s">
        <v>123</v>
      </c>
      <c r="AU104" s="185" t="s">
        <v>80</v>
      </c>
      <c r="AY104" s="18" t="s">
        <v>121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80</v>
      </c>
      <c r="BK104" s="186">
        <f>ROUND(I104*H104,2)</f>
        <v>0</v>
      </c>
      <c r="BL104" s="18" t="s">
        <v>86</v>
      </c>
      <c r="BM104" s="185" t="s">
        <v>152</v>
      </c>
    </row>
    <row r="105" spans="1:47" s="2" customFormat="1" ht="19.5">
      <c r="A105" s="35"/>
      <c r="B105" s="36"/>
      <c r="C105" s="37"/>
      <c r="D105" s="187" t="s">
        <v>128</v>
      </c>
      <c r="E105" s="37"/>
      <c r="F105" s="188" t="s">
        <v>153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128</v>
      </c>
      <c r="AU105" s="18" t="s">
        <v>80</v>
      </c>
    </row>
    <row r="106" spans="1:47" s="2" customFormat="1" ht="11.25">
      <c r="A106" s="35"/>
      <c r="B106" s="36"/>
      <c r="C106" s="37"/>
      <c r="D106" s="203" t="s">
        <v>142</v>
      </c>
      <c r="E106" s="37"/>
      <c r="F106" s="204" t="s">
        <v>154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142</v>
      </c>
      <c r="AU106" s="18" t="s">
        <v>80</v>
      </c>
    </row>
    <row r="107" spans="1:65" s="2" customFormat="1" ht="24.2" customHeight="1">
      <c r="A107" s="35"/>
      <c r="B107" s="36"/>
      <c r="C107" s="174" t="s">
        <v>131</v>
      </c>
      <c r="D107" s="174" t="s">
        <v>123</v>
      </c>
      <c r="E107" s="175" t="s">
        <v>150</v>
      </c>
      <c r="F107" s="176" t="s">
        <v>151</v>
      </c>
      <c r="G107" s="177" t="s">
        <v>126</v>
      </c>
      <c r="H107" s="178">
        <v>35</v>
      </c>
      <c r="I107" s="179"/>
      <c r="J107" s="180">
        <f>ROUND(I107*H107,2)</f>
        <v>0</v>
      </c>
      <c r="K107" s="176" t="s">
        <v>139</v>
      </c>
      <c r="L107" s="40"/>
      <c r="M107" s="181" t="s">
        <v>19</v>
      </c>
      <c r="N107" s="182" t="s">
        <v>43</v>
      </c>
      <c r="O107" s="65"/>
      <c r="P107" s="183">
        <f>O107*H107</f>
        <v>0</v>
      </c>
      <c r="Q107" s="183">
        <v>0.01875</v>
      </c>
      <c r="R107" s="183">
        <f>Q107*H107</f>
        <v>0.65625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86</v>
      </c>
      <c r="AT107" s="185" t="s">
        <v>123</v>
      </c>
      <c r="AU107" s="185" t="s">
        <v>80</v>
      </c>
      <c r="AY107" s="18" t="s">
        <v>121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80</v>
      </c>
      <c r="BK107" s="186">
        <f>ROUND(I107*H107,2)</f>
        <v>0</v>
      </c>
      <c r="BL107" s="18" t="s">
        <v>86</v>
      </c>
      <c r="BM107" s="185" t="s">
        <v>155</v>
      </c>
    </row>
    <row r="108" spans="1:47" s="2" customFormat="1" ht="19.5">
      <c r="A108" s="35"/>
      <c r="B108" s="36"/>
      <c r="C108" s="37"/>
      <c r="D108" s="187" t="s">
        <v>128</v>
      </c>
      <c r="E108" s="37"/>
      <c r="F108" s="188" t="s">
        <v>153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128</v>
      </c>
      <c r="AU108" s="18" t="s">
        <v>80</v>
      </c>
    </row>
    <row r="109" spans="1:47" s="2" customFormat="1" ht="11.25">
      <c r="A109" s="35"/>
      <c r="B109" s="36"/>
      <c r="C109" s="37"/>
      <c r="D109" s="203" t="s">
        <v>142</v>
      </c>
      <c r="E109" s="37"/>
      <c r="F109" s="204" t="s">
        <v>154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142</v>
      </c>
      <c r="AU109" s="18" t="s">
        <v>80</v>
      </c>
    </row>
    <row r="110" spans="1:65" s="2" customFormat="1" ht="33" customHeight="1">
      <c r="A110" s="35"/>
      <c r="B110" s="36"/>
      <c r="C110" s="174" t="s">
        <v>156</v>
      </c>
      <c r="D110" s="174" t="s">
        <v>123</v>
      </c>
      <c r="E110" s="175" t="s">
        <v>157</v>
      </c>
      <c r="F110" s="176" t="s">
        <v>158</v>
      </c>
      <c r="G110" s="177" t="s">
        <v>126</v>
      </c>
      <c r="H110" s="178">
        <v>35</v>
      </c>
      <c r="I110" s="179"/>
      <c r="J110" s="180">
        <f>ROUND(I110*H110,2)</f>
        <v>0</v>
      </c>
      <c r="K110" s="176" t="s">
        <v>159</v>
      </c>
      <c r="L110" s="40"/>
      <c r="M110" s="181" t="s">
        <v>19</v>
      </c>
      <c r="N110" s="182" t="s">
        <v>43</v>
      </c>
      <c r="O110" s="65"/>
      <c r="P110" s="183">
        <f>O110*H110</f>
        <v>0</v>
      </c>
      <c r="Q110" s="183">
        <v>0.01</v>
      </c>
      <c r="R110" s="183">
        <f>Q110*H110</f>
        <v>0.35000000000000003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86</v>
      </c>
      <c r="AT110" s="185" t="s">
        <v>123</v>
      </c>
      <c r="AU110" s="185" t="s">
        <v>80</v>
      </c>
      <c r="AY110" s="18" t="s">
        <v>121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80</v>
      </c>
      <c r="BK110" s="186">
        <f>ROUND(I110*H110,2)</f>
        <v>0</v>
      </c>
      <c r="BL110" s="18" t="s">
        <v>86</v>
      </c>
      <c r="BM110" s="185" t="s">
        <v>160</v>
      </c>
    </row>
    <row r="111" spans="1:47" s="2" customFormat="1" ht="19.5">
      <c r="A111" s="35"/>
      <c r="B111" s="36"/>
      <c r="C111" s="37"/>
      <c r="D111" s="187" t="s">
        <v>128</v>
      </c>
      <c r="E111" s="37"/>
      <c r="F111" s="188" t="s">
        <v>161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128</v>
      </c>
      <c r="AU111" s="18" t="s">
        <v>80</v>
      </c>
    </row>
    <row r="112" spans="1:47" s="2" customFormat="1" ht="11.25">
      <c r="A112" s="35"/>
      <c r="B112" s="36"/>
      <c r="C112" s="37"/>
      <c r="D112" s="203" t="s">
        <v>142</v>
      </c>
      <c r="E112" s="37"/>
      <c r="F112" s="204" t="s">
        <v>162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142</v>
      </c>
      <c r="AU112" s="18" t="s">
        <v>80</v>
      </c>
    </row>
    <row r="113" spans="1:65" s="2" customFormat="1" ht="16.5" customHeight="1">
      <c r="A113" s="35"/>
      <c r="B113" s="36"/>
      <c r="C113" s="174" t="s">
        <v>163</v>
      </c>
      <c r="D113" s="174" t="s">
        <v>123</v>
      </c>
      <c r="E113" s="175" t="s">
        <v>164</v>
      </c>
      <c r="F113" s="176" t="s">
        <v>165</v>
      </c>
      <c r="G113" s="177" t="s">
        <v>126</v>
      </c>
      <c r="H113" s="178">
        <v>290</v>
      </c>
      <c r="I113" s="179"/>
      <c r="J113" s="180">
        <f>ROUND(I113*H113,2)</f>
        <v>0</v>
      </c>
      <c r="K113" s="176" t="s">
        <v>139</v>
      </c>
      <c r="L113" s="40"/>
      <c r="M113" s="181" t="s">
        <v>19</v>
      </c>
      <c r="N113" s="182" t="s">
        <v>43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86</v>
      </c>
      <c r="AT113" s="185" t="s">
        <v>123</v>
      </c>
      <c r="AU113" s="185" t="s">
        <v>80</v>
      </c>
      <c r="AY113" s="18" t="s">
        <v>121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80</v>
      </c>
      <c r="BK113" s="186">
        <f>ROUND(I113*H113,2)</f>
        <v>0</v>
      </c>
      <c r="BL113" s="18" t="s">
        <v>86</v>
      </c>
      <c r="BM113" s="185" t="s">
        <v>166</v>
      </c>
    </row>
    <row r="114" spans="1:47" s="2" customFormat="1" ht="11.25">
      <c r="A114" s="35"/>
      <c r="B114" s="36"/>
      <c r="C114" s="37"/>
      <c r="D114" s="187" t="s">
        <v>128</v>
      </c>
      <c r="E114" s="37"/>
      <c r="F114" s="188" t="s">
        <v>167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128</v>
      </c>
      <c r="AU114" s="18" t="s">
        <v>80</v>
      </c>
    </row>
    <row r="115" spans="1:47" s="2" customFormat="1" ht="11.25">
      <c r="A115" s="35"/>
      <c r="B115" s="36"/>
      <c r="C115" s="37"/>
      <c r="D115" s="203" t="s">
        <v>142</v>
      </c>
      <c r="E115" s="37"/>
      <c r="F115" s="204" t="s">
        <v>168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142</v>
      </c>
      <c r="AU115" s="18" t="s">
        <v>80</v>
      </c>
    </row>
    <row r="116" spans="2:63" s="12" customFormat="1" ht="22.9" customHeight="1">
      <c r="B116" s="158"/>
      <c r="C116" s="159"/>
      <c r="D116" s="160" t="s">
        <v>70</v>
      </c>
      <c r="E116" s="172" t="s">
        <v>169</v>
      </c>
      <c r="F116" s="172" t="s">
        <v>170</v>
      </c>
      <c r="G116" s="159"/>
      <c r="H116" s="159"/>
      <c r="I116" s="162"/>
      <c r="J116" s="173">
        <f>BK116</f>
        <v>0</v>
      </c>
      <c r="K116" s="159"/>
      <c r="L116" s="164"/>
      <c r="M116" s="165"/>
      <c r="N116" s="166"/>
      <c r="O116" s="166"/>
      <c r="P116" s="167">
        <f>SUM(P117:P136)</f>
        <v>0</v>
      </c>
      <c r="Q116" s="166"/>
      <c r="R116" s="167">
        <f>SUM(R117:R136)</f>
        <v>0</v>
      </c>
      <c r="S116" s="166"/>
      <c r="T116" s="168">
        <f>SUM(T117:T136)</f>
        <v>0</v>
      </c>
      <c r="AR116" s="169" t="s">
        <v>76</v>
      </c>
      <c r="AT116" s="170" t="s">
        <v>70</v>
      </c>
      <c r="AU116" s="170" t="s">
        <v>76</v>
      </c>
      <c r="AY116" s="169" t="s">
        <v>121</v>
      </c>
      <c r="BK116" s="171">
        <f>SUM(BK117:BK136)</f>
        <v>0</v>
      </c>
    </row>
    <row r="117" spans="1:65" s="2" customFormat="1" ht="33" customHeight="1">
      <c r="A117" s="35"/>
      <c r="B117" s="36"/>
      <c r="C117" s="174" t="s">
        <v>169</v>
      </c>
      <c r="D117" s="174" t="s">
        <v>123</v>
      </c>
      <c r="E117" s="175" t="s">
        <v>171</v>
      </c>
      <c r="F117" s="176" t="s">
        <v>172</v>
      </c>
      <c r="G117" s="177" t="s">
        <v>126</v>
      </c>
      <c r="H117" s="178">
        <v>350</v>
      </c>
      <c r="I117" s="179"/>
      <c r="J117" s="180">
        <f>ROUND(I117*H117,2)</f>
        <v>0</v>
      </c>
      <c r="K117" s="176" t="s">
        <v>139</v>
      </c>
      <c r="L117" s="40"/>
      <c r="M117" s="181" t="s">
        <v>19</v>
      </c>
      <c r="N117" s="182" t="s">
        <v>43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86</v>
      </c>
      <c r="AT117" s="185" t="s">
        <v>123</v>
      </c>
      <c r="AU117" s="185" t="s">
        <v>80</v>
      </c>
      <c r="AY117" s="18" t="s">
        <v>121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80</v>
      </c>
      <c r="BK117" s="186">
        <f>ROUND(I117*H117,2)</f>
        <v>0</v>
      </c>
      <c r="BL117" s="18" t="s">
        <v>86</v>
      </c>
      <c r="BM117" s="185" t="s">
        <v>173</v>
      </c>
    </row>
    <row r="118" spans="1:47" s="2" customFormat="1" ht="29.25">
      <c r="A118" s="35"/>
      <c r="B118" s="36"/>
      <c r="C118" s="37"/>
      <c r="D118" s="187" t="s">
        <v>128</v>
      </c>
      <c r="E118" s="37"/>
      <c r="F118" s="188" t="s">
        <v>174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128</v>
      </c>
      <c r="AU118" s="18" t="s">
        <v>80</v>
      </c>
    </row>
    <row r="119" spans="1:47" s="2" customFormat="1" ht="11.25">
      <c r="A119" s="35"/>
      <c r="B119" s="36"/>
      <c r="C119" s="37"/>
      <c r="D119" s="203" t="s">
        <v>142</v>
      </c>
      <c r="E119" s="37"/>
      <c r="F119" s="204" t="s">
        <v>175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142</v>
      </c>
      <c r="AU119" s="18" t="s">
        <v>80</v>
      </c>
    </row>
    <row r="120" spans="1:65" s="2" customFormat="1" ht="37.9" customHeight="1">
      <c r="A120" s="35"/>
      <c r="B120" s="36"/>
      <c r="C120" s="174" t="s">
        <v>176</v>
      </c>
      <c r="D120" s="174" t="s">
        <v>123</v>
      </c>
      <c r="E120" s="175" t="s">
        <v>177</v>
      </c>
      <c r="F120" s="176" t="s">
        <v>178</v>
      </c>
      <c r="G120" s="177" t="s">
        <v>126</v>
      </c>
      <c r="H120" s="178">
        <v>21000</v>
      </c>
      <c r="I120" s="179"/>
      <c r="J120" s="180">
        <f>ROUND(I120*H120,2)</f>
        <v>0</v>
      </c>
      <c r="K120" s="176" t="s">
        <v>139</v>
      </c>
      <c r="L120" s="40"/>
      <c r="M120" s="181" t="s">
        <v>19</v>
      </c>
      <c r="N120" s="182" t="s">
        <v>43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86</v>
      </c>
      <c r="AT120" s="185" t="s">
        <v>123</v>
      </c>
      <c r="AU120" s="185" t="s">
        <v>80</v>
      </c>
      <c r="AY120" s="18" t="s">
        <v>121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80</v>
      </c>
      <c r="BK120" s="186">
        <f>ROUND(I120*H120,2)</f>
        <v>0</v>
      </c>
      <c r="BL120" s="18" t="s">
        <v>86</v>
      </c>
      <c r="BM120" s="185" t="s">
        <v>179</v>
      </c>
    </row>
    <row r="121" spans="1:47" s="2" customFormat="1" ht="29.25">
      <c r="A121" s="35"/>
      <c r="B121" s="36"/>
      <c r="C121" s="37"/>
      <c r="D121" s="187" t="s">
        <v>128</v>
      </c>
      <c r="E121" s="37"/>
      <c r="F121" s="188" t="s">
        <v>180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128</v>
      </c>
      <c r="AU121" s="18" t="s">
        <v>80</v>
      </c>
    </row>
    <row r="122" spans="1:47" s="2" customFormat="1" ht="11.25">
      <c r="A122" s="35"/>
      <c r="B122" s="36"/>
      <c r="C122" s="37"/>
      <c r="D122" s="203" t="s">
        <v>142</v>
      </c>
      <c r="E122" s="37"/>
      <c r="F122" s="204" t="s">
        <v>181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142</v>
      </c>
      <c r="AU122" s="18" t="s">
        <v>80</v>
      </c>
    </row>
    <row r="123" spans="2:51" s="13" customFormat="1" ht="11.25">
      <c r="B123" s="192"/>
      <c r="C123" s="193"/>
      <c r="D123" s="187" t="s">
        <v>129</v>
      </c>
      <c r="E123" s="194" t="s">
        <v>19</v>
      </c>
      <c r="F123" s="195" t="s">
        <v>182</v>
      </c>
      <c r="G123" s="193"/>
      <c r="H123" s="196">
        <v>21000</v>
      </c>
      <c r="I123" s="197"/>
      <c r="J123" s="193"/>
      <c r="K123" s="193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129</v>
      </c>
      <c r="AU123" s="202" t="s">
        <v>80</v>
      </c>
      <c r="AV123" s="13" t="s">
        <v>80</v>
      </c>
      <c r="AW123" s="13" t="s">
        <v>33</v>
      </c>
      <c r="AX123" s="13" t="s">
        <v>76</v>
      </c>
      <c r="AY123" s="202" t="s">
        <v>121</v>
      </c>
    </row>
    <row r="124" spans="1:65" s="2" customFormat="1" ht="33" customHeight="1">
      <c r="A124" s="35"/>
      <c r="B124" s="36"/>
      <c r="C124" s="174" t="s">
        <v>183</v>
      </c>
      <c r="D124" s="174" t="s">
        <v>123</v>
      </c>
      <c r="E124" s="175" t="s">
        <v>184</v>
      </c>
      <c r="F124" s="176" t="s">
        <v>185</v>
      </c>
      <c r="G124" s="177" t="s">
        <v>126</v>
      </c>
      <c r="H124" s="178">
        <v>350</v>
      </c>
      <c r="I124" s="179"/>
      <c r="J124" s="180">
        <f>ROUND(I124*H124,2)</f>
        <v>0</v>
      </c>
      <c r="K124" s="176" t="s">
        <v>139</v>
      </c>
      <c r="L124" s="40"/>
      <c r="M124" s="181" t="s">
        <v>19</v>
      </c>
      <c r="N124" s="182" t="s">
        <v>43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86</v>
      </c>
      <c r="AT124" s="185" t="s">
        <v>123</v>
      </c>
      <c r="AU124" s="185" t="s">
        <v>80</v>
      </c>
      <c r="AY124" s="18" t="s">
        <v>121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80</v>
      </c>
      <c r="BK124" s="186">
        <f>ROUND(I124*H124,2)</f>
        <v>0</v>
      </c>
      <c r="BL124" s="18" t="s">
        <v>86</v>
      </c>
      <c r="BM124" s="185" t="s">
        <v>186</v>
      </c>
    </row>
    <row r="125" spans="1:47" s="2" customFormat="1" ht="29.25">
      <c r="A125" s="35"/>
      <c r="B125" s="36"/>
      <c r="C125" s="37"/>
      <c r="D125" s="187" t="s">
        <v>128</v>
      </c>
      <c r="E125" s="37"/>
      <c r="F125" s="188" t="s">
        <v>187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128</v>
      </c>
      <c r="AU125" s="18" t="s">
        <v>80</v>
      </c>
    </row>
    <row r="126" spans="1:47" s="2" customFormat="1" ht="11.25">
      <c r="A126" s="35"/>
      <c r="B126" s="36"/>
      <c r="C126" s="37"/>
      <c r="D126" s="203" t="s">
        <v>142</v>
      </c>
      <c r="E126" s="37"/>
      <c r="F126" s="204" t="s">
        <v>188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142</v>
      </c>
      <c r="AU126" s="18" t="s">
        <v>80</v>
      </c>
    </row>
    <row r="127" spans="1:65" s="2" customFormat="1" ht="16.5" customHeight="1">
      <c r="A127" s="35"/>
      <c r="B127" s="36"/>
      <c r="C127" s="174" t="s">
        <v>189</v>
      </c>
      <c r="D127" s="174" t="s">
        <v>123</v>
      </c>
      <c r="E127" s="175" t="s">
        <v>190</v>
      </c>
      <c r="F127" s="176" t="s">
        <v>191</v>
      </c>
      <c r="G127" s="177" t="s">
        <v>126</v>
      </c>
      <c r="H127" s="178">
        <v>350</v>
      </c>
      <c r="I127" s="179"/>
      <c r="J127" s="180">
        <f>ROUND(I127*H127,2)</f>
        <v>0</v>
      </c>
      <c r="K127" s="176" t="s">
        <v>139</v>
      </c>
      <c r="L127" s="40"/>
      <c r="M127" s="181" t="s">
        <v>19</v>
      </c>
      <c r="N127" s="182" t="s">
        <v>43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86</v>
      </c>
      <c r="AT127" s="185" t="s">
        <v>123</v>
      </c>
      <c r="AU127" s="185" t="s">
        <v>80</v>
      </c>
      <c r="AY127" s="18" t="s">
        <v>121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80</v>
      </c>
      <c r="BK127" s="186">
        <f>ROUND(I127*H127,2)</f>
        <v>0</v>
      </c>
      <c r="BL127" s="18" t="s">
        <v>86</v>
      </c>
      <c r="BM127" s="185" t="s">
        <v>192</v>
      </c>
    </row>
    <row r="128" spans="1:47" s="2" customFormat="1" ht="19.5">
      <c r="A128" s="35"/>
      <c r="B128" s="36"/>
      <c r="C128" s="37"/>
      <c r="D128" s="187" t="s">
        <v>128</v>
      </c>
      <c r="E128" s="37"/>
      <c r="F128" s="188" t="s">
        <v>193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128</v>
      </c>
      <c r="AU128" s="18" t="s">
        <v>80</v>
      </c>
    </row>
    <row r="129" spans="1:47" s="2" customFormat="1" ht="11.25">
      <c r="A129" s="35"/>
      <c r="B129" s="36"/>
      <c r="C129" s="37"/>
      <c r="D129" s="203" t="s">
        <v>142</v>
      </c>
      <c r="E129" s="37"/>
      <c r="F129" s="204" t="s">
        <v>194</v>
      </c>
      <c r="G129" s="37"/>
      <c r="H129" s="37"/>
      <c r="I129" s="189"/>
      <c r="J129" s="37"/>
      <c r="K129" s="37"/>
      <c r="L129" s="40"/>
      <c r="M129" s="190"/>
      <c r="N129" s="191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142</v>
      </c>
      <c r="AU129" s="18" t="s">
        <v>80</v>
      </c>
    </row>
    <row r="130" spans="1:65" s="2" customFormat="1" ht="16.5" customHeight="1">
      <c r="A130" s="35"/>
      <c r="B130" s="36"/>
      <c r="C130" s="174" t="s">
        <v>195</v>
      </c>
      <c r="D130" s="174" t="s">
        <v>123</v>
      </c>
      <c r="E130" s="175" t="s">
        <v>196</v>
      </c>
      <c r="F130" s="176" t="s">
        <v>197</v>
      </c>
      <c r="G130" s="177" t="s">
        <v>126</v>
      </c>
      <c r="H130" s="178">
        <v>21000</v>
      </c>
      <c r="I130" s="179"/>
      <c r="J130" s="180">
        <f>ROUND(I130*H130,2)</f>
        <v>0</v>
      </c>
      <c r="K130" s="176" t="s">
        <v>139</v>
      </c>
      <c r="L130" s="40"/>
      <c r="M130" s="181" t="s">
        <v>19</v>
      </c>
      <c r="N130" s="182" t="s">
        <v>43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86</v>
      </c>
      <c r="AT130" s="185" t="s">
        <v>123</v>
      </c>
      <c r="AU130" s="185" t="s">
        <v>80</v>
      </c>
      <c r="AY130" s="18" t="s">
        <v>121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80</v>
      </c>
      <c r="BK130" s="186">
        <f>ROUND(I130*H130,2)</f>
        <v>0</v>
      </c>
      <c r="BL130" s="18" t="s">
        <v>86</v>
      </c>
      <c r="BM130" s="185" t="s">
        <v>198</v>
      </c>
    </row>
    <row r="131" spans="1:47" s="2" customFormat="1" ht="19.5">
      <c r="A131" s="35"/>
      <c r="B131" s="36"/>
      <c r="C131" s="37"/>
      <c r="D131" s="187" t="s">
        <v>128</v>
      </c>
      <c r="E131" s="37"/>
      <c r="F131" s="188" t="s">
        <v>199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128</v>
      </c>
      <c r="AU131" s="18" t="s">
        <v>80</v>
      </c>
    </row>
    <row r="132" spans="1:47" s="2" customFormat="1" ht="11.25">
      <c r="A132" s="35"/>
      <c r="B132" s="36"/>
      <c r="C132" s="37"/>
      <c r="D132" s="203" t="s">
        <v>142</v>
      </c>
      <c r="E132" s="37"/>
      <c r="F132" s="204" t="s">
        <v>200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142</v>
      </c>
      <c r="AU132" s="18" t="s">
        <v>80</v>
      </c>
    </row>
    <row r="133" spans="2:51" s="13" customFormat="1" ht="11.25">
      <c r="B133" s="192"/>
      <c r="C133" s="193"/>
      <c r="D133" s="187" t="s">
        <v>129</v>
      </c>
      <c r="E133" s="194" t="s">
        <v>19</v>
      </c>
      <c r="F133" s="195" t="s">
        <v>182</v>
      </c>
      <c r="G133" s="193"/>
      <c r="H133" s="196">
        <v>21000</v>
      </c>
      <c r="I133" s="197"/>
      <c r="J133" s="193"/>
      <c r="K133" s="193"/>
      <c r="L133" s="198"/>
      <c r="M133" s="199"/>
      <c r="N133" s="200"/>
      <c r="O133" s="200"/>
      <c r="P133" s="200"/>
      <c r="Q133" s="200"/>
      <c r="R133" s="200"/>
      <c r="S133" s="200"/>
      <c r="T133" s="201"/>
      <c r="AT133" s="202" t="s">
        <v>129</v>
      </c>
      <c r="AU133" s="202" t="s">
        <v>80</v>
      </c>
      <c r="AV133" s="13" t="s">
        <v>80</v>
      </c>
      <c r="AW133" s="13" t="s">
        <v>33</v>
      </c>
      <c r="AX133" s="13" t="s">
        <v>76</v>
      </c>
      <c r="AY133" s="202" t="s">
        <v>121</v>
      </c>
    </row>
    <row r="134" spans="1:65" s="2" customFormat="1" ht="21.75" customHeight="1">
      <c r="A134" s="35"/>
      <c r="B134" s="36"/>
      <c r="C134" s="174" t="s">
        <v>201</v>
      </c>
      <c r="D134" s="174" t="s">
        <v>123</v>
      </c>
      <c r="E134" s="175" t="s">
        <v>202</v>
      </c>
      <c r="F134" s="176" t="s">
        <v>203</v>
      </c>
      <c r="G134" s="177" t="s">
        <v>126</v>
      </c>
      <c r="H134" s="178">
        <v>350</v>
      </c>
      <c r="I134" s="179"/>
      <c r="J134" s="180">
        <f>ROUND(I134*H134,2)</f>
        <v>0</v>
      </c>
      <c r="K134" s="176" t="s">
        <v>139</v>
      </c>
      <c r="L134" s="40"/>
      <c r="M134" s="181" t="s">
        <v>19</v>
      </c>
      <c r="N134" s="182" t="s">
        <v>43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86</v>
      </c>
      <c r="AT134" s="185" t="s">
        <v>123</v>
      </c>
      <c r="AU134" s="185" t="s">
        <v>80</v>
      </c>
      <c r="AY134" s="18" t="s">
        <v>121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80</v>
      </c>
      <c r="BK134" s="186">
        <f>ROUND(I134*H134,2)</f>
        <v>0</v>
      </c>
      <c r="BL134" s="18" t="s">
        <v>86</v>
      </c>
      <c r="BM134" s="185" t="s">
        <v>204</v>
      </c>
    </row>
    <row r="135" spans="1:47" s="2" customFormat="1" ht="19.5">
      <c r="A135" s="35"/>
      <c r="B135" s="36"/>
      <c r="C135" s="37"/>
      <c r="D135" s="187" t="s">
        <v>128</v>
      </c>
      <c r="E135" s="37"/>
      <c r="F135" s="188" t="s">
        <v>205</v>
      </c>
      <c r="G135" s="37"/>
      <c r="H135" s="37"/>
      <c r="I135" s="189"/>
      <c r="J135" s="37"/>
      <c r="K135" s="37"/>
      <c r="L135" s="40"/>
      <c r="M135" s="190"/>
      <c r="N135" s="191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128</v>
      </c>
      <c r="AU135" s="18" t="s">
        <v>80</v>
      </c>
    </row>
    <row r="136" spans="1:47" s="2" customFormat="1" ht="11.25">
      <c r="A136" s="35"/>
      <c r="B136" s="36"/>
      <c r="C136" s="37"/>
      <c r="D136" s="203" t="s">
        <v>142</v>
      </c>
      <c r="E136" s="37"/>
      <c r="F136" s="204" t="s">
        <v>206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142</v>
      </c>
      <c r="AU136" s="18" t="s">
        <v>80</v>
      </c>
    </row>
    <row r="137" spans="2:63" s="12" customFormat="1" ht="22.9" customHeight="1">
      <c r="B137" s="158"/>
      <c r="C137" s="159"/>
      <c r="D137" s="160" t="s">
        <v>70</v>
      </c>
      <c r="E137" s="172" t="s">
        <v>207</v>
      </c>
      <c r="F137" s="172" t="s">
        <v>208</v>
      </c>
      <c r="G137" s="159"/>
      <c r="H137" s="159"/>
      <c r="I137" s="162"/>
      <c r="J137" s="173">
        <f>BK137</f>
        <v>0</v>
      </c>
      <c r="K137" s="159"/>
      <c r="L137" s="164"/>
      <c r="M137" s="165"/>
      <c r="N137" s="166"/>
      <c r="O137" s="166"/>
      <c r="P137" s="167">
        <f>SUM(P138:P140)</f>
        <v>0</v>
      </c>
      <c r="Q137" s="166"/>
      <c r="R137" s="167">
        <f>SUM(R138:R140)</f>
        <v>0</v>
      </c>
      <c r="S137" s="166"/>
      <c r="T137" s="168">
        <f>SUM(T138:T140)</f>
        <v>0</v>
      </c>
      <c r="AR137" s="169" t="s">
        <v>76</v>
      </c>
      <c r="AT137" s="170" t="s">
        <v>70</v>
      </c>
      <c r="AU137" s="170" t="s">
        <v>76</v>
      </c>
      <c r="AY137" s="169" t="s">
        <v>121</v>
      </c>
      <c r="BK137" s="171">
        <f>SUM(BK138:BK140)</f>
        <v>0</v>
      </c>
    </row>
    <row r="138" spans="1:65" s="2" customFormat="1" ht="21.75" customHeight="1">
      <c r="A138" s="35"/>
      <c r="B138" s="36"/>
      <c r="C138" s="174" t="s">
        <v>8</v>
      </c>
      <c r="D138" s="174" t="s">
        <v>123</v>
      </c>
      <c r="E138" s="175" t="s">
        <v>209</v>
      </c>
      <c r="F138" s="176" t="s">
        <v>210</v>
      </c>
      <c r="G138" s="177" t="s">
        <v>211</v>
      </c>
      <c r="H138" s="178">
        <v>13.433</v>
      </c>
      <c r="I138" s="179"/>
      <c r="J138" s="180">
        <f>ROUND(I138*H138,2)</f>
        <v>0</v>
      </c>
      <c r="K138" s="176" t="s">
        <v>139</v>
      </c>
      <c r="L138" s="40"/>
      <c r="M138" s="181" t="s">
        <v>19</v>
      </c>
      <c r="N138" s="182" t="s">
        <v>43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86</v>
      </c>
      <c r="AT138" s="185" t="s">
        <v>123</v>
      </c>
      <c r="AU138" s="185" t="s">
        <v>80</v>
      </c>
      <c r="AY138" s="18" t="s">
        <v>121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80</v>
      </c>
      <c r="BK138" s="186">
        <f>ROUND(I138*H138,2)</f>
        <v>0</v>
      </c>
      <c r="BL138" s="18" t="s">
        <v>86</v>
      </c>
      <c r="BM138" s="185" t="s">
        <v>212</v>
      </c>
    </row>
    <row r="139" spans="1:47" s="2" customFormat="1" ht="39">
      <c r="A139" s="35"/>
      <c r="B139" s="36"/>
      <c r="C139" s="37"/>
      <c r="D139" s="187" t="s">
        <v>128</v>
      </c>
      <c r="E139" s="37"/>
      <c r="F139" s="188" t="s">
        <v>213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128</v>
      </c>
      <c r="AU139" s="18" t="s">
        <v>80</v>
      </c>
    </row>
    <row r="140" spans="1:47" s="2" customFormat="1" ht="11.25">
      <c r="A140" s="35"/>
      <c r="B140" s="36"/>
      <c r="C140" s="37"/>
      <c r="D140" s="203" t="s">
        <v>142</v>
      </c>
      <c r="E140" s="37"/>
      <c r="F140" s="204" t="s">
        <v>214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142</v>
      </c>
      <c r="AU140" s="18" t="s">
        <v>80</v>
      </c>
    </row>
    <row r="141" spans="2:63" s="12" customFormat="1" ht="25.9" customHeight="1">
      <c r="B141" s="158"/>
      <c r="C141" s="159"/>
      <c r="D141" s="160" t="s">
        <v>70</v>
      </c>
      <c r="E141" s="161" t="s">
        <v>215</v>
      </c>
      <c r="F141" s="161" t="s">
        <v>216</v>
      </c>
      <c r="G141" s="159"/>
      <c r="H141" s="159"/>
      <c r="I141" s="162"/>
      <c r="J141" s="163">
        <f>BK141</f>
        <v>0</v>
      </c>
      <c r="K141" s="159"/>
      <c r="L141" s="164"/>
      <c r="M141" s="165"/>
      <c r="N141" s="166"/>
      <c r="O141" s="166"/>
      <c r="P141" s="167">
        <f>P142+P162+P192+P197</f>
        <v>0</v>
      </c>
      <c r="Q141" s="166"/>
      <c r="R141" s="167">
        <f>R142+R162+R192+R197</f>
        <v>7.394038400000001</v>
      </c>
      <c r="S141" s="166"/>
      <c r="T141" s="168">
        <f>T142+T162+T192+T197</f>
        <v>0.33402200000000004</v>
      </c>
      <c r="AR141" s="169" t="s">
        <v>80</v>
      </c>
      <c r="AT141" s="170" t="s">
        <v>70</v>
      </c>
      <c r="AU141" s="170" t="s">
        <v>71</v>
      </c>
      <c r="AY141" s="169" t="s">
        <v>121</v>
      </c>
      <c r="BK141" s="171">
        <f>BK142+BK162+BK192+BK197</f>
        <v>0</v>
      </c>
    </row>
    <row r="142" spans="2:63" s="12" customFormat="1" ht="22.9" customHeight="1">
      <c r="B142" s="158"/>
      <c r="C142" s="159"/>
      <c r="D142" s="160" t="s">
        <v>70</v>
      </c>
      <c r="E142" s="172" t="s">
        <v>217</v>
      </c>
      <c r="F142" s="172" t="s">
        <v>218</v>
      </c>
      <c r="G142" s="159"/>
      <c r="H142" s="159"/>
      <c r="I142" s="162"/>
      <c r="J142" s="173">
        <f>BK142</f>
        <v>0</v>
      </c>
      <c r="K142" s="159"/>
      <c r="L142" s="164"/>
      <c r="M142" s="165"/>
      <c r="N142" s="166"/>
      <c r="O142" s="166"/>
      <c r="P142" s="167">
        <f>SUM(P143:P161)</f>
        <v>0</v>
      </c>
      <c r="Q142" s="166"/>
      <c r="R142" s="167">
        <f>SUM(R143:R161)</f>
        <v>0.41175000000000006</v>
      </c>
      <c r="S142" s="166"/>
      <c r="T142" s="168">
        <f>SUM(T143:T161)</f>
        <v>0.21166200000000002</v>
      </c>
      <c r="AR142" s="169" t="s">
        <v>80</v>
      </c>
      <c r="AT142" s="170" t="s">
        <v>70</v>
      </c>
      <c r="AU142" s="170" t="s">
        <v>76</v>
      </c>
      <c r="AY142" s="169" t="s">
        <v>121</v>
      </c>
      <c r="BK142" s="171">
        <f>SUM(BK143:BK161)</f>
        <v>0</v>
      </c>
    </row>
    <row r="143" spans="1:65" s="2" customFormat="1" ht="16.5" customHeight="1">
      <c r="A143" s="35"/>
      <c r="B143" s="36"/>
      <c r="C143" s="174" t="s">
        <v>219</v>
      </c>
      <c r="D143" s="174" t="s">
        <v>123</v>
      </c>
      <c r="E143" s="175" t="s">
        <v>220</v>
      </c>
      <c r="F143" s="176" t="s">
        <v>221</v>
      </c>
      <c r="G143" s="177" t="s">
        <v>222</v>
      </c>
      <c r="H143" s="178">
        <v>30.6</v>
      </c>
      <c r="I143" s="179"/>
      <c r="J143" s="180">
        <f>ROUND(I143*H143,2)</f>
        <v>0</v>
      </c>
      <c r="K143" s="176" t="s">
        <v>139</v>
      </c>
      <c r="L143" s="40"/>
      <c r="M143" s="181" t="s">
        <v>19</v>
      </c>
      <c r="N143" s="182" t="s">
        <v>43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0.00167</v>
      </c>
      <c r="T143" s="184">
        <f>S143*H143</f>
        <v>0.051102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219</v>
      </c>
      <c r="AT143" s="185" t="s">
        <v>123</v>
      </c>
      <c r="AU143" s="185" t="s">
        <v>80</v>
      </c>
      <c r="AY143" s="18" t="s">
        <v>121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80</v>
      </c>
      <c r="BK143" s="186">
        <f>ROUND(I143*H143,2)</f>
        <v>0</v>
      </c>
      <c r="BL143" s="18" t="s">
        <v>219</v>
      </c>
      <c r="BM143" s="185" t="s">
        <v>223</v>
      </c>
    </row>
    <row r="144" spans="1:47" s="2" customFormat="1" ht="11.25">
      <c r="A144" s="35"/>
      <c r="B144" s="36"/>
      <c r="C144" s="37"/>
      <c r="D144" s="187" t="s">
        <v>128</v>
      </c>
      <c r="E144" s="37"/>
      <c r="F144" s="188" t="s">
        <v>224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128</v>
      </c>
      <c r="AU144" s="18" t="s">
        <v>80</v>
      </c>
    </row>
    <row r="145" spans="1:47" s="2" customFormat="1" ht="11.25">
      <c r="A145" s="35"/>
      <c r="B145" s="36"/>
      <c r="C145" s="37"/>
      <c r="D145" s="203" t="s">
        <v>142</v>
      </c>
      <c r="E145" s="37"/>
      <c r="F145" s="204" t="s">
        <v>225</v>
      </c>
      <c r="G145" s="37"/>
      <c r="H145" s="37"/>
      <c r="I145" s="189"/>
      <c r="J145" s="37"/>
      <c r="K145" s="37"/>
      <c r="L145" s="40"/>
      <c r="M145" s="190"/>
      <c r="N145" s="191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142</v>
      </c>
      <c r="AU145" s="18" t="s">
        <v>80</v>
      </c>
    </row>
    <row r="146" spans="2:51" s="13" customFormat="1" ht="11.25">
      <c r="B146" s="192"/>
      <c r="C146" s="193"/>
      <c r="D146" s="187" t="s">
        <v>129</v>
      </c>
      <c r="E146" s="194" t="s">
        <v>19</v>
      </c>
      <c r="F146" s="195" t="s">
        <v>226</v>
      </c>
      <c r="G146" s="193"/>
      <c r="H146" s="196">
        <v>30.6</v>
      </c>
      <c r="I146" s="197"/>
      <c r="J146" s="193"/>
      <c r="K146" s="193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129</v>
      </c>
      <c r="AU146" s="202" t="s">
        <v>80</v>
      </c>
      <c r="AV146" s="13" t="s">
        <v>80</v>
      </c>
      <c r="AW146" s="13" t="s">
        <v>33</v>
      </c>
      <c r="AX146" s="13" t="s">
        <v>76</v>
      </c>
      <c r="AY146" s="202" t="s">
        <v>121</v>
      </c>
    </row>
    <row r="147" spans="1:65" s="2" customFormat="1" ht="21.75" customHeight="1">
      <c r="A147" s="35"/>
      <c r="B147" s="36"/>
      <c r="C147" s="174" t="s">
        <v>227</v>
      </c>
      <c r="D147" s="174" t="s">
        <v>123</v>
      </c>
      <c r="E147" s="175" t="s">
        <v>228</v>
      </c>
      <c r="F147" s="176" t="s">
        <v>229</v>
      </c>
      <c r="G147" s="177" t="s">
        <v>222</v>
      </c>
      <c r="H147" s="178">
        <v>72</v>
      </c>
      <c r="I147" s="179"/>
      <c r="J147" s="180">
        <f>ROUND(I147*H147,2)</f>
        <v>0</v>
      </c>
      <c r="K147" s="176" t="s">
        <v>139</v>
      </c>
      <c r="L147" s="40"/>
      <c r="M147" s="181" t="s">
        <v>19</v>
      </c>
      <c r="N147" s="182" t="s">
        <v>43</v>
      </c>
      <c r="O147" s="65"/>
      <c r="P147" s="183">
        <f>O147*H147</f>
        <v>0</v>
      </c>
      <c r="Q147" s="183">
        <v>0</v>
      </c>
      <c r="R147" s="183">
        <f>Q147*H147</f>
        <v>0</v>
      </c>
      <c r="S147" s="183">
        <v>0.00223</v>
      </c>
      <c r="T147" s="184">
        <f>S147*H147</f>
        <v>0.16056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219</v>
      </c>
      <c r="AT147" s="185" t="s">
        <v>123</v>
      </c>
      <c r="AU147" s="185" t="s">
        <v>80</v>
      </c>
      <c r="AY147" s="18" t="s">
        <v>121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8" t="s">
        <v>80</v>
      </c>
      <c r="BK147" s="186">
        <f>ROUND(I147*H147,2)</f>
        <v>0</v>
      </c>
      <c r="BL147" s="18" t="s">
        <v>219</v>
      </c>
      <c r="BM147" s="185" t="s">
        <v>230</v>
      </c>
    </row>
    <row r="148" spans="1:47" s="2" customFormat="1" ht="11.25">
      <c r="A148" s="35"/>
      <c r="B148" s="36"/>
      <c r="C148" s="37"/>
      <c r="D148" s="187" t="s">
        <v>128</v>
      </c>
      <c r="E148" s="37"/>
      <c r="F148" s="188" t="s">
        <v>231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128</v>
      </c>
      <c r="AU148" s="18" t="s">
        <v>80</v>
      </c>
    </row>
    <row r="149" spans="1:47" s="2" customFormat="1" ht="11.25">
      <c r="A149" s="35"/>
      <c r="B149" s="36"/>
      <c r="C149" s="37"/>
      <c r="D149" s="203" t="s">
        <v>142</v>
      </c>
      <c r="E149" s="37"/>
      <c r="F149" s="204" t="s">
        <v>232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142</v>
      </c>
      <c r="AU149" s="18" t="s">
        <v>80</v>
      </c>
    </row>
    <row r="150" spans="2:51" s="13" customFormat="1" ht="11.25">
      <c r="B150" s="192"/>
      <c r="C150" s="193"/>
      <c r="D150" s="187" t="s">
        <v>129</v>
      </c>
      <c r="E150" s="194" t="s">
        <v>19</v>
      </c>
      <c r="F150" s="195" t="s">
        <v>233</v>
      </c>
      <c r="G150" s="193"/>
      <c r="H150" s="196">
        <v>72</v>
      </c>
      <c r="I150" s="197"/>
      <c r="J150" s="193"/>
      <c r="K150" s="193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129</v>
      </c>
      <c r="AU150" s="202" t="s">
        <v>80</v>
      </c>
      <c r="AV150" s="13" t="s">
        <v>80</v>
      </c>
      <c r="AW150" s="13" t="s">
        <v>33</v>
      </c>
      <c r="AX150" s="13" t="s">
        <v>76</v>
      </c>
      <c r="AY150" s="202" t="s">
        <v>121</v>
      </c>
    </row>
    <row r="151" spans="1:65" s="2" customFormat="1" ht="33" customHeight="1">
      <c r="A151" s="35"/>
      <c r="B151" s="36"/>
      <c r="C151" s="174" t="s">
        <v>234</v>
      </c>
      <c r="D151" s="174" t="s">
        <v>123</v>
      </c>
      <c r="E151" s="175" t="s">
        <v>235</v>
      </c>
      <c r="F151" s="176" t="s">
        <v>236</v>
      </c>
      <c r="G151" s="177" t="s">
        <v>222</v>
      </c>
      <c r="H151" s="178">
        <v>30.6</v>
      </c>
      <c r="I151" s="179"/>
      <c r="J151" s="180">
        <f>ROUND(I151*H151,2)</f>
        <v>0</v>
      </c>
      <c r="K151" s="176" t="s">
        <v>139</v>
      </c>
      <c r="L151" s="40"/>
      <c r="M151" s="181" t="s">
        <v>19</v>
      </c>
      <c r="N151" s="182" t="s">
        <v>43</v>
      </c>
      <c r="O151" s="65"/>
      <c r="P151" s="183">
        <f>O151*H151</f>
        <v>0</v>
      </c>
      <c r="Q151" s="183">
        <v>0.00395</v>
      </c>
      <c r="R151" s="183">
        <f>Q151*H151</f>
        <v>0.12087000000000002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219</v>
      </c>
      <c r="AT151" s="185" t="s">
        <v>123</v>
      </c>
      <c r="AU151" s="185" t="s">
        <v>80</v>
      </c>
      <c r="AY151" s="18" t="s">
        <v>121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80</v>
      </c>
      <c r="BK151" s="186">
        <f>ROUND(I151*H151,2)</f>
        <v>0</v>
      </c>
      <c r="BL151" s="18" t="s">
        <v>219</v>
      </c>
      <c r="BM151" s="185" t="s">
        <v>237</v>
      </c>
    </row>
    <row r="152" spans="1:47" s="2" customFormat="1" ht="19.5">
      <c r="A152" s="35"/>
      <c r="B152" s="36"/>
      <c r="C152" s="37"/>
      <c r="D152" s="187" t="s">
        <v>128</v>
      </c>
      <c r="E152" s="37"/>
      <c r="F152" s="188" t="s">
        <v>238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128</v>
      </c>
      <c r="AU152" s="18" t="s">
        <v>80</v>
      </c>
    </row>
    <row r="153" spans="1:47" s="2" customFormat="1" ht="11.25">
      <c r="A153" s="35"/>
      <c r="B153" s="36"/>
      <c r="C153" s="37"/>
      <c r="D153" s="203" t="s">
        <v>142</v>
      </c>
      <c r="E153" s="37"/>
      <c r="F153" s="204" t="s">
        <v>239</v>
      </c>
      <c r="G153" s="37"/>
      <c r="H153" s="37"/>
      <c r="I153" s="189"/>
      <c r="J153" s="37"/>
      <c r="K153" s="37"/>
      <c r="L153" s="40"/>
      <c r="M153" s="190"/>
      <c r="N153" s="191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142</v>
      </c>
      <c r="AU153" s="18" t="s">
        <v>80</v>
      </c>
    </row>
    <row r="154" spans="2:51" s="13" customFormat="1" ht="11.25">
      <c r="B154" s="192"/>
      <c r="C154" s="193"/>
      <c r="D154" s="187" t="s">
        <v>129</v>
      </c>
      <c r="E154" s="194" t="s">
        <v>19</v>
      </c>
      <c r="F154" s="195" t="s">
        <v>226</v>
      </c>
      <c r="G154" s="193"/>
      <c r="H154" s="196">
        <v>30.6</v>
      </c>
      <c r="I154" s="197"/>
      <c r="J154" s="193"/>
      <c r="K154" s="193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129</v>
      </c>
      <c r="AU154" s="202" t="s">
        <v>80</v>
      </c>
      <c r="AV154" s="13" t="s">
        <v>80</v>
      </c>
      <c r="AW154" s="13" t="s">
        <v>33</v>
      </c>
      <c r="AX154" s="13" t="s">
        <v>76</v>
      </c>
      <c r="AY154" s="202" t="s">
        <v>121</v>
      </c>
    </row>
    <row r="155" spans="1:65" s="2" customFormat="1" ht="24.2" customHeight="1">
      <c r="A155" s="35"/>
      <c r="B155" s="36"/>
      <c r="C155" s="174" t="s">
        <v>240</v>
      </c>
      <c r="D155" s="174" t="s">
        <v>123</v>
      </c>
      <c r="E155" s="175" t="s">
        <v>241</v>
      </c>
      <c r="F155" s="176" t="s">
        <v>242</v>
      </c>
      <c r="G155" s="177" t="s">
        <v>222</v>
      </c>
      <c r="H155" s="178">
        <v>72</v>
      </c>
      <c r="I155" s="179"/>
      <c r="J155" s="180">
        <f>ROUND(I155*H155,2)</f>
        <v>0</v>
      </c>
      <c r="K155" s="176" t="s">
        <v>139</v>
      </c>
      <c r="L155" s="40"/>
      <c r="M155" s="181" t="s">
        <v>19</v>
      </c>
      <c r="N155" s="182" t="s">
        <v>43</v>
      </c>
      <c r="O155" s="65"/>
      <c r="P155" s="183">
        <f>O155*H155</f>
        <v>0</v>
      </c>
      <c r="Q155" s="183">
        <v>0.00404</v>
      </c>
      <c r="R155" s="183">
        <f>Q155*H155</f>
        <v>0.29088</v>
      </c>
      <c r="S155" s="183">
        <v>0</v>
      </c>
      <c r="T155" s="18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219</v>
      </c>
      <c r="AT155" s="185" t="s">
        <v>123</v>
      </c>
      <c r="AU155" s="185" t="s">
        <v>80</v>
      </c>
      <c r="AY155" s="18" t="s">
        <v>121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80</v>
      </c>
      <c r="BK155" s="186">
        <f>ROUND(I155*H155,2)</f>
        <v>0</v>
      </c>
      <c r="BL155" s="18" t="s">
        <v>219</v>
      </c>
      <c r="BM155" s="185" t="s">
        <v>243</v>
      </c>
    </row>
    <row r="156" spans="1:47" s="2" customFormat="1" ht="29.25">
      <c r="A156" s="35"/>
      <c r="B156" s="36"/>
      <c r="C156" s="37"/>
      <c r="D156" s="187" t="s">
        <v>128</v>
      </c>
      <c r="E156" s="37"/>
      <c r="F156" s="188" t="s">
        <v>244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128</v>
      </c>
      <c r="AU156" s="18" t="s">
        <v>80</v>
      </c>
    </row>
    <row r="157" spans="1:47" s="2" customFormat="1" ht="11.25">
      <c r="A157" s="35"/>
      <c r="B157" s="36"/>
      <c r="C157" s="37"/>
      <c r="D157" s="203" t="s">
        <v>142</v>
      </c>
      <c r="E157" s="37"/>
      <c r="F157" s="204" t="s">
        <v>245</v>
      </c>
      <c r="G157" s="37"/>
      <c r="H157" s="37"/>
      <c r="I157" s="189"/>
      <c r="J157" s="37"/>
      <c r="K157" s="37"/>
      <c r="L157" s="40"/>
      <c r="M157" s="190"/>
      <c r="N157" s="191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142</v>
      </c>
      <c r="AU157" s="18" t="s">
        <v>80</v>
      </c>
    </row>
    <row r="158" spans="2:51" s="13" customFormat="1" ht="11.25">
      <c r="B158" s="192"/>
      <c r="C158" s="193"/>
      <c r="D158" s="187" t="s">
        <v>129</v>
      </c>
      <c r="E158" s="194" t="s">
        <v>19</v>
      </c>
      <c r="F158" s="195" t="s">
        <v>233</v>
      </c>
      <c r="G158" s="193"/>
      <c r="H158" s="196">
        <v>72</v>
      </c>
      <c r="I158" s="197"/>
      <c r="J158" s="193"/>
      <c r="K158" s="193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129</v>
      </c>
      <c r="AU158" s="202" t="s">
        <v>80</v>
      </c>
      <c r="AV158" s="13" t="s">
        <v>80</v>
      </c>
      <c r="AW158" s="13" t="s">
        <v>33</v>
      </c>
      <c r="AX158" s="13" t="s">
        <v>76</v>
      </c>
      <c r="AY158" s="202" t="s">
        <v>121</v>
      </c>
    </row>
    <row r="159" spans="1:65" s="2" customFormat="1" ht="24.2" customHeight="1">
      <c r="A159" s="35"/>
      <c r="B159" s="36"/>
      <c r="C159" s="174" t="s">
        <v>246</v>
      </c>
      <c r="D159" s="174" t="s">
        <v>123</v>
      </c>
      <c r="E159" s="175" t="s">
        <v>247</v>
      </c>
      <c r="F159" s="176" t="s">
        <v>248</v>
      </c>
      <c r="G159" s="177" t="s">
        <v>211</v>
      </c>
      <c r="H159" s="178">
        <v>0.412</v>
      </c>
      <c r="I159" s="179"/>
      <c r="J159" s="180">
        <f>ROUND(I159*H159,2)</f>
        <v>0</v>
      </c>
      <c r="K159" s="176" t="s">
        <v>139</v>
      </c>
      <c r="L159" s="40"/>
      <c r="M159" s="181" t="s">
        <v>19</v>
      </c>
      <c r="N159" s="182" t="s">
        <v>43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219</v>
      </c>
      <c r="AT159" s="185" t="s">
        <v>123</v>
      </c>
      <c r="AU159" s="185" t="s">
        <v>80</v>
      </c>
      <c r="AY159" s="18" t="s">
        <v>121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80</v>
      </c>
      <c r="BK159" s="186">
        <f>ROUND(I159*H159,2)</f>
        <v>0</v>
      </c>
      <c r="BL159" s="18" t="s">
        <v>219</v>
      </c>
      <c r="BM159" s="185" t="s">
        <v>249</v>
      </c>
    </row>
    <row r="160" spans="1:47" s="2" customFormat="1" ht="29.25">
      <c r="A160" s="35"/>
      <c r="B160" s="36"/>
      <c r="C160" s="37"/>
      <c r="D160" s="187" t="s">
        <v>128</v>
      </c>
      <c r="E160" s="37"/>
      <c r="F160" s="188" t="s">
        <v>250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128</v>
      </c>
      <c r="AU160" s="18" t="s">
        <v>80</v>
      </c>
    </row>
    <row r="161" spans="1:47" s="2" customFormat="1" ht="11.25">
      <c r="A161" s="35"/>
      <c r="B161" s="36"/>
      <c r="C161" s="37"/>
      <c r="D161" s="203" t="s">
        <v>142</v>
      </c>
      <c r="E161" s="37"/>
      <c r="F161" s="204" t="s">
        <v>251</v>
      </c>
      <c r="G161" s="37"/>
      <c r="H161" s="37"/>
      <c r="I161" s="189"/>
      <c r="J161" s="37"/>
      <c r="K161" s="37"/>
      <c r="L161" s="40"/>
      <c r="M161" s="190"/>
      <c r="N161" s="191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142</v>
      </c>
      <c r="AU161" s="18" t="s">
        <v>80</v>
      </c>
    </row>
    <row r="162" spans="2:63" s="12" customFormat="1" ht="22.9" customHeight="1">
      <c r="B162" s="158"/>
      <c r="C162" s="159"/>
      <c r="D162" s="160" t="s">
        <v>70</v>
      </c>
      <c r="E162" s="172" t="s">
        <v>252</v>
      </c>
      <c r="F162" s="172" t="s">
        <v>253</v>
      </c>
      <c r="G162" s="159"/>
      <c r="H162" s="159"/>
      <c r="I162" s="162"/>
      <c r="J162" s="173">
        <f>BK162</f>
        <v>0</v>
      </c>
      <c r="K162" s="159"/>
      <c r="L162" s="164"/>
      <c r="M162" s="165"/>
      <c r="N162" s="166"/>
      <c r="O162" s="166"/>
      <c r="P162" s="167">
        <f>SUM(P163:P191)</f>
        <v>0</v>
      </c>
      <c r="Q162" s="166"/>
      <c r="R162" s="167">
        <f>SUM(R163:R191)</f>
        <v>0.2926664</v>
      </c>
      <c r="S162" s="166"/>
      <c r="T162" s="168">
        <f>SUM(T163:T191)</f>
        <v>0.12236000000000001</v>
      </c>
      <c r="AR162" s="169" t="s">
        <v>80</v>
      </c>
      <c r="AT162" s="170" t="s">
        <v>70</v>
      </c>
      <c r="AU162" s="170" t="s">
        <v>76</v>
      </c>
      <c r="AY162" s="169" t="s">
        <v>121</v>
      </c>
      <c r="BK162" s="171">
        <f>SUM(BK163:BK191)</f>
        <v>0</v>
      </c>
    </row>
    <row r="163" spans="1:65" s="2" customFormat="1" ht="21.75" customHeight="1">
      <c r="A163" s="35"/>
      <c r="B163" s="36"/>
      <c r="C163" s="174" t="s">
        <v>7</v>
      </c>
      <c r="D163" s="174" t="s">
        <v>123</v>
      </c>
      <c r="E163" s="175" t="s">
        <v>254</v>
      </c>
      <c r="F163" s="176" t="s">
        <v>255</v>
      </c>
      <c r="G163" s="177" t="s">
        <v>126</v>
      </c>
      <c r="H163" s="178">
        <v>164.8</v>
      </c>
      <c r="I163" s="179"/>
      <c r="J163" s="180">
        <f>ROUND(I163*H163,2)</f>
        <v>0</v>
      </c>
      <c r="K163" s="176" t="s">
        <v>139</v>
      </c>
      <c r="L163" s="40"/>
      <c r="M163" s="181" t="s">
        <v>19</v>
      </c>
      <c r="N163" s="182" t="s">
        <v>43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0.0007</v>
      </c>
      <c r="T163" s="184">
        <f>S163*H163</f>
        <v>0.11536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219</v>
      </c>
      <c r="AT163" s="185" t="s">
        <v>123</v>
      </c>
      <c r="AU163" s="185" t="s">
        <v>80</v>
      </c>
      <c r="AY163" s="18" t="s">
        <v>121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80</v>
      </c>
      <c r="BK163" s="186">
        <f>ROUND(I163*H163,2)</f>
        <v>0</v>
      </c>
      <c r="BL163" s="18" t="s">
        <v>219</v>
      </c>
      <c r="BM163" s="185" t="s">
        <v>256</v>
      </c>
    </row>
    <row r="164" spans="1:47" s="2" customFormat="1" ht="11.25">
      <c r="A164" s="35"/>
      <c r="B164" s="36"/>
      <c r="C164" s="37"/>
      <c r="D164" s="187" t="s">
        <v>128</v>
      </c>
      <c r="E164" s="37"/>
      <c r="F164" s="188" t="s">
        <v>257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128</v>
      </c>
      <c r="AU164" s="18" t="s">
        <v>80</v>
      </c>
    </row>
    <row r="165" spans="1:47" s="2" customFormat="1" ht="11.25">
      <c r="A165" s="35"/>
      <c r="B165" s="36"/>
      <c r="C165" s="37"/>
      <c r="D165" s="203" t="s">
        <v>142</v>
      </c>
      <c r="E165" s="37"/>
      <c r="F165" s="204" t="s">
        <v>258</v>
      </c>
      <c r="G165" s="37"/>
      <c r="H165" s="37"/>
      <c r="I165" s="189"/>
      <c r="J165" s="37"/>
      <c r="K165" s="37"/>
      <c r="L165" s="40"/>
      <c r="M165" s="190"/>
      <c r="N165" s="191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142</v>
      </c>
      <c r="AU165" s="18" t="s">
        <v>80</v>
      </c>
    </row>
    <row r="166" spans="2:51" s="13" customFormat="1" ht="11.25">
      <c r="B166" s="192"/>
      <c r="C166" s="193"/>
      <c r="D166" s="187" t="s">
        <v>129</v>
      </c>
      <c r="E166" s="194" t="s">
        <v>19</v>
      </c>
      <c r="F166" s="195" t="s">
        <v>259</v>
      </c>
      <c r="G166" s="193"/>
      <c r="H166" s="196">
        <v>140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129</v>
      </c>
      <c r="AU166" s="202" t="s">
        <v>80</v>
      </c>
      <c r="AV166" s="13" t="s">
        <v>80</v>
      </c>
      <c r="AW166" s="13" t="s">
        <v>33</v>
      </c>
      <c r="AX166" s="13" t="s">
        <v>71</v>
      </c>
      <c r="AY166" s="202" t="s">
        <v>121</v>
      </c>
    </row>
    <row r="167" spans="2:51" s="13" customFormat="1" ht="11.25">
      <c r="B167" s="192"/>
      <c r="C167" s="193"/>
      <c r="D167" s="187" t="s">
        <v>129</v>
      </c>
      <c r="E167" s="194" t="s">
        <v>19</v>
      </c>
      <c r="F167" s="195" t="s">
        <v>260</v>
      </c>
      <c r="G167" s="193"/>
      <c r="H167" s="196">
        <v>24.8</v>
      </c>
      <c r="I167" s="197"/>
      <c r="J167" s="193"/>
      <c r="K167" s="193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129</v>
      </c>
      <c r="AU167" s="202" t="s">
        <v>80</v>
      </c>
      <c r="AV167" s="13" t="s">
        <v>80</v>
      </c>
      <c r="AW167" s="13" t="s">
        <v>33</v>
      </c>
      <c r="AX167" s="13" t="s">
        <v>71</v>
      </c>
      <c r="AY167" s="202" t="s">
        <v>121</v>
      </c>
    </row>
    <row r="168" spans="2:51" s="14" customFormat="1" ht="11.25">
      <c r="B168" s="205"/>
      <c r="C168" s="206"/>
      <c r="D168" s="187" t="s">
        <v>129</v>
      </c>
      <c r="E168" s="207" t="s">
        <v>19</v>
      </c>
      <c r="F168" s="208" t="s">
        <v>261</v>
      </c>
      <c r="G168" s="206"/>
      <c r="H168" s="209">
        <v>164.8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129</v>
      </c>
      <c r="AU168" s="215" t="s">
        <v>80</v>
      </c>
      <c r="AV168" s="14" t="s">
        <v>86</v>
      </c>
      <c r="AW168" s="14" t="s">
        <v>33</v>
      </c>
      <c r="AX168" s="14" t="s">
        <v>76</v>
      </c>
      <c r="AY168" s="215" t="s">
        <v>121</v>
      </c>
    </row>
    <row r="169" spans="1:65" s="2" customFormat="1" ht="24.2" customHeight="1">
      <c r="A169" s="35"/>
      <c r="B169" s="36"/>
      <c r="C169" s="174" t="s">
        <v>262</v>
      </c>
      <c r="D169" s="174" t="s">
        <v>123</v>
      </c>
      <c r="E169" s="175" t="s">
        <v>263</v>
      </c>
      <c r="F169" s="176" t="s">
        <v>264</v>
      </c>
      <c r="G169" s="177" t="s">
        <v>126</v>
      </c>
      <c r="H169" s="178">
        <v>10</v>
      </c>
      <c r="I169" s="179"/>
      <c r="J169" s="180">
        <f>ROUND(I169*H169,2)</f>
        <v>0</v>
      </c>
      <c r="K169" s="176" t="s">
        <v>139</v>
      </c>
      <c r="L169" s="40"/>
      <c r="M169" s="181" t="s">
        <v>19</v>
      </c>
      <c r="N169" s="182" t="s">
        <v>43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0.0007</v>
      </c>
      <c r="T169" s="184">
        <f>S169*H169</f>
        <v>0.007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219</v>
      </c>
      <c r="AT169" s="185" t="s">
        <v>123</v>
      </c>
      <c r="AU169" s="185" t="s">
        <v>80</v>
      </c>
      <c r="AY169" s="18" t="s">
        <v>121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80</v>
      </c>
      <c r="BK169" s="186">
        <f>ROUND(I169*H169,2)</f>
        <v>0</v>
      </c>
      <c r="BL169" s="18" t="s">
        <v>219</v>
      </c>
      <c r="BM169" s="185" t="s">
        <v>265</v>
      </c>
    </row>
    <row r="170" spans="1:47" s="2" customFormat="1" ht="19.5">
      <c r="A170" s="35"/>
      <c r="B170" s="36"/>
      <c r="C170" s="37"/>
      <c r="D170" s="187" t="s">
        <v>128</v>
      </c>
      <c r="E170" s="37"/>
      <c r="F170" s="188" t="s">
        <v>266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128</v>
      </c>
      <c r="AU170" s="18" t="s">
        <v>80</v>
      </c>
    </row>
    <row r="171" spans="1:47" s="2" customFormat="1" ht="11.25">
      <c r="A171" s="35"/>
      <c r="B171" s="36"/>
      <c r="C171" s="37"/>
      <c r="D171" s="203" t="s">
        <v>142</v>
      </c>
      <c r="E171" s="37"/>
      <c r="F171" s="204" t="s">
        <v>267</v>
      </c>
      <c r="G171" s="37"/>
      <c r="H171" s="37"/>
      <c r="I171" s="189"/>
      <c r="J171" s="37"/>
      <c r="K171" s="37"/>
      <c r="L171" s="40"/>
      <c r="M171" s="190"/>
      <c r="N171" s="191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142</v>
      </c>
      <c r="AU171" s="18" t="s">
        <v>80</v>
      </c>
    </row>
    <row r="172" spans="2:51" s="13" customFormat="1" ht="11.25">
      <c r="B172" s="192"/>
      <c r="C172" s="193"/>
      <c r="D172" s="187" t="s">
        <v>129</v>
      </c>
      <c r="E172" s="194" t="s">
        <v>19</v>
      </c>
      <c r="F172" s="195" t="s">
        <v>268</v>
      </c>
      <c r="G172" s="193"/>
      <c r="H172" s="196">
        <v>10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129</v>
      </c>
      <c r="AU172" s="202" t="s">
        <v>80</v>
      </c>
      <c r="AV172" s="13" t="s">
        <v>80</v>
      </c>
      <c r="AW172" s="13" t="s">
        <v>33</v>
      </c>
      <c r="AX172" s="13" t="s">
        <v>76</v>
      </c>
      <c r="AY172" s="202" t="s">
        <v>121</v>
      </c>
    </row>
    <row r="173" spans="1:65" s="2" customFormat="1" ht="24.2" customHeight="1">
      <c r="A173" s="35"/>
      <c r="B173" s="36"/>
      <c r="C173" s="174" t="s">
        <v>269</v>
      </c>
      <c r="D173" s="174" t="s">
        <v>123</v>
      </c>
      <c r="E173" s="175" t="s">
        <v>270</v>
      </c>
      <c r="F173" s="176" t="s">
        <v>271</v>
      </c>
      <c r="G173" s="177" t="s">
        <v>272</v>
      </c>
      <c r="H173" s="178">
        <v>1</v>
      </c>
      <c r="I173" s="179"/>
      <c r="J173" s="180">
        <f>ROUND(I173*H173,2)</f>
        <v>0</v>
      </c>
      <c r="K173" s="176" t="s">
        <v>139</v>
      </c>
      <c r="L173" s="40"/>
      <c r="M173" s="181" t="s">
        <v>19</v>
      </c>
      <c r="N173" s="182" t="s">
        <v>43</v>
      </c>
      <c r="O173" s="65"/>
      <c r="P173" s="183">
        <f>O173*H173</f>
        <v>0</v>
      </c>
      <c r="Q173" s="183">
        <v>0.00026</v>
      </c>
      <c r="R173" s="183">
        <f>Q173*H173</f>
        <v>0.00026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219</v>
      </c>
      <c r="AT173" s="185" t="s">
        <v>123</v>
      </c>
      <c r="AU173" s="185" t="s">
        <v>80</v>
      </c>
      <c r="AY173" s="18" t="s">
        <v>121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80</v>
      </c>
      <c r="BK173" s="186">
        <f>ROUND(I173*H173,2)</f>
        <v>0</v>
      </c>
      <c r="BL173" s="18" t="s">
        <v>219</v>
      </c>
      <c r="BM173" s="185" t="s">
        <v>273</v>
      </c>
    </row>
    <row r="174" spans="1:47" s="2" customFormat="1" ht="19.5">
      <c r="A174" s="35"/>
      <c r="B174" s="36"/>
      <c r="C174" s="37"/>
      <c r="D174" s="187" t="s">
        <v>128</v>
      </c>
      <c r="E174" s="37"/>
      <c r="F174" s="188" t="s">
        <v>274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128</v>
      </c>
      <c r="AU174" s="18" t="s">
        <v>80</v>
      </c>
    </row>
    <row r="175" spans="1:47" s="2" customFormat="1" ht="11.25">
      <c r="A175" s="35"/>
      <c r="B175" s="36"/>
      <c r="C175" s="37"/>
      <c r="D175" s="203" t="s">
        <v>142</v>
      </c>
      <c r="E175" s="37"/>
      <c r="F175" s="204" t="s">
        <v>275</v>
      </c>
      <c r="G175" s="37"/>
      <c r="H175" s="37"/>
      <c r="I175" s="189"/>
      <c r="J175" s="37"/>
      <c r="K175" s="37"/>
      <c r="L175" s="40"/>
      <c r="M175" s="190"/>
      <c r="N175" s="191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142</v>
      </c>
      <c r="AU175" s="18" t="s">
        <v>80</v>
      </c>
    </row>
    <row r="176" spans="1:65" s="2" customFormat="1" ht="16.5" customHeight="1">
      <c r="A176" s="35"/>
      <c r="B176" s="36"/>
      <c r="C176" s="216" t="s">
        <v>276</v>
      </c>
      <c r="D176" s="216" t="s">
        <v>277</v>
      </c>
      <c r="E176" s="217" t="s">
        <v>278</v>
      </c>
      <c r="F176" s="218" t="s">
        <v>279</v>
      </c>
      <c r="G176" s="219" t="s">
        <v>280</v>
      </c>
      <c r="H176" s="220">
        <v>1</v>
      </c>
      <c r="I176" s="221"/>
      <c r="J176" s="222">
        <f>ROUND(I176*H176,2)</f>
        <v>0</v>
      </c>
      <c r="K176" s="218" t="s">
        <v>19</v>
      </c>
      <c r="L176" s="223"/>
      <c r="M176" s="224" t="s">
        <v>19</v>
      </c>
      <c r="N176" s="225" t="s">
        <v>43</v>
      </c>
      <c r="O176" s="65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281</v>
      </c>
      <c r="AT176" s="185" t="s">
        <v>277</v>
      </c>
      <c r="AU176" s="185" t="s">
        <v>80</v>
      </c>
      <c r="AY176" s="18" t="s">
        <v>121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8" t="s">
        <v>80</v>
      </c>
      <c r="BK176" s="186">
        <f>ROUND(I176*H176,2)</f>
        <v>0</v>
      </c>
      <c r="BL176" s="18" t="s">
        <v>219</v>
      </c>
      <c r="BM176" s="185" t="s">
        <v>282</v>
      </c>
    </row>
    <row r="177" spans="1:47" s="2" customFormat="1" ht="11.25">
      <c r="A177" s="35"/>
      <c r="B177" s="36"/>
      <c r="C177" s="37"/>
      <c r="D177" s="187" t="s">
        <v>128</v>
      </c>
      <c r="E177" s="37"/>
      <c r="F177" s="188" t="s">
        <v>279</v>
      </c>
      <c r="G177" s="37"/>
      <c r="H177" s="37"/>
      <c r="I177" s="189"/>
      <c r="J177" s="37"/>
      <c r="K177" s="37"/>
      <c r="L177" s="40"/>
      <c r="M177" s="190"/>
      <c r="N177" s="191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128</v>
      </c>
      <c r="AU177" s="18" t="s">
        <v>80</v>
      </c>
    </row>
    <row r="178" spans="1:65" s="2" customFormat="1" ht="24.2" customHeight="1">
      <c r="A178" s="35"/>
      <c r="B178" s="36"/>
      <c r="C178" s="174" t="s">
        <v>283</v>
      </c>
      <c r="D178" s="174" t="s">
        <v>123</v>
      </c>
      <c r="E178" s="175" t="s">
        <v>284</v>
      </c>
      <c r="F178" s="176" t="s">
        <v>285</v>
      </c>
      <c r="G178" s="177" t="s">
        <v>222</v>
      </c>
      <c r="H178" s="178">
        <v>374.4</v>
      </c>
      <c r="I178" s="179"/>
      <c r="J178" s="180">
        <f>ROUND(I178*H178,2)</f>
        <v>0</v>
      </c>
      <c r="K178" s="176" t="s">
        <v>139</v>
      </c>
      <c r="L178" s="40"/>
      <c r="M178" s="181" t="s">
        <v>19</v>
      </c>
      <c r="N178" s="182" t="s">
        <v>43</v>
      </c>
      <c r="O178" s="65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219</v>
      </c>
      <c r="AT178" s="185" t="s">
        <v>123</v>
      </c>
      <c r="AU178" s="185" t="s">
        <v>80</v>
      </c>
      <c r="AY178" s="18" t="s">
        <v>121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8" t="s">
        <v>80</v>
      </c>
      <c r="BK178" s="186">
        <f>ROUND(I178*H178,2)</f>
        <v>0</v>
      </c>
      <c r="BL178" s="18" t="s">
        <v>219</v>
      </c>
      <c r="BM178" s="185" t="s">
        <v>286</v>
      </c>
    </row>
    <row r="179" spans="1:47" s="2" customFormat="1" ht="29.25">
      <c r="A179" s="35"/>
      <c r="B179" s="36"/>
      <c r="C179" s="37"/>
      <c r="D179" s="187" t="s">
        <v>128</v>
      </c>
      <c r="E179" s="37"/>
      <c r="F179" s="188" t="s">
        <v>287</v>
      </c>
      <c r="G179" s="37"/>
      <c r="H179" s="37"/>
      <c r="I179" s="189"/>
      <c r="J179" s="37"/>
      <c r="K179" s="37"/>
      <c r="L179" s="40"/>
      <c r="M179" s="190"/>
      <c r="N179" s="191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128</v>
      </c>
      <c r="AU179" s="18" t="s">
        <v>80</v>
      </c>
    </row>
    <row r="180" spans="1:47" s="2" customFormat="1" ht="11.25">
      <c r="A180" s="35"/>
      <c r="B180" s="36"/>
      <c r="C180" s="37"/>
      <c r="D180" s="203" t="s">
        <v>142</v>
      </c>
      <c r="E180" s="37"/>
      <c r="F180" s="204" t="s">
        <v>288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142</v>
      </c>
      <c r="AU180" s="18" t="s">
        <v>80</v>
      </c>
    </row>
    <row r="181" spans="2:51" s="13" customFormat="1" ht="11.25">
      <c r="B181" s="192"/>
      <c r="C181" s="193"/>
      <c r="D181" s="187" t="s">
        <v>129</v>
      </c>
      <c r="E181" s="194" t="s">
        <v>19</v>
      </c>
      <c r="F181" s="195" t="s">
        <v>289</v>
      </c>
      <c r="G181" s="193"/>
      <c r="H181" s="196">
        <v>374.4</v>
      </c>
      <c r="I181" s="197"/>
      <c r="J181" s="193"/>
      <c r="K181" s="193"/>
      <c r="L181" s="198"/>
      <c r="M181" s="199"/>
      <c r="N181" s="200"/>
      <c r="O181" s="200"/>
      <c r="P181" s="200"/>
      <c r="Q181" s="200"/>
      <c r="R181" s="200"/>
      <c r="S181" s="200"/>
      <c r="T181" s="201"/>
      <c r="AT181" s="202" t="s">
        <v>129</v>
      </c>
      <c r="AU181" s="202" t="s">
        <v>80</v>
      </c>
      <c r="AV181" s="13" t="s">
        <v>80</v>
      </c>
      <c r="AW181" s="13" t="s">
        <v>33</v>
      </c>
      <c r="AX181" s="13" t="s">
        <v>76</v>
      </c>
      <c r="AY181" s="202" t="s">
        <v>121</v>
      </c>
    </row>
    <row r="182" spans="1:65" s="2" customFormat="1" ht="33" customHeight="1">
      <c r="A182" s="35"/>
      <c r="B182" s="36"/>
      <c r="C182" s="216" t="s">
        <v>290</v>
      </c>
      <c r="D182" s="216" t="s">
        <v>277</v>
      </c>
      <c r="E182" s="217" t="s">
        <v>291</v>
      </c>
      <c r="F182" s="218" t="s">
        <v>292</v>
      </c>
      <c r="G182" s="219" t="s">
        <v>222</v>
      </c>
      <c r="H182" s="220">
        <v>411.84</v>
      </c>
      <c r="I182" s="221"/>
      <c r="J182" s="222">
        <f>ROUND(I182*H182,2)</f>
        <v>0</v>
      </c>
      <c r="K182" s="218" t="s">
        <v>139</v>
      </c>
      <c r="L182" s="223"/>
      <c r="M182" s="224" t="s">
        <v>19</v>
      </c>
      <c r="N182" s="225" t="s">
        <v>43</v>
      </c>
      <c r="O182" s="65"/>
      <c r="P182" s="183">
        <f>O182*H182</f>
        <v>0</v>
      </c>
      <c r="Q182" s="183">
        <v>0.00071</v>
      </c>
      <c r="R182" s="183">
        <f>Q182*H182</f>
        <v>0.2924064</v>
      </c>
      <c r="S182" s="183">
        <v>0</v>
      </c>
      <c r="T182" s="18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281</v>
      </c>
      <c r="AT182" s="185" t="s">
        <v>277</v>
      </c>
      <c r="AU182" s="185" t="s">
        <v>80</v>
      </c>
      <c r="AY182" s="18" t="s">
        <v>121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8" t="s">
        <v>80</v>
      </c>
      <c r="BK182" s="186">
        <f>ROUND(I182*H182,2)</f>
        <v>0</v>
      </c>
      <c r="BL182" s="18" t="s">
        <v>219</v>
      </c>
      <c r="BM182" s="185" t="s">
        <v>293</v>
      </c>
    </row>
    <row r="183" spans="1:47" s="2" customFormat="1" ht="19.5">
      <c r="A183" s="35"/>
      <c r="B183" s="36"/>
      <c r="C183" s="37"/>
      <c r="D183" s="187" t="s">
        <v>128</v>
      </c>
      <c r="E183" s="37"/>
      <c r="F183" s="188" t="s">
        <v>292</v>
      </c>
      <c r="G183" s="37"/>
      <c r="H183" s="37"/>
      <c r="I183" s="189"/>
      <c r="J183" s="37"/>
      <c r="K183" s="37"/>
      <c r="L183" s="40"/>
      <c r="M183" s="190"/>
      <c r="N183" s="191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128</v>
      </c>
      <c r="AU183" s="18" t="s">
        <v>80</v>
      </c>
    </row>
    <row r="184" spans="2:51" s="13" customFormat="1" ht="11.25">
      <c r="B184" s="192"/>
      <c r="C184" s="193"/>
      <c r="D184" s="187" t="s">
        <v>129</v>
      </c>
      <c r="E184" s="194" t="s">
        <v>19</v>
      </c>
      <c r="F184" s="195" t="s">
        <v>294</v>
      </c>
      <c r="G184" s="193"/>
      <c r="H184" s="196">
        <v>411.84</v>
      </c>
      <c r="I184" s="197"/>
      <c r="J184" s="193"/>
      <c r="K184" s="193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129</v>
      </c>
      <c r="AU184" s="202" t="s">
        <v>80</v>
      </c>
      <c r="AV184" s="13" t="s">
        <v>80</v>
      </c>
      <c r="AW184" s="13" t="s">
        <v>33</v>
      </c>
      <c r="AX184" s="13" t="s">
        <v>76</v>
      </c>
      <c r="AY184" s="202" t="s">
        <v>121</v>
      </c>
    </row>
    <row r="185" spans="1:65" s="2" customFormat="1" ht="24.2" customHeight="1">
      <c r="A185" s="35"/>
      <c r="B185" s="36"/>
      <c r="C185" s="174" t="s">
        <v>295</v>
      </c>
      <c r="D185" s="174" t="s">
        <v>123</v>
      </c>
      <c r="E185" s="175" t="s">
        <v>296</v>
      </c>
      <c r="F185" s="176" t="s">
        <v>297</v>
      </c>
      <c r="G185" s="177" t="s">
        <v>272</v>
      </c>
      <c r="H185" s="178">
        <v>96</v>
      </c>
      <c r="I185" s="179"/>
      <c r="J185" s="180">
        <f>ROUND(I185*H185,2)</f>
        <v>0</v>
      </c>
      <c r="K185" s="176" t="s">
        <v>139</v>
      </c>
      <c r="L185" s="40"/>
      <c r="M185" s="181" t="s">
        <v>19</v>
      </c>
      <c r="N185" s="182" t="s">
        <v>43</v>
      </c>
      <c r="O185" s="65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219</v>
      </c>
      <c r="AT185" s="185" t="s">
        <v>123</v>
      </c>
      <c r="AU185" s="185" t="s">
        <v>80</v>
      </c>
      <c r="AY185" s="18" t="s">
        <v>121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8" t="s">
        <v>80</v>
      </c>
      <c r="BK185" s="186">
        <f>ROUND(I185*H185,2)</f>
        <v>0</v>
      </c>
      <c r="BL185" s="18" t="s">
        <v>219</v>
      </c>
      <c r="BM185" s="185" t="s">
        <v>298</v>
      </c>
    </row>
    <row r="186" spans="1:47" s="2" customFormat="1" ht="19.5">
      <c r="A186" s="35"/>
      <c r="B186" s="36"/>
      <c r="C186" s="37"/>
      <c r="D186" s="187" t="s">
        <v>128</v>
      </c>
      <c r="E186" s="37"/>
      <c r="F186" s="188" t="s">
        <v>299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128</v>
      </c>
      <c r="AU186" s="18" t="s">
        <v>80</v>
      </c>
    </row>
    <row r="187" spans="1:47" s="2" customFormat="1" ht="11.25">
      <c r="A187" s="35"/>
      <c r="B187" s="36"/>
      <c r="C187" s="37"/>
      <c r="D187" s="203" t="s">
        <v>142</v>
      </c>
      <c r="E187" s="37"/>
      <c r="F187" s="204" t="s">
        <v>300</v>
      </c>
      <c r="G187" s="37"/>
      <c r="H187" s="37"/>
      <c r="I187" s="189"/>
      <c r="J187" s="37"/>
      <c r="K187" s="37"/>
      <c r="L187" s="40"/>
      <c r="M187" s="190"/>
      <c r="N187" s="191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142</v>
      </c>
      <c r="AU187" s="18" t="s">
        <v>80</v>
      </c>
    </row>
    <row r="188" spans="2:51" s="13" customFormat="1" ht="11.25">
      <c r="B188" s="192"/>
      <c r="C188" s="193"/>
      <c r="D188" s="187" t="s">
        <v>129</v>
      </c>
      <c r="E188" s="194" t="s">
        <v>19</v>
      </c>
      <c r="F188" s="195" t="s">
        <v>301</v>
      </c>
      <c r="G188" s="193"/>
      <c r="H188" s="196">
        <v>96</v>
      </c>
      <c r="I188" s="197"/>
      <c r="J188" s="193"/>
      <c r="K188" s="193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129</v>
      </c>
      <c r="AU188" s="202" t="s">
        <v>80</v>
      </c>
      <c r="AV188" s="13" t="s">
        <v>80</v>
      </c>
      <c r="AW188" s="13" t="s">
        <v>33</v>
      </c>
      <c r="AX188" s="13" t="s">
        <v>76</v>
      </c>
      <c r="AY188" s="202" t="s">
        <v>121</v>
      </c>
    </row>
    <row r="189" spans="1:65" s="2" customFormat="1" ht="24.2" customHeight="1">
      <c r="A189" s="35"/>
      <c r="B189" s="36"/>
      <c r="C189" s="174" t="s">
        <v>302</v>
      </c>
      <c r="D189" s="174" t="s">
        <v>123</v>
      </c>
      <c r="E189" s="175" t="s">
        <v>303</v>
      </c>
      <c r="F189" s="176" t="s">
        <v>304</v>
      </c>
      <c r="G189" s="177" t="s">
        <v>305</v>
      </c>
      <c r="H189" s="226"/>
      <c r="I189" s="179"/>
      <c r="J189" s="180">
        <f>ROUND(I189*H189,2)</f>
        <v>0</v>
      </c>
      <c r="K189" s="176" t="s">
        <v>139</v>
      </c>
      <c r="L189" s="40"/>
      <c r="M189" s="181" t="s">
        <v>19</v>
      </c>
      <c r="N189" s="182" t="s">
        <v>43</v>
      </c>
      <c r="O189" s="65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219</v>
      </c>
      <c r="AT189" s="185" t="s">
        <v>123</v>
      </c>
      <c r="AU189" s="185" t="s">
        <v>80</v>
      </c>
      <c r="AY189" s="18" t="s">
        <v>121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80</v>
      </c>
      <c r="BK189" s="186">
        <f>ROUND(I189*H189,2)</f>
        <v>0</v>
      </c>
      <c r="BL189" s="18" t="s">
        <v>219</v>
      </c>
      <c r="BM189" s="185" t="s">
        <v>306</v>
      </c>
    </row>
    <row r="190" spans="1:47" s="2" customFormat="1" ht="29.25">
      <c r="A190" s="35"/>
      <c r="B190" s="36"/>
      <c r="C190" s="37"/>
      <c r="D190" s="187" t="s">
        <v>128</v>
      </c>
      <c r="E190" s="37"/>
      <c r="F190" s="188" t="s">
        <v>307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128</v>
      </c>
      <c r="AU190" s="18" t="s">
        <v>80</v>
      </c>
    </row>
    <row r="191" spans="1:47" s="2" customFormat="1" ht="11.25">
      <c r="A191" s="35"/>
      <c r="B191" s="36"/>
      <c r="C191" s="37"/>
      <c r="D191" s="203" t="s">
        <v>142</v>
      </c>
      <c r="E191" s="37"/>
      <c r="F191" s="204" t="s">
        <v>308</v>
      </c>
      <c r="G191" s="37"/>
      <c r="H191" s="37"/>
      <c r="I191" s="189"/>
      <c r="J191" s="37"/>
      <c r="K191" s="37"/>
      <c r="L191" s="40"/>
      <c r="M191" s="190"/>
      <c r="N191" s="191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142</v>
      </c>
      <c r="AU191" s="18" t="s">
        <v>80</v>
      </c>
    </row>
    <row r="192" spans="2:63" s="12" customFormat="1" ht="22.9" customHeight="1">
      <c r="B192" s="158"/>
      <c r="C192" s="159"/>
      <c r="D192" s="160" t="s">
        <v>70</v>
      </c>
      <c r="E192" s="172" t="s">
        <v>309</v>
      </c>
      <c r="F192" s="172" t="s">
        <v>310</v>
      </c>
      <c r="G192" s="159"/>
      <c r="H192" s="159"/>
      <c r="I192" s="162"/>
      <c r="J192" s="173">
        <f>BK192</f>
        <v>0</v>
      </c>
      <c r="K192" s="159"/>
      <c r="L192" s="164"/>
      <c r="M192" s="165"/>
      <c r="N192" s="166"/>
      <c r="O192" s="166"/>
      <c r="P192" s="167">
        <f>SUM(P193:P196)</f>
        <v>0</v>
      </c>
      <c r="Q192" s="166"/>
      <c r="R192" s="167">
        <f>SUM(R193:R196)</f>
        <v>0</v>
      </c>
      <c r="S192" s="166"/>
      <c r="T192" s="168">
        <f>SUM(T193:T196)</f>
        <v>0</v>
      </c>
      <c r="AR192" s="169" t="s">
        <v>80</v>
      </c>
      <c r="AT192" s="170" t="s">
        <v>70</v>
      </c>
      <c r="AU192" s="170" t="s">
        <v>76</v>
      </c>
      <c r="AY192" s="169" t="s">
        <v>121</v>
      </c>
      <c r="BK192" s="171">
        <f>SUM(BK193:BK196)</f>
        <v>0</v>
      </c>
    </row>
    <row r="193" spans="1:65" s="2" customFormat="1" ht="16.5" customHeight="1">
      <c r="A193" s="35"/>
      <c r="B193" s="36"/>
      <c r="C193" s="174" t="s">
        <v>311</v>
      </c>
      <c r="D193" s="174" t="s">
        <v>123</v>
      </c>
      <c r="E193" s="175" t="s">
        <v>312</v>
      </c>
      <c r="F193" s="176" t="s">
        <v>313</v>
      </c>
      <c r="G193" s="177" t="s">
        <v>280</v>
      </c>
      <c r="H193" s="178">
        <v>8</v>
      </c>
      <c r="I193" s="179"/>
      <c r="J193" s="180">
        <f>ROUND(I193*H193,2)</f>
        <v>0</v>
      </c>
      <c r="K193" s="176" t="s">
        <v>19</v>
      </c>
      <c r="L193" s="40"/>
      <c r="M193" s="181" t="s">
        <v>19</v>
      </c>
      <c r="N193" s="182" t="s">
        <v>43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219</v>
      </c>
      <c r="AT193" s="185" t="s">
        <v>123</v>
      </c>
      <c r="AU193" s="185" t="s">
        <v>80</v>
      </c>
      <c r="AY193" s="18" t="s">
        <v>121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80</v>
      </c>
      <c r="BK193" s="186">
        <f>ROUND(I193*H193,2)</f>
        <v>0</v>
      </c>
      <c r="BL193" s="18" t="s">
        <v>219</v>
      </c>
      <c r="BM193" s="185" t="s">
        <v>314</v>
      </c>
    </row>
    <row r="194" spans="1:47" s="2" customFormat="1" ht="11.25">
      <c r="A194" s="35"/>
      <c r="B194" s="36"/>
      <c r="C194" s="37"/>
      <c r="D194" s="187" t="s">
        <v>128</v>
      </c>
      <c r="E194" s="37"/>
      <c r="F194" s="188" t="s">
        <v>313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128</v>
      </c>
      <c r="AU194" s="18" t="s">
        <v>80</v>
      </c>
    </row>
    <row r="195" spans="1:65" s="2" customFormat="1" ht="16.5" customHeight="1">
      <c r="A195" s="35"/>
      <c r="B195" s="36"/>
      <c r="C195" s="174" t="s">
        <v>315</v>
      </c>
      <c r="D195" s="174" t="s">
        <v>123</v>
      </c>
      <c r="E195" s="175" t="s">
        <v>316</v>
      </c>
      <c r="F195" s="176" t="s">
        <v>317</v>
      </c>
      <c r="G195" s="177" t="s">
        <v>135</v>
      </c>
      <c r="H195" s="178">
        <v>1</v>
      </c>
      <c r="I195" s="179"/>
      <c r="J195" s="180">
        <f>ROUND(I195*H195,2)</f>
        <v>0</v>
      </c>
      <c r="K195" s="176" t="s">
        <v>19</v>
      </c>
      <c r="L195" s="40"/>
      <c r="M195" s="181" t="s">
        <v>19</v>
      </c>
      <c r="N195" s="182" t="s">
        <v>43</v>
      </c>
      <c r="O195" s="65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5" t="s">
        <v>219</v>
      </c>
      <c r="AT195" s="185" t="s">
        <v>123</v>
      </c>
      <c r="AU195" s="185" t="s">
        <v>80</v>
      </c>
      <c r="AY195" s="18" t="s">
        <v>121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18" t="s">
        <v>80</v>
      </c>
      <c r="BK195" s="186">
        <f>ROUND(I195*H195,2)</f>
        <v>0</v>
      </c>
      <c r="BL195" s="18" t="s">
        <v>219</v>
      </c>
      <c r="BM195" s="185" t="s">
        <v>318</v>
      </c>
    </row>
    <row r="196" spans="1:47" s="2" customFormat="1" ht="11.25">
      <c r="A196" s="35"/>
      <c r="B196" s="36"/>
      <c r="C196" s="37"/>
      <c r="D196" s="187" t="s">
        <v>128</v>
      </c>
      <c r="E196" s="37"/>
      <c r="F196" s="188" t="s">
        <v>317</v>
      </c>
      <c r="G196" s="37"/>
      <c r="H196" s="37"/>
      <c r="I196" s="189"/>
      <c r="J196" s="37"/>
      <c r="K196" s="37"/>
      <c r="L196" s="40"/>
      <c r="M196" s="190"/>
      <c r="N196" s="191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128</v>
      </c>
      <c r="AU196" s="18" t="s">
        <v>80</v>
      </c>
    </row>
    <row r="197" spans="2:63" s="12" customFormat="1" ht="22.9" customHeight="1">
      <c r="B197" s="158"/>
      <c r="C197" s="159"/>
      <c r="D197" s="160" t="s">
        <v>70</v>
      </c>
      <c r="E197" s="172" t="s">
        <v>319</v>
      </c>
      <c r="F197" s="172" t="s">
        <v>320</v>
      </c>
      <c r="G197" s="159"/>
      <c r="H197" s="159"/>
      <c r="I197" s="162"/>
      <c r="J197" s="173">
        <f>BK197</f>
        <v>0</v>
      </c>
      <c r="K197" s="159"/>
      <c r="L197" s="164"/>
      <c r="M197" s="165"/>
      <c r="N197" s="166"/>
      <c r="O197" s="166"/>
      <c r="P197" s="167">
        <f>SUM(P198:P232)</f>
        <v>0</v>
      </c>
      <c r="Q197" s="166"/>
      <c r="R197" s="167">
        <f>SUM(R198:R232)</f>
        <v>6.689622000000001</v>
      </c>
      <c r="S197" s="166"/>
      <c r="T197" s="168">
        <f>SUM(T198:T232)</f>
        <v>0</v>
      </c>
      <c r="AR197" s="169" t="s">
        <v>80</v>
      </c>
      <c r="AT197" s="170" t="s">
        <v>70</v>
      </c>
      <c r="AU197" s="170" t="s">
        <v>76</v>
      </c>
      <c r="AY197" s="169" t="s">
        <v>121</v>
      </c>
      <c r="BK197" s="171">
        <f>SUM(BK198:BK232)</f>
        <v>0</v>
      </c>
    </row>
    <row r="198" spans="1:65" s="2" customFormat="1" ht="24.2" customHeight="1">
      <c r="A198" s="35"/>
      <c r="B198" s="36"/>
      <c r="C198" s="174" t="s">
        <v>321</v>
      </c>
      <c r="D198" s="174" t="s">
        <v>123</v>
      </c>
      <c r="E198" s="175" t="s">
        <v>322</v>
      </c>
      <c r="F198" s="176" t="s">
        <v>323</v>
      </c>
      <c r="G198" s="177" t="s">
        <v>126</v>
      </c>
      <c r="H198" s="178">
        <v>164.8</v>
      </c>
      <c r="I198" s="179"/>
      <c r="J198" s="180">
        <f>ROUND(I198*H198,2)</f>
        <v>0</v>
      </c>
      <c r="K198" s="176" t="s">
        <v>139</v>
      </c>
      <c r="L198" s="40"/>
      <c r="M198" s="181" t="s">
        <v>19</v>
      </c>
      <c r="N198" s="182" t="s">
        <v>43</v>
      </c>
      <c r="O198" s="65"/>
      <c r="P198" s="183">
        <f>O198*H198</f>
        <v>0</v>
      </c>
      <c r="Q198" s="183">
        <v>0.03752</v>
      </c>
      <c r="R198" s="183">
        <f>Q198*H198</f>
        <v>6.183296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219</v>
      </c>
      <c r="AT198" s="185" t="s">
        <v>123</v>
      </c>
      <c r="AU198" s="185" t="s">
        <v>80</v>
      </c>
      <c r="AY198" s="18" t="s">
        <v>121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80</v>
      </c>
      <c r="BK198" s="186">
        <f>ROUND(I198*H198,2)</f>
        <v>0</v>
      </c>
      <c r="BL198" s="18" t="s">
        <v>219</v>
      </c>
      <c r="BM198" s="185" t="s">
        <v>324</v>
      </c>
    </row>
    <row r="199" spans="1:47" s="2" customFormat="1" ht="19.5">
      <c r="A199" s="35"/>
      <c r="B199" s="36"/>
      <c r="C199" s="37"/>
      <c r="D199" s="187" t="s">
        <v>128</v>
      </c>
      <c r="E199" s="37"/>
      <c r="F199" s="188" t="s">
        <v>325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128</v>
      </c>
      <c r="AU199" s="18" t="s">
        <v>80</v>
      </c>
    </row>
    <row r="200" spans="1:47" s="2" customFormat="1" ht="11.25">
      <c r="A200" s="35"/>
      <c r="B200" s="36"/>
      <c r="C200" s="37"/>
      <c r="D200" s="203" t="s">
        <v>142</v>
      </c>
      <c r="E200" s="37"/>
      <c r="F200" s="204" t="s">
        <v>326</v>
      </c>
      <c r="G200" s="37"/>
      <c r="H200" s="37"/>
      <c r="I200" s="189"/>
      <c r="J200" s="37"/>
      <c r="K200" s="37"/>
      <c r="L200" s="40"/>
      <c r="M200" s="190"/>
      <c r="N200" s="191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142</v>
      </c>
      <c r="AU200" s="18" t="s">
        <v>80</v>
      </c>
    </row>
    <row r="201" spans="2:51" s="13" customFormat="1" ht="11.25">
      <c r="B201" s="192"/>
      <c r="C201" s="193"/>
      <c r="D201" s="187" t="s">
        <v>129</v>
      </c>
      <c r="E201" s="194" t="s">
        <v>19</v>
      </c>
      <c r="F201" s="195" t="s">
        <v>259</v>
      </c>
      <c r="G201" s="193"/>
      <c r="H201" s="196">
        <v>140</v>
      </c>
      <c r="I201" s="197"/>
      <c r="J201" s="193"/>
      <c r="K201" s="193"/>
      <c r="L201" s="198"/>
      <c r="M201" s="199"/>
      <c r="N201" s="200"/>
      <c r="O201" s="200"/>
      <c r="P201" s="200"/>
      <c r="Q201" s="200"/>
      <c r="R201" s="200"/>
      <c r="S201" s="200"/>
      <c r="T201" s="201"/>
      <c r="AT201" s="202" t="s">
        <v>129</v>
      </c>
      <c r="AU201" s="202" t="s">
        <v>80</v>
      </c>
      <c r="AV201" s="13" t="s">
        <v>80</v>
      </c>
      <c r="AW201" s="13" t="s">
        <v>33</v>
      </c>
      <c r="AX201" s="13" t="s">
        <v>71</v>
      </c>
      <c r="AY201" s="202" t="s">
        <v>121</v>
      </c>
    </row>
    <row r="202" spans="2:51" s="13" customFormat="1" ht="11.25">
      <c r="B202" s="192"/>
      <c r="C202" s="193"/>
      <c r="D202" s="187" t="s">
        <v>129</v>
      </c>
      <c r="E202" s="194" t="s">
        <v>19</v>
      </c>
      <c r="F202" s="195" t="s">
        <v>260</v>
      </c>
      <c r="G202" s="193"/>
      <c r="H202" s="196">
        <v>24.8</v>
      </c>
      <c r="I202" s="197"/>
      <c r="J202" s="193"/>
      <c r="K202" s="193"/>
      <c r="L202" s="198"/>
      <c r="M202" s="199"/>
      <c r="N202" s="200"/>
      <c r="O202" s="200"/>
      <c r="P202" s="200"/>
      <c r="Q202" s="200"/>
      <c r="R202" s="200"/>
      <c r="S202" s="200"/>
      <c r="T202" s="201"/>
      <c r="AT202" s="202" t="s">
        <v>129</v>
      </c>
      <c r="AU202" s="202" t="s">
        <v>80</v>
      </c>
      <c r="AV202" s="13" t="s">
        <v>80</v>
      </c>
      <c r="AW202" s="13" t="s">
        <v>33</v>
      </c>
      <c r="AX202" s="13" t="s">
        <v>71</v>
      </c>
      <c r="AY202" s="202" t="s">
        <v>121</v>
      </c>
    </row>
    <row r="203" spans="2:51" s="14" customFormat="1" ht="11.25">
      <c r="B203" s="205"/>
      <c r="C203" s="206"/>
      <c r="D203" s="187" t="s">
        <v>129</v>
      </c>
      <c r="E203" s="207" t="s">
        <v>19</v>
      </c>
      <c r="F203" s="208" t="s">
        <v>261</v>
      </c>
      <c r="G203" s="206"/>
      <c r="H203" s="209">
        <v>164.8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129</v>
      </c>
      <c r="AU203" s="215" t="s">
        <v>80</v>
      </c>
      <c r="AV203" s="14" t="s">
        <v>86</v>
      </c>
      <c r="AW203" s="14" t="s">
        <v>33</v>
      </c>
      <c r="AX203" s="14" t="s">
        <v>76</v>
      </c>
      <c r="AY203" s="215" t="s">
        <v>121</v>
      </c>
    </row>
    <row r="204" spans="1:65" s="2" customFormat="1" ht="24.2" customHeight="1">
      <c r="A204" s="35"/>
      <c r="B204" s="36"/>
      <c r="C204" s="174" t="s">
        <v>281</v>
      </c>
      <c r="D204" s="174" t="s">
        <v>123</v>
      </c>
      <c r="E204" s="175" t="s">
        <v>327</v>
      </c>
      <c r="F204" s="176" t="s">
        <v>328</v>
      </c>
      <c r="G204" s="177" t="s">
        <v>222</v>
      </c>
      <c r="H204" s="178">
        <v>374.4</v>
      </c>
      <c r="I204" s="179"/>
      <c r="J204" s="180">
        <f>ROUND(I204*H204,2)</f>
        <v>0</v>
      </c>
      <c r="K204" s="176" t="s">
        <v>139</v>
      </c>
      <c r="L204" s="40"/>
      <c r="M204" s="181" t="s">
        <v>19</v>
      </c>
      <c r="N204" s="182" t="s">
        <v>43</v>
      </c>
      <c r="O204" s="65"/>
      <c r="P204" s="183">
        <f>O204*H204</f>
        <v>0</v>
      </c>
      <c r="Q204" s="183">
        <v>1E-05</v>
      </c>
      <c r="R204" s="183">
        <f>Q204*H204</f>
        <v>0.003744</v>
      </c>
      <c r="S204" s="183">
        <v>0</v>
      </c>
      <c r="T204" s="18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5" t="s">
        <v>219</v>
      </c>
      <c r="AT204" s="185" t="s">
        <v>123</v>
      </c>
      <c r="AU204" s="185" t="s">
        <v>80</v>
      </c>
      <c r="AY204" s="18" t="s">
        <v>121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18" t="s">
        <v>80</v>
      </c>
      <c r="BK204" s="186">
        <f>ROUND(I204*H204,2)</f>
        <v>0</v>
      </c>
      <c r="BL204" s="18" t="s">
        <v>219</v>
      </c>
      <c r="BM204" s="185" t="s">
        <v>329</v>
      </c>
    </row>
    <row r="205" spans="1:47" s="2" customFormat="1" ht="19.5">
      <c r="A205" s="35"/>
      <c r="B205" s="36"/>
      <c r="C205" s="37"/>
      <c r="D205" s="187" t="s">
        <v>128</v>
      </c>
      <c r="E205" s="37"/>
      <c r="F205" s="188" t="s">
        <v>330</v>
      </c>
      <c r="G205" s="37"/>
      <c r="H205" s="37"/>
      <c r="I205" s="189"/>
      <c r="J205" s="37"/>
      <c r="K205" s="37"/>
      <c r="L205" s="40"/>
      <c r="M205" s="190"/>
      <c r="N205" s="191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128</v>
      </c>
      <c r="AU205" s="18" t="s">
        <v>80</v>
      </c>
    </row>
    <row r="206" spans="1:47" s="2" customFormat="1" ht="11.25">
      <c r="A206" s="35"/>
      <c r="B206" s="36"/>
      <c r="C206" s="37"/>
      <c r="D206" s="203" t="s">
        <v>142</v>
      </c>
      <c r="E206" s="37"/>
      <c r="F206" s="204" t="s">
        <v>331</v>
      </c>
      <c r="G206" s="37"/>
      <c r="H206" s="37"/>
      <c r="I206" s="189"/>
      <c r="J206" s="37"/>
      <c r="K206" s="37"/>
      <c r="L206" s="40"/>
      <c r="M206" s="190"/>
      <c r="N206" s="19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142</v>
      </c>
      <c r="AU206" s="18" t="s">
        <v>80</v>
      </c>
    </row>
    <row r="207" spans="2:51" s="13" customFormat="1" ht="11.25">
      <c r="B207" s="192"/>
      <c r="C207" s="193"/>
      <c r="D207" s="187" t="s">
        <v>129</v>
      </c>
      <c r="E207" s="194" t="s">
        <v>19</v>
      </c>
      <c r="F207" s="195" t="s">
        <v>289</v>
      </c>
      <c r="G207" s="193"/>
      <c r="H207" s="196">
        <v>374.4</v>
      </c>
      <c r="I207" s="197"/>
      <c r="J207" s="193"/>
      <c r="K207" s="193"/>
      <c r="L207" s="198"/>
      <c r="M207" s="199"/>
      <c r="N207" s="200"/>
      <c r="O207" s="200"/>
      <c r="P207" s="200"/>
      <c r="Q207" s="200"/>
      <c r="R207" s="200"/>
      <c r="S207" s="200"/>
      <c r="T207" s="201"/>
      <c r="AT207" s="202" t="s">
        <v>129</v>
      </c>
      <c r="AU207" s="202" t="s">
        <v>80</v>
      </c>
      <c r="AV207" s="13" t="s">
        <v>80</v>
      </c>
      <c r="AW207" s="13" t="s">
        <v>33</v>
      </c>
      <c r="AX207" s="13" t="s">
        <v>76</v>
      </c>
      <c r="AY207" s="202" t="s">
        <v>121</v>
      </c>
    </row>
    <row r="208" spans="1:65" s="2" customFormat="1" ht="24.2" customHeight="1">
      <c r="A208" s="35"/>
      <c r="B208" s="36"/>
      <c r="C208" s="174" t="s">
        <v>332</v>
      </c>
      <c r="D208" s="174" t="s">
        <v>123</v>
      </c>
      <c r="E208" s="175" t="s">
        <v>333</v>
      </c>
      <c r="F208" s="176" t="s">
        <v>334</v>
      </c>
      <c r="G208" s="177" t="s">
        <v>222</v>
      </c>
      <c r="H208" s="178">
        <v>374.4</v>
      </c>
      <c r="I208" s="179"/>
      <c r="J208" s="180">
        <f>ROUND(I208*H208,2)</f>
        <v>0</v>
      </c>
      <c r="K208" s="176" t="s">
        <v>139</v>
      </c>
      <c r="L208" s="40"/>
      <c r="M208" s="181" t="s">
        <v>19</v>
      </c>
      <c r="N208" s="182" t="s">
        <v>43</v>
      </c>
      <c r="O208" s="65"/>
      <c r="P208" s="183">
        <f>O208*H208</f>
        <v>0</v>
      </c>
      <c r="Q208" s="183">
        <v>0</v>
      </c>
      <c r="R208" s="183">
        <f>Q208*H208</f>
        <v>0</v>
      </c>
      <c r="S208" s="183">
        <v>0</v>
      </c>
      <c r="T208" s="18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219</v>
      </c>
      <c r="AT208" s="185" t="s">
        <v>123</v>
      </c>
      <c r="AU208" s="185" t="s">
        <v>80</v>
      </c>
      <c r="AY208" s="18" t="s">
        <v>121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8" t="s">
        <v>80</v>
      </c>
      <c r="BK208" s="186">
        <f>ROUND(I208*H208,2)</f>
        <v>0</v>
      </c>
      <c r="BL208" s="18" t="s">
        <v>219</v>
      </c>
      <c r="BM208" s="185" t="s">
        <v>335</v>
      </c>
    </row>
    <row r="209" spans="1:47" s="2" customFormat="1" ht="19.5">
      <c r="A209" s="35"/>
      <c r="B209" s="36"/>
      <c r="C209" s="37"/>
      <c r="D209" s="187" t="s">
        <v>128</v>
      </c>
      <c r="E209" s="37"/>
      <c r="F209" s="188" t="s">
        <v>336</v>
      </c>
      <c r="G209" s="37"/>
      <c r="H209" s="37"/>
      <c r="I209" s="189"/>
      <c r="J209" s="37"/>
      <c r="K209" s="37"/>
      <c r="L209" s="40"/>
      <c r="M209" s="190"/>
      <c r="N209" s="191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128</v>
      </c>
      <c r="AU209" s="18" t="s">
        <v>80</v>
      </c>
    </row>
    <row r="210" spans="1:47" s="2" customFormat="1" ht="11.25">
      <c r="A210" s="35"/>
      <c r="B210" s="36"/>
      <c r="C210" s="37"/>
      <c r="D210" s="203" t="s">
        <v>142</v>
      </c>
      <c r="E210" s="37"/>
      <c r="F210" s="204" t="s">
        <v>337</v>
      </c>
      <c r="G210" s="37"/>
      <c r="H210" s="37"/>
      <c r="I210" s="189"/>
      <c r="J210" s="37"/>
      <c r="K210" s="37"/>
      <c r="L210" s="40"/>
      <c r="M210" s="190"/>
      <c r="N210" s="191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142</v>
      </c>
      <c r="AU210" s="18" t="s">
        <v>80</v>
      </c>
    </row>
    <row r="211" spans="2:51" s="13" customFormat="1" ht="11.25">
      <c r="B211" s="192"/>
      <c r="C211" s="193"/>
      <c r="D211" s="187" t="s">
        <v>129</v>
      </c>
      <c r="E211" s="194" t="s">
        <v>19</v>
      </c>
      <c r="F211" s="195" t="s">
        <v>289</v>
      </c>
      <c r="G211" s="193"/>
      <c r="H211" s="196">
        <v>374.4</v>
      </c>
      <c r="I211" s="197"/>
      <c r="J211" s="193"/>
      <c r="K211" s="193"/>
      <c r="L211" s="198"/>
      <c r="M211" s="199"/>
      <c r="N211" s="200"/>
      <c r="O211" s="200"/>
      <c r="P211" s="200"/>
      <c r="Q211" s="200"/>
      <c r="R211" s="200"/>
      <c r="S211" s="200"/>
      <c r="T211" s="201"/>
      <c r="AT211" s="202" t="s">
        <v>129</v>
      </c>
      <c r="AU211" s="202" t="s">
        <v>80</v>
      </c>
      <c r="AV211" s="13" t="s">
        <v>80</v>
      </c>
      <c r="AW211" s="13" t="s">
        <v>33</v>
      </c>
      <c r="AX211" s="13" t="s">
        <v>76</v>
      </c>
      <c r="AY211" s="202" t="s">
        <v>121</v>
      </c>
    </row>
    <row r="212" spans="1:65" s="2" customFormat="1" ht="24.2" customHeight="1">
      <c r="A212" s="35"/>
      <c r="B212" s="36"/>
      <c r="C212" s="174" t="s">
        <v>338</v>
      </c>
      <c r="D212" s="174" t="s">
        <v>123</v>
      </c>
      <c r="E212" s="175" t="s">
        <v>339</v>
      </c>
      <c r="F212" s="176" t="s">
        <v>340</v>
      </c>
      <c r="G212" s="177" t="s">
        <v>126</v>
      </c>
      <c r="H212" s="178">
        <v>164.8</v>
      </c>
      <c r="I212" s="179"/>
      <c r="J212" s="180">
        <f>ROUND(I212*H212,2)</f>
        <v>0</v>
      </c>
      <c r="K212" s="176" t="s">
        <v>139</v>
      </c>
      <c r="L212" s="40"/>
      <c r="M212" s="181" t="s">
        <v>19</v>
      </c>
      <c r="N212" s="182" t="s">
        <v>43</v>
      </c>
      <c r="O212" s="65"/>
      <c r="P212" s="183">
        <f>O212*H212</f>
        <v>0</v>
      </c>
      <c r="Q212" s="183">
        <v>0.00029</v>
      </c>
      <c r="R212" s="183">
        <f>Q212*H212</f>
        <v>0.047792</v>
      </c>
      <c r="S212" s="183">
        <v>0</v>
      </c>
      <c r="T212" s="18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219</v>
      </c>
      <c r="AT212" s="185" t="s">
        <v>123</v>
      </c>
      <c r="AU212" s="185" t="s">
        <v>80</v>
      </c>
      <c r="AY212" s="18" t="s">
        <v>121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80</v>
      </c>
      <c r="BK212" s="186">
        <f>ROUND(I212*H212,2)</f>
        <v>0</v>
      </c>
      <c r="BL212" s="18" t="s">
        <v>219</v>
      </c>
      <c r="BM212" s="185" t="s">
        <v>341</v>
      </c>
    </row>
    <row r="213" spans="1:47" s="2" customFormat="1" ht="19.5">
      <c r="A213" s="35"/>
      <c r="B213" s="36"/>
      <c r="C213" s="37"/>
      <c r="D213" s="187" t="s">
        <v>128</v>
      </c>
      <c r="E213" s="37"/>
      <c r="F213" s="188" t="s">
        <v>342</v>
      </c>
      <c r="G213" s="37"/>
      <c r="H213" s="37"/>
      <c r="I213" s="189"/>
      <c r="J213" s="37"/>
      <c r="K213" s="37"/>
      <c r="L213" s="40"/>
      <c r="M213" s="190"/>
      <c r="N213" s="19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128</v>
      </c>
      <c r="AU213" s="18" t="s">
        <v>80</v>
      </c>
    </row>
    <row r="214" spans="1:47" s="2" customFormat="1" ht="11.25">
      <c r="A214" s="35"/>
      <c r="B214" s="36"/>
      <c r="C214" s="37"/>
      <c r="D214" s="203" t="s">
        <v>142</v>
      </c>
      <c r="E214" s="37"/>
      <c r="F214" s="204" t="s">
        <v>343</v>
      </c>
      <c r="G214" s="37"/>
      <c r="H214" s="37"/>
      <c r="I214" s="189"/>
      <c r="J214" s="37"/>
      <c r="K214" s="37"/>
      <c r="L214" s="40"/>
      <c r="M214" s="190"/>
      <c r="N214" s="191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142</v>
      </c>
      <c r="AU214" s="18" t="s">
        <v>80</v>
      </c>
    </row>
    <row r="215" spans="2:51" s="13" customFormat="1" ht="11.25">
      <c r="B215" s="192"/>
      <c r="C215" s="193"/>
      <c r="D215" s="187" t="s">
        <v>129</v>
      </c>
      <c r="E215" s="194" t="s">
        <v>19</v>
      </c>
      <c r="F215" s="195" t="s">
        <v>259</v>
      </c>
      <c r="G215" s="193"/>
      <c r="H215" s="196">
        <v>140</v>
      </c>
      <c r="I215" s="197"/>
      <c r="J215" s="193"/>
      <c r="K215" s="193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129</v>
      </c>
      <c r="AU215" s="202" t="s">
        <v>80</v>
      </c>
      <c r="AV215" s="13" t="s">
        <v>80</v>
      </c>
      <c r="AW215" s="13" t="s">
        <v>33</v>
      </c>
      <c r="AX215" s="13" t="s">
        <v>71</v>
      </c>
      <c r="AY215" s="202" t="s">
        <v>121</v>
      </c>
    </row>
    <row r="216" spans="2:51" s="13" customFormat="1" ht="11.25">
      <c r="B216" s="192"/>
      <c r="C216" s="193"/>
      <c r="D216" s="187" t="s">
        <v>129</v>
      </c>
      <c r="E216" s="194" t="s">
        <v>19</v>
      </c>
      <c r="F216" s="195" t="s">
        <v>260</v>
      </c>
      <c r="G216" s="193"/>
      <c r="H216" s="196">
        <v>24.8</v>
      </c>
      <c r="I216" s="197"/>
      <c r="J216" s="193"/>
      <c r="K216" s="193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129</v>
      </c>
      <c r="AU216" s="202" t="s">
        <v>80</v>
      </c>
      <c r="AV216" s="13" t="s">
        <v>80</v>
      </c>
      <c r="AW216" s="13" t="s">
        <v>33</v>
      </c>
      <c r="AX216" s="13" t="s">
        <v>71</v>
      </c>
      <c r="AY216" s="202" t="s">
        <v>121</v>
      </c>
    </row>
    <row r="217" spans="2:51" s="14" customFormat="1" ht="11.25">
      <c r="B217" s="205"/>
      <c r="C217" s="206"/>
      <c r="D217" s="187" t="s">
        <v>129</v>
      </c>
      <c r="E217" s="207" t="s">
        <v>19</v>
      </c>
      <c r="F217" s="208" t="s">
        <v>261</v>
      </c>
      <c r="G217" s="206"/>
      <c r="H217" s="209">
        <v>164.8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129</v>
      </c>
      <c r="AU217" s="215" t="s">
        <v>80</v>
      </c>
      <c r="AV217" s="14" t="s">
        <v>86</v>
      </c>
      <c r="AW217" s="14" t="s">
        <v>33</v>
      </c>
      <c r="AX217" s="14" t="s">
        <v>76</v>
      </c>
      <c r="AY217" s="215" t="s">
        <v>121</v>
      </c>
    </row>
    <row r="218" spans="1:65" s="2" customFormat="1" ht="24.2" customHeight="1">
      <c r="A218" s="35"/>
      <c r="B218" s="36"/>
      <c r="C218" s="174" t="s">
        <v>344</v>
      </c>
      <c r="D218" s="174" t="s">
        <v>123</v>
      </c>
      <c r="E218" s="175" t="s">
        <v>345</v>
      </c>
      <c r="F218" s="176" t="s">
        <v>346</v>
      </c>
      <c r="G218" s="177" t="s">
        <v>126</v>
      </c>
      <c r="H218" s="178">
        <v>164.8</v>
      </c>
      <c r="I218" s="179"/>
      <c r="J218" s="180">
        <f>ROUND(I218*H218,2)</f>
        <v>0</v>
      </c>
      <c r="K218" s="176" t="s">
        <v>139</v>
      </c>
      <c r="L218" s="40"/>
      <c r="M218" s="181" t="s">
        <v>19</v>
      </c>
      <c r="N218" s="182" t="s">
        <v>43</v>
      </c>
      <c r="O218" s="65"/>
      <c r="P218" s="183">
        <f>O218*H218</f>
        <v>0</v>
      </c>
      <c r="Q218" s="183">
        <v>0.0003</v>
      </c>
      <c r="R218" s="183">
        <f>Q218*H218</f>
        <v>0.04944</v>
      </c>
      <c r="S218" s="183">
        <v>0</v>
      </c>
      <c r="T218" s="18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5" t="s">
        <v>219</v>
      </c>
      <c r="AT218" s="185" t="s">
        <v>123</v>
      </c>
      <c r="AU218" s="185" t="s">
        <v>80</v>
      </c>
      <c r="AY218" s="18" t="s">
        <v>121</v>
      </c>
      <c r="BE218" s="186">
        <f>IF(N218="základní",J218,0)</f>
        <v>0</v>
      </c>
      <c r="BF218" s="186">
        <f>IF(N218="snížená",J218,0)</f>
        <v>0</v>
      </c>
      <c r="BG218" s="186">
        <f>IF(N218="zákl. přenesená",J218,0)</f>
        <v>0</v>
      </c>
      <c r="BH218" s="186">
        <f>IF(N218="sníž. přenesená",J218,0)</f>
        <v>0</v>
      </c>
      <c r="BI218" s="186">
        <f>IF(N218="nulová",J218,0)</f>
        <v>0</v>
      </c>
      <c r="BJ218" s="18" t="s">
        <v>80</v>
      </c>
      <c r="BK218" s="186">
        <f>ROUND(I218*H218,2)</f>
        <v>0</v>
      </c>
      <c r="BL218" s="18" t="s">
        <v>219</v>
      </c>
      <c r="BM218" s="185" t="s">
        <v>347</v>
      </c>
    </row>
    <row r="219" spans="1:47" s="2" customFormat="1" ht="19.5">
      <c r="A219" s="35"/>
      <c r="B219" s="36"/>
      <c r="C219" s="37"/>
      <c r="D219" s="187" t="s">
        <v>128</v>
      </c>
      <c r="E219" s="37"/>
      <c r="F219" s="188" t="s">
        <v>348</v>
      </c>
      <c r="G219" s="37"/>
      <c r="H219" s="37"/>
      <c r="I219" s="189"/>
      <c r="J219" s="37"/>
      <c r="K219" s="37"/>
      <c r="L219" s="40"/>
      <c r="M219" s="190"/>
      <c r="N219" s="191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128</v>
      </c>
      <c r="AU219" s="18" t="s">
        <v>80</v>
      </c>
    </row>
    <row r="220" spans="1:47" s="2" customFormat="1" ht="11.25">
      <c r="A220" s="35"/>
      <c r="B220" s="36"/>
      <c r="C220" s="37"/>
      <c r="D220" s="203" t="s">
        <v>142</v>
      </c>
      <c r="E220" s="37"/>
      <c r="F220" s="204" t="s">
        <v>349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142</v>
      </c>
      <c r="AU220" s="18" t="s">
        <v>80</v>
      </c>
    </row>
    <row r="221" spans="2:51" s="13" customFormat="1" ht="11.25">
      <c r="B221" s="192"/>
      <c r="C221" s="193"/>
      <c r="D221" s="187" t="s">
        <v>129</v>
      </c>
      <c r="E221" s="194" t="s">
        <v>19</v>
      </c>
      <c r="F221" s="195" t="s">
        <v>259</v>
      </c>
      <c r="G221" s="193"/>
      <c r="H221" s="196">
        <v>140</v>
      </c>
      <c r="I221" s="197"/>
      <c r="J221" s="193"/>
      <c r="K221" s="193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129</v>
      </c>
      <c r="AU221" s="202" t="s">
        <v>80</v>
      </c>
      <c r="AV221" s="13" t="s">
        <v>80</v>
      </c>
      <c r="AW221" s="13" t="s">
        <v>33</v>
      </c>
      <c r="AX221" s="13" t="s">
        <v>71</v>
      </c>
      <c r="AY221" s="202" t="s">
        <v>121</v>
      </c>
    </row>
    <row r="222" spans="2:51" s="13" customFormat="1" ht="11.25">
      <c r="B222" s="192"/>
      <c r="C222" s="193"/>
      <c r="D222" s="187" t="s">
        <v>129</v>
      </c>
      <c r="E222" s="194" t="s">
        <v>19</v>
      </c>
      <c r="F222" s="195" t="s">
        <v>260</v>
      </c>
      <c r="G222" s="193"/>
      <c r="H222" s="196">
        <v>24.8</v>
      </c>
      <c r="I222" s="197"/>
      <c r="J222" s="193"/>
      <c r="K222" s="193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129</v>
      </c>
      <c r="AU222" s="202" t="s">
        <v>80</v>
      </c>
      <c r="AV222" s="13" t="s">
        <v>80</v>
      </c>
      <c r="AW222" s="13" t="s">
        <v>33</v>
      </c>
      <c r="AX222" s="13" t="s">
        <v>71</v>
      </c>
      <c r="AY222" s="202" t="s">
        <v>121</v>
      </c>
    </row>
    <row r="223" spans="2:51" s="14" customFormat="1" ht="11.25">
      <c r="B223" s="205"/>
      <c r="C223" s="206"/>
      <c r="D223" s="187" t="s">
        <v>129</v>
      </c>
      <c r="E223" s="207" t="s">
        <v>19</v>
      </c>
      <c r="F223" s="208" t="s">
        <v>261</v>
      </c>
      <c r="G223" s="206"/>
      <c r="H223" s="209">
        <v>164.8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129</v>
      </c>
      <c r="AU223" s="215" t="s">
        <v>80</v>
      </c>
      <c r="AV223" s="14" t="s">
        <v>86</v>
      </c>
      <c r="AW223" s="14" t="s">
        <v>33</v>
      </c>
      <c r="AX223" s="14" t="s">
        <v>76</v>
      </c>
      <c r="AY223" s="215" t="s">
        <v>121</v>
      </c>
    </row>
    <row r="224" spans="1:65" s="2" customFormat="1" ht="21.75" customHeight="1">
      <c r="A224" s="35"/>
      <c r="B224" s="36"/>
      <c r="C224" s="174" t="s">
        <v>350</v>
      </c>
      <c r="D224" s="174" t="s">
        <v>123</v>
      </c>
      <c r="E224" s="175" t="s">
        <v>351</v>
      </c>
      <c r="F224" s="176" t="s">
        <v>352</v>
      </c>
      <c r="G224" s="177" t="s">
        <v>126</v>
      </c>
      <c r="H224" s="178">
        <v>290</v>
      </c>
      <c r="I224" s="179"/>
      <c r="J224" s="180">
        <f>ROUND(I224*H224,2)</f>
        <v>0</v>
      </c>
      <c r="K224" s="176" t="s">
        <v>139</v>
      </c>
      <c r="L224" s="40"/>
      <c r="M224" s="181" t="s">
        <v>19</v>
      </c>
      <c r="N224" s="182" t="s">
        <v>43</v>
      </c>
      <c r="O224" s="65"/>
      <c r="P224" s="183">
        <f>O224*H224</f>
        <v>0</v>
      </c>
      <c r="Q224" s="183">
        <v>0.00039</v>
      </c>
      <c r="R224" s="183">
        <f>Q224*H224</f>
        <v>0.11309999999999999</v>
      </c>
      <c r="S224" s="183">
        <v>0</v>
      </c>
      <c r="T224" s="18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219</v>
      </c>
      <c r="AT224" s="185" t="s">
        <v>123</v>
      </c>
      <c r="AU224" s="185" t="s">
        <v>80</v>
      </c>
      <c r="AY224" s="18" t="s">
        <v>121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8" t="s">
        <v>80</v>
      </c>
      <c r="BK224" s="186">
        <f>ROUND(I224*H224,2)</f>
        <v>0</v>
      </c>
      <c r="BL224" s="18" t="s">
        <v>219</v>
      </c>
      <c r="BM224" s="185" t="s">
        <v>353</v>
      </c>
    </row>
    <row r="225" spans="1:47" s="2" customFormat="1" ht="19.5">
      <c r="A225" s="35"/>
      <c r="B225" s="36"/>
      <c r="C225" s="37"/>
      <c r="D225" s="187" t="s">
        <v>128</v>
      </c>
      <c r="E225" s="37"/>
      <c r="F225" s="188" t="s">
        <v>354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128</v>
      </c>
      <c r="AU225" s="18" t="s">
        <v>80</v>
      </c>
    </row>
    <row r="226" spans="1:47" s="2" customFormat="1" ht="11.25">
      <c r="A226" s="35"/>
      <c r="B226" s="36"/>
      <c r="C226" s="37"/>
      <c r="D226" s="203" t="s">
        <v>142</v>
      </c>
      <c r="E226" s="37"/>
      <c r="F226" s="204" t="s">
        <v>355</v>
      </c>
      <c r="G226" s="37"/>
      <c r="H226" s="37"/>
      <c r="I226" s="189"/>
      <c r="J226" s="37"/>
      <c r="K226" s="37"/>
      <c r="L226" s="40"/>
      <c r="M226" s="190"/>
      <c r="N226" s="191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142</v>
      </c>
      <c r="AU226" s="18" t="s">
        <v>80</v>
      </c>
    </row>
    <row r="227" spans="1:65" s="2" customFormat="1" ht="16.5" customHeight="1">
      <c r="A227" s="35"/>
      <c r="B227" s="36"/>
      <c r="C227" s="174" t="s">
        <v>356</v>
      </c>
      <c r="D227" s="174" t="s">
        <v>123</v>
      </c>
      <c r="E227" s="175" t="s">
        <v>357</v>
      </c>
      <c r="F227" s="176" t="s">
        <v>358</v>
      </c>
      <c r="G227" s="177" t="s">
        <v>126</v>
      </c>
      <c r="H227" s="178">
        <v>290</v>
      </c>
      <c r="I227" s="179"/>
      <c r="J227" s="180">
        <f>ROUND(I227*H227,2)</f>
        <v>0</v>
      </c>
      <c r="K227" s="176" t="s">
        <v>139</v>
      </c>
      <c r="L227" s="40"/>
      <c r="M227" s="181" t="s">
        <v>19</v>
      </c>
      <c r="N227" s="182" t="s">
        <v>43</v>
      </c>
      <c r="O227" s="65"/>
      <c r="P227" s="183">
        <f>O227*H227</f>
        <v>0</v>
      </c>
      <c r="Q227" s="183">
        <v>0.00098</v>
      </c>
      <c r="R227" s="183">
        <f>Q227*H227</f>
        <v>0.2842</v>
      </c>
      <c r="S227" s="183">
        <v>0</v>
      </c>
      <c r="T227" s="18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219</v>
      </c>
      <c r="AT227" s="185" t="s">
        <v>123</v>
      </c>
      <c r="AU227" s="185" t="s">
        <v>80</v>
      </c>
      <c r="AY227" s="18" t="s">
        <v>121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18" t="s">
        <v>80</v>
      </c>
      <c r="BK227" s="186">
        <f>ROUND(I227*H227,2)</f>
        <v>0</v>
      </c>
      <c r="BL227" s="18" t="s">
        <v>219</v>
      </c>
      <c r="BM227" s="185" t="s">
        <v>359</v>
      </c>
    </row>
    <row r="228" spans="1:47" s="2" customFormat="1" ht="19.5">
      <c r="A228" s="35"/>
      <c r="B228" s="36"/>
      <c r="C228" s="37"/>
      <c r="D228" s="187" t="s">
        <v>128</v>
      </c>
      <c r="E228" s="37"/>
      <c r="F228" s="188" t="s">
        <v>360</v>
      </c>
      <c r="G228" s="37"/>
      <c r="H228" s="37"/>
      <c r="I228" s="189"/>
      <c r="J228" s="37"/>
      <c r="K228" s="37"/>
      <c r="L228" s="40"/>
      <c r="M228" s="190"/>
      <c r="N228" s="191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128</v>
      </c>
      <c r="AU228" s="18" t="s">
        <v>80</v>
      </c>
    </row>
    <row r="229" spans="1:47" s="2" customFormat="1" ht="11.25">
      <c r="A229" s="35"/>
      <c r="B229" s="36"/>
      <c r="C229" s="37"/>
      <c r="D229" s="203" t="s">
        <v>142</v>
      </c>
      <c r="E229" s="37"/>
      <c r="F229" s="204" t="s">
        <v>361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142</v>
      </c>
      <c r="AU229" s="18" t="s">
        <v>80</v>
      </c>
    </row>
    <row r="230" spans="1:65" s="2" customFormat="1" ht="24.2" customHeight="1">
      <c r="A230" s="35"/>
      <c r="B230" s="36"/>
      <c r="C230" s="174" t="s">
        <v>362</v>
      </c>
      <c r="D230" s="174" t="s">
        <v>123</v>
      </c>
      <c r="E230" s="175" t="s">
        <v>363</v>
      </c>
      <c r="F230" s="176" t="s">
        <v>364</v>
      </c>
      <c r="G230" s="177" t="s">
        <v>126</v>
      </c>
      <c r="H230" s="178">
        <v>35</v>
      </c>
      <c r="I230" s="179"/>
      <c r="J230" s="180">
        <f>ROUND(I230*H230,2)</f>
        <v>0</v>
      </c>
      <c r="K230" s="176" t="s">
        <v>139</v>
      </c>
      <c r="L230" s="40"/>
      <c r="M230" s="181" t="s">
        <v>19</v>
      </c>
      <c r="N230" s="182" t="s">
        <v>43</v>
      </c>
      <c r="O230" s="65"/>
      <c r="P230" s="183">
        <f>O230*H230</f>
        <v>0</v>
      </c>
      <c r="Q230" s="183">
        <v>0.00023</v>
      </c>
      <c r="R230" s="183">
        <f>Q230*H230</f>
        <v>0.00805</v>
      </c>
      <c r="S230" s="183">
        <v>0</v>
      </c>
      <c r="T230" s="18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5" t="s">
        <v>219</v>
      </c>
      <c r="AT230" s="185" t="s">
        <v>123</v>
      </c>
      <c r="AU230" s="185" t="s">
        <v>80</v>
      </c>
      <c r="AY230" s="18" t="s">
        <v>121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18" t="s">
        <v>80</v>
      </c>
      <c r="BK230" s="186">
        <f>ROUND(I230*H230,2)</f>
        <v>0</v>
      </c>
      <c r="BL230" s="18" t="s">
        <v>219</v>
      </c>
      <c r="BM230" s="185" t="s">
        <v>365</v>
      </c>
    </row>
    <row r="231" spans="1:47" s="2" customFormat="1" ht="29.25">
      <c r="A231" s="35"/>
      <c r="B231" s="36"/>
      <c r="C231" s="37"/>
      <c r="D231" s="187" t="s">
        <v>128</v>
      </c>
      <c r="E231" s="37"/>
      <c r="F231" s="188" t="s">
        <v>366</v>
      </c>
      <c r="G231" s="37"/>
      <c r="H231" s="37"/>
      <c r="I231" s="189"/>
      <c r="J231" s="37"/>
      <c r="K231" s="37"/>
      <c r="L231" s="40"/>
      <c r="M231" s="190"/>
      <c r="N231" s="191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128</v>
      </c>
      <c r="AU231" s="18" t="s">
        <v>80</v>
      </c>
    </row>
    <row r="232" spans="1:47" s="2" customFormat="1" ht="11.25">
      <c r="A232" s="35"/>
      <c r="B232" s="36"/>
      <c r="C232" s="37"/>
      <c r="D232" s="203" t="s">
        <v>142</v>
      </c>
      <c r="E232" s="37"/>
      <c r="F232" s="204" t="s">
        <v>367</v>
      </c>
      <c r="G232" s="37"/>
      <c r="H232" s="37"/>
      <c r="I232" s="189"/>
      <c r="J232" s="37"/>
      <c r="K232" s="37"/>
      <c r="L232" s="40"/>
      <c r="M232" s="227"/>
      <c r="N232" s="228"/>
      <c r="O232" s="229"/>
      <c r="P232" s="229"/>
      <c r="Q232" s="229"/>
      <c r="R232" s="229"/>
      <c r="S232" s="229"/>
      <c r="T232" s="230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142</v>
      </c>
      <c r="AU232" s="18" t="s">
        <v>80</v>
      </c>
    </row>
    <row r="233" spans="1:31" s="2" customFormat="1" ht="6.95" customHeight="1">
      <c r="A233" s="35"/>
      <c r="B233" s="48"/>
      <c r="C233" s="49"/>
      <c r="D233" s="49"/>
      <c r="E233" s="49"/>
      <c r="F233" s="49"/>
      <c r="G233" s="49"/>
      <c r="H233" s="49"/>
      <c r="I233" s="49"/>
      <c r="J233" s="49"/>
      <c r="K233" s="49"/>
      <c r="L233" s="40"/>
      <c r="M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</row>
  </sheetData>
  <sheetProtection algorithmName="SHA-512" hashValue="LBzS52TFRiebJA4OfVZwQwpa1f9aLTYPiNhi+SLFDHfFts2tcXjniDQVAilOBaPaG36Q/gCdyoYpPzzwlKpK6w==" saltValue="ZbLNp6mCKYzpOf8Ildx3WrkaSeHRLUk9PKp3yON8yeqMveMKuBD9yZyDeztjZFU+2YbCSTU4ZS9LoDdZkYxcjg==" spinCount="100000" sheet="1" objects="1" scenarios="1" formatColumns="0" formatRows="0" autoFilter="0"/>
  <autoFilter ref="C88:K23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100" r:id="rId1" display="https://podminky.urs.cz/item/CS_URS_2023_02/622326655"/>
    <hyperlink ref="F103" r:id="rId2" display="https://podminky.urs.cz/item/CS_URS_2023_02/622645001"/>
    <hyperlink ref="F106" r:id="rId3" display="https://podminky.urs.cz/item/CS_URS_2023_02/622811002"/>
    <hyperlink ref="F109" r:id="rId4" display="https://podminky.urs.cz/item/CS_URS_2023_02/622811002"/>
    <hyperlink ref="F112" r:id="rId5" display="https://podminky.urs.cz/item/CS_URS_2021_02/622821061"/>
    <hyperlink ref="F115" r:id="rId6" display="https://podminky.urs.cz/item/CS_URS_2023_02/629995101"/>
    <hyperlink ref="F119" r:id="rId7" display="https://podminky.urs.cz/item/CS_URS_2023_02/941211111"/>
    <hyperlink ref="F122" r:id="rId8" display="https://podminky.urs.cz/item/CS_URS_2023_02/941211211"/>
    <hyperlink ref="F126" r:id="rId9" display="https://podminky.urs.cz/item/CS_URS_2023_02/941211811"/>
    <hyperlink ref="F129" r:id="rId10" display="https://podminky.urs.cz/item/CS_URS_2023_02/944511111"/>
    <hyperlink ref="F132" r:id="rId11" display="https://podminky.urs.cz/item/CS_URS_2023_02/944511211"/>
    <hyperlink ref="F136" r:id="rId12" display="https://podminky.urs.cz/item/CS_URS_2023_02/944511811"/>
    <hyperlink ref="F140" r:id="rId13" display="https://podminky.urs.cz/item/CS_URS_2023_02/998018002"/>
    <hyperlink ref="F145" r:id="rId14" display="https://podminky.urs.cz/item/CS_URS_2023_02/764002851"/>
    <hyperlink ref="F149" r:id="rId15" display="https://podminky.urs.cz/item/CS_URS_2023_02/764002861"/>
    <hyperlink ref="F153" r:id="rId16" display="https://podminky.urs.cz/item/CS_URS_2023_02/764246407"/>
    <hyperlink ref="F157" r:id="rId17" display="https://podminky.urs.cz/item/CS_URS_2023_02/764248407"/>
    <hyperlink ref="F161" r:id="rId18" display="https://podminky.urs.cz/item/CS_URS_2023_02/998764102"/>
    <hyperlink ref="F165" r:id="rId19" display="https://podminky.urs.cz/item/CS_URS_2023_02/766622922"/>
    <hyperlink ref="F171" r:id="rId20" display="https://podminky.urs.cz/item/CS_URS_2023_02/766662912"/>
    <hyperlink ref="F175" r:id="rId21" display="https://podminky.urs.cz/item/CS_URS_2023_02/766642163"/>
    <hyperlink ref="F180" r:id="rId22" display="https://podminky.urs.cz/item/CS_URS_2023_02/766691510"/>
    <hyperlink ref="F187" r:id="rId23" display="https://podminky.urs.cz/item/CS_URS_2023_02/766691931"/>
    <hyperlink ref="F191" r:id="rId24" display="https://podminky.urs.cz/item/CS_URS_2023_02/998766202"/>
    <hyperlink ref="F200" r:id="rId25" display="https://podminky.urs.cz/item/CS_URS_2023_02/783106809"/>
    <hyperlink ref="F206" r:id="rId26" display="https://podminky.urs.cz/item/CS_URS_2023_02/783132201"/>
    <hyperlink ref="F210" r:id="rId27" display="https://podminky.urs.cz/item/CS_URS_2023_02/783132211"/>
    <hyperlink ref="F214" r:id="rId28" display="https://podminky.urs.cz/item/CS_URS_2023_02/783154101"/>
    <hyperlink ref="F220" r:id="rId29" display="https://podminky.urs.cz/item/CS_URS_2023_02/783158211"/>
    <hyperlink ref="F226" r:id="rId30" display="https://podminky.urs.cz/item/CS_URS_2023_02/783823187"/>
    <hyperlink ref="F229" r:id="rId31" display="https://podminky.urs.cz/item/CS_URS_2023_02/783826315"/>
    <hyperlink ref="F232" r:id="rId32" display="https://podminky.urs.cz/item/CS_URS_2023_02/78382662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646"/>
  <sheetViews>
    <sheetView showGridLines="0" workbookViewId="0" topLeftCell="A9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82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76</v>
      </c>
    </row>
    <row r="4" spans="2:46" s="1" customFormat="1" ht="24.95" customHeight="1">
      <c r="B4" s="21"/>
      <c r="D4" s="104" t="s">
        <v>89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3" t="str">
        <f>'Rekapitulace stavby'!K6</f>
        <v>Č.p. 1166, ul. Těšínská-výměna oken a oprava fasády</v>
      </c>
      <c r="F7" s="364"/>
      <c r="G7" s="364"/>
      <c r="H7" s="364"/>
      <c r="L7" s="21"/>
    </row>
    <row r="8" spans="1:31" s="2" customFormat="1" ht="12" customHeight="1">
      <c r="A8" s="35"/>
      <c r="B8" s="40"/>
      <c r="C8" s="35"/>
      <c r="D8" s="106" t="s">
        <v>90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5" t="s">
        <v>368</v>
      </c>
      <c r="F9" s="366"/>
      <c r="G9" s="366"/>
      <c r="H9" s="366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30. 1. 2022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7" t="str">
        <f>'Rekapitulace stavby'!E14</f>
        <v>Vyplň údaj</v>
      </c>
      <c r="F18" s="368"/>
      <c r="G18" s="368"/>
      <c r="H18" s="368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9" t="s">
        <v>19</v>
      </c>
      <c r="F27" s="369"/>
      <c r="G27" s="369"/>
      <c r="H27" s="36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ROUND(J92,2)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ROUND((SUM(BE92:BE645)),2)</f>
        <v>0</v>
      </c>
      <c r="G33" s="35"/>
      <c r="H33" s="35"/>
      <c r="I33" s="119">
        <v>0.21</v>
      </c>
      <c r="J33" s="118">
        <f>ROUND(((SUM(BE92:BE645))*I33),2)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ROUND((SUM(BF92:BF645)),2)</f>
        <v>0</v>
      </c>
      <c r="G34" s="35"/>
      <c r="H34" s="35"/>
      <c r="I34" s="119">
        <v>0.15</v>
      </c>
      <c r="J34" s="118">
        <f>ROUND(((SUM(BF92:BF645))*I34),2)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ROUND((SUM(BG92:BG645)),2)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ROUND((SUM(BH92:BH645)),2)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ROUND((SUM(BI92:BI645)),2)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0" t="str">
        <f>E7</f>
        <v>Č.p. 1166, ul. Těšínská-výměna oken a oprava fasády</v>
      </c>
      <c r="F48" s="371"/>
      <c r="G48" s="371"/>
      <c r="H48" s="371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90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3" t="str">
        <f>E9</f>
        <v>2 - Oprava zadní a boční fasády</v>
      </c>
      <c r="F50" s="372"/>
      <c r="G50" s="372"/>
      <c r="H50" s="372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Frýdek-Místek</v>
      </c>
      <c r="G52" s="37"/>
      <c r="H52" s="37"/>
      <c r="I52" s="30" t="s">
        <v>23</v>
      </c>
      <c r="J52" s="60" t="str">
        <f>IF(J12="","",J12)</f>
        <v>30. 1. 2022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Statutární město Frýdek-Místek</v>
      </c>
      <c r="G54" s="37"/>
      <c r="H54" s="37"/>
      <c r="I54" s="30" t="s">
        <v>31</v>
      </c>
      <c r="J54" s="33" t="str">
        <f>E21</f>
        <v>Made 4 BIM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Made 4 BIM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93</v>
      </c>
      <c r="D57" s="132"/>
      <c r="E57" s="132"/>
      <c r="F57" s="132"/>
      <c r="G57" s="132"/>
      <c r="H57" s="132"/>
      <c r="I57" s="132"/>
      <c r="J57" s="133" t="s">
        <v>94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J92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5" customHeight="1">
      <c r="B60" s="135"/>
      <c r="C60" s="136"/>
      <c r="D60" s="137" t="s">
        <v>96</v>
      </c>
      <c r="E60" s="138"/>
      <c r="F60" s="138"/>
      <c r="G60" s="138"/>
      <c r="H60" s="138"/>
      <c r="I60" s="138"/>
      <c r="J60" s="139">
        <f>J93</f>
        <v>0</v>
      </c>
      <c r="K60" s="136"/>
      <c r="L60" s="140"/>
    </row>
    <row r="61" spans="2:12" s="10" customFormat="1" ht="19.9" customHeight="1">
      <c r="B61" s="141"/>
      <c r="C61" s="142"/>
      <c r="D61" s="143" t="s">
        <v>369</v>
      </c>
      <c r="E61" s="144"/>
      <c r="F61" s="144"/>
      <c r="G61" s="144"/>
      <c r="H61" s="144"/>
      <c r="I61" s="144"/>
      <c r="J61" s="145">
        <f>J94</f>
        <v>0</v>
      </c>
      <c r="K61" s="142"/>
      <c r="L61" s="146"/>
    </row>
    <row r="62" spans="2:12" s="10" customFormat="1" ht="19.9" customHeight="1">
      <c r="B62" s="141"/>
      <c r="C62" s="142"/>
      <c r="D62" s="143" t="s">
        <v>370</v>
      </c>
      <c r="E62" s="144"/>
      <c r="F62" s="144"/>
      <c r="G62" s="144"/>
      <c r="H62" s="144"/>
      <c r="I62" s="144"/>
      <c r="J62" s="145">
        <f>J105</f>
        <v>0</v>
      </c>
      <c r="K62" s="142"/>
      <c r="L62" s="146"/>
    </row>
    <row r="63" spans="2:12" s="10" customFormat="1" ht="19.9" customHeight="1">
      <c r="B63" s="141"/>
      <c r="C63" s="142"/>
      <c r="D63" s="143" t="s">
        <v>371</v>
      </c>
      <c r="E63" s="144"/>
      <c r="F63" s="144"/>
      <c r="G63" s="144"/>
      <c r="H63" s="144"/>
      <c r="I63" s="144"/>
      <c r="J63" s="145">
        <f>J124</f>
        <v>0</v>
      </c>
      <c r="K63" s="142"/>
      <c r="L63" s="146"/>
    </row>
    <row r="64" spans="2:12" s="10" customFormat="1" ht="19.9" customHeight="1">
      <c r="B64" s="141"/>
      <c r="C64" s="142"/>
      <c r="D64" s="143" t="s">
        <v>98</v>
      </c>
      <c r="E64" s="144"/>
      <c r="F64" s="144"/>
      <c r="G64" s="144"/>
      <c r="H64" s="144"/>
      <c r="I64" s="144"/>
      <c r="J64" s="145">
        <f>J142</f>
        <v>0</v>
      </c>
      <c r="K64" s="142"/>
      <c r="L64" s="146"/>
    </row>
    <row r="65" spans="2:12" s="10" customFormat="1" ht="19.9" customHeight="1">
      <c r="B65" s="141"/>
      <c r="C65" s="142"/>
      <c r="D65" s="143" t="s">
        <v>99</v>
      </c>
      <c r="E65" s="144"/>
      <c r="F65" s="144"/>
      <c r="G65" s="144"/>
      <c r="H65" s="144"/>
      <c r="I65" s="144"/>
      <c r="J65" s="145">
        <f>J433</f>
        <v>0</v>
      </c>
      <c r="K65" s="142"/>
      <c r="L65" s="146"/>
    </row>
    <row r="66" spans="2:12" s="10" customFormat="1" ht="19.9" customHeight="1">
      <c r="B66" s="141"/>
      <c r="C66" s="142"/>
      <c r="D66" s="143" t="s">
        <v>372</v>
      </c>
      <c r="E66" s="144"/>
      <c r="F66" s="144"/>
      <c r="G66" s="144"/>
      <c r="H66" s="144"/>
      <c r="I66" s="144"/>
      <c r="J66" s="145">
        <f>J484</f>
        <v>0</v>
      </c>
      <c r="K66" s="142"/>
      <c r="L66" s="146"/>
    </row>
    <row r="67" spans="2:12" s="10" customFormat="1" ht="19.9" customHeight="1">
      <c r="B67" s="141"/>
      <c r="C67" s="142"/>
      <c r="D67" s="143" t="s">
        <v>100</v>
      </c>
      <c r="E67" s="144"/>
      <c r="F67" s="144"/>
      <c r="G67" s="144"/>
      <c r="H67" s="144"/>
      <c r="I67" s="144"/>
      <c r="J67" s="145">
        <f>J498</f>
        <v>0</v>
      </c>
      <c r="K67" s="142"/>
      <c r="L67" s="146"/>
    </row>
    <row r="68" spans="2:12" s="9" customFormat="1" ht="24.95" customHeight="1">
      <c r="B68" s="135"/>
      <c r="C68" s="136"/>
      <c r="D68" s="137" t="s">
        <v>101</v>
      </c>
      <c r="E68" s="138"/>
      <c r="F68" s="138"/>
      <c r="G68" s="138"/>
      <c r="H68" s="138"/>
      <c r="I68" s="138"/>
      <c r="J68" s="139">
        <f>J502</f>
        <v>0</v>
      </c>
      <c r="K68" s="136"/>
      <c r="L68" s="140"/>
    </row>
    <row r="69" spans="2:12" s="10" customFormat="1" ht="19.9" customHeight="1">
      <c r="B69" s="141"/>
      <c r="C69" s="142"/>
      <c r="D69" s="143" t="s">
        <v>102</v>
      </c>
      <c r="E69" s="144"/>
      <c r="F69" s="144"/>
      <c r="G69" s="144"/>
      <c r="H69" s="144"/>
      <c r="I69" s="144"/>
      <c r="J69" s="145">
        <f>J503</f>
        <v>0</v>
      </c>
      <c r="K69" s="142"/>
      <c r="L69" s="146"/>
    </row>
    <row r="70" spans="2:12" s="10" customFormat="1" ht="19.9" customHeight="1">
      <c r="B70" s="141"/>
      <c r="C70" s="142"/>
      <c r="D70" s="143" t="s">
        <v>103</v>
      </c>
      <c r="E70" s="144"/>
      <c r="F70" s="144"/>
      <c r="G70" s="144"/>
      <c r="H70" s="144"/>
      <c r="I70" s="144"/>
      <c r="J70" s="145">
        <f>J530</f>
        <v>0</v>
      </c>
      <c r="K70" s="142"/>
      <c r="L70" s="146"/>
    </row>
    <row r="71" spans="2:12" s="10" customFormat="1" ht="19.9" customHeight="1">
      <c r="B71" s="141"/>
      <c r="C71" s="142"/>
      <c r="D71" s="143" t="s">
        <v>104</v>
      </c>
      <c r="E71" s="144"/>
      <c r="F71" s="144"/>
      <c r="G71" s="144"/>
      <c r="H71" s="144"/>
      <c r="I71" s="144"/>
      <c r="J71" s="145">
        <f>J618</f>
        <v>0</v>
      </c>
      <c r="K71" s="142"/>
      <c r="L71" s="146"/>
    </row>
    <row r="72" spans="2:12" s="10" customFormat="1" ht="19.9" customHeight="1">
      <c r="B72" s="141"/>
      <c r="C72" s="142"/>
      <c r="D72" s="143" t="s">
        <v>373</v>
      </c>
      <c r="E72" s="144"/>
      <c r="F72" s="144"/>
      <c r="G72" s="144"/>
      <c r="H72" s="144"/>
      <c r="I72" s="144"/>
      <c r="J72" s="145">
        <f>J626</f>
        <v>0</v>
      </c>
      <c r="K72" s="142"/>
      <c r="L72" s="146"/>
    </row>
    <row r="73" spans="1:31" s="2" customFormat="1" ht="21.7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6.9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4.95" customHeight="1">
      <c r="A79" s="35"/>
      <c r="B79" s="36"/>
      <c r="C79" s="24" t="s">
        <v>106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16</v>
      </c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70" t="str">
        <f>E7</f>
        <v>Č.p. 1166, ul. Těšínská-výměna oken a oprava fasády</v>
      </c>
      <c r="F82" s="371"/>
      <c r="G82" s="371"/>
      <c r="H82" s="371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90</v>
      </c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23" t="str">
        <f>E9</f>
        <v>2 - Oprava zadní a boční fasády</v>
      </c>
      <c r="F84" s="372"/>
      <c r="G84" s="372"/>
      <c r="H84" s="372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21</v>
      </c>
      <c r="D86" s="37"/>
      <c r="E86" s="37"/>
      <c r="F86" s="28" t="str">
        <f>F12</f>
        <v>Frýdek-Místek</v>
      </c>
      <c r="G86" s="37"/>
      <c r="H86" s="37"/>
      <c r="I86" s="30" t="s">
        <v>23</v>
      </c>
      <c r="J86" s="60" t="str">
        <f>IF(J12="","",J12)</f>
        <v>30. 1. 2022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25</v>
      </c>
      <c r="D88" s="37"/>
      <c r="E88" s="37"/>
      <c r="F88" s="28" t="str">
        <f>E15</f>
        <v>Statutární město Frýdek-Místek</v>
      </c>
      <c r="G88" s="37"/>
      <c r="H88" s="37"/>
      <c r="I88" s="30" t="s">
        <v>31</v>
      </c>
      <c r="J88" s="33" t="str">
        <f>E21</f>
        <v>Made 4 BIM s.r.o.</v>
      </c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2" customHeight="1">
      <c r="A89" s="35"/>
      <c r="B89" s="36"/>
      <c r="C89" s="30" t="s">
        <v>29</v>
      </c>
      <c r="D89" s="37"/>
      <c r="E89" s="37"/>
      <c r="F89" s="28" t="str">
        <f>IF(E18="","",E18)</f>
        <v>Vyplň údaj</v>
      </c>
      <c r="G89" s="37"/>
      <c r="H89" s="37"/>
      <c r="I89" s="30" t="s">
        <v>34</v>
      </c>
      <c r="J89" s="33" t="str">
        <f>E24</f>
        <v>Made 4 BIM s.r.o.</v>
      </c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47"/>
      <c r="B91" s="148"/>
      <c r="C91" s="149" t="s">
        <v>107</v>
      </c>
      <c r="D91" s="150" t="s">
        <v>56</v>
      </c>
      <c r="E91" s="150" t="s">
        <v>52</v>
      </c>
      <c r="F91" s="150" t="s">
        <v>53</v>
      </c>
      <c r="G91" s="150" t="s">
        <v>108</v>
      </c>
      <c r="H91" s="150" t="s">
        <v>109</v>
      </c>
      <c r="I91" s="150" t="s">
        <v>110</v>
      </c>
      <c r="J91" s="150" t="s">
        <v>94</v>
      </c>
      <c r="K91" s="151" t="s">
        <v>111</v>
      </c>
      <c r="L91" s="152"/>
      <c r="M91" s="69" t="s">
        <v>19</v>
      </c>
      <c r="N91" s="70" t="s">
        <v>41</v>
      </c>
      <c r="O91" s="70" t="s">
        <v>112</v>
      </c>
      <c r="P91" s="70" t="s">
        <v>113</v>
      </c>
      <c r="Q91" s="70" t="s">
        <v>114</v>
      </c>
      <c r="R91" s="70" t="s">
        <v>115</v>
      </c>
      <c r="S91" s="70" t="s">
        <v>116</v>
      </c>
      <c r="T91" s="71" t="s">
        <v>117</v>
      </c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63" s="2" customFormat="1" ht="22.9" customHeight="1">
      <c r="A92" s="35"/>
      <c r="B92" s="36"/>
      <c r="C92" s="76" t="s">
        <v>118</v>
      </c>
      <c r="D92" s="37"/>
      <c r="E92" s="37"/>
      <c r="F92" s="37"/>
      <c r="G92" s="37"/>
      <c r="H92" s="37"/>
      <c r="I92" s="37"/>
      <c r="J92" s="153">
        <f>BK92</f>
        <v>0</v>
      </c>
      <c r="K92" s="37"/>
      <c r="L92" s="40"/>
      <c r="M92" s="72"/>
      <c r="N92" s="154"/>
      <c r="O92" s="73"/>
      <c r="P92" s="155">
        <f>P93+P502</f>
        <v>0</v>
      </c>
      <c r="Q92" s="73"/>
      <c r="R92" s="155">
        <f>R93+R502</f>
        <v>46.16187600000001</v>
      </c>
      <c r="S92" s="73"/>
      <c r="T92" s="156">
        <f>T93+T502</f>
        <v>32.829424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70</v>
      </c>
      <c r="AU92" s="18" t="s">
        <v>95</v>
      </c>
      <c r="BK92" s="157">
        <f>BK93+BK502</f>
        <v>0</v>
      </c>
    </row>
    <row r="93" spans="2:63" s="12" customFormat="1" ht="25.9" customHeight="1">
      <c r="B93" s="158"/>
      <c r="C93" s="159"/>
      <c r="D93" s="160" t="s">
        <v>70</v>
      </c>
      <c r="E93" s="161" t="s">
        <v>119</v>
      </c>
      <c r="F93" s="161" t="s">
        <v>120</v>
      </c>
      <c r="G93" s="159"/>
      <c r="H93" s="159"/>
      <c r="I93" s="162"/>
      <c r="J93" s="163">
        <f>BK93</f>
        <v>0</v>
      </c>
      <c r="K93" s="159"/>
      <c r="L93" s="164"/>
      <c r="M93" s="165"/>
      <c r="N93" s="166"/>
      <c r="O93" s="166"/>
      <c r="P93" s="167">
        <f>P94+P105+P124+P142+P433+P484+P498</f>
        <v>0</v>
      </c>
      <c r="Q93" s="166"/>
      <c r="R93" s="167">
        <f>R94+R105+R124+R142+R433+R484+R498</f>
        <v>43.882406100000004</v>
      </c>
      <c r="S93" s="166"/>
      <c r="T93" s="168">
        <f>T94+T105+T124+T142+T433+T484+T498</f>
        <v>32.624</v>
      </c>
      <c r="AR93" s="169" t="s">
        <v>76</v>
      </c>
      <c r="AT93" s="170" t="s">
        <v>70</v>
      </c>
      <c r="AU93" s="170" t="s">
        <v>71</v>
      </c>
      <c r="AY93" s="169" t="s">
        <v>121</v>
      </c>
      <c r="BK93" s="171">
        <f>BK94+BK105+BK124+BK142+BK433+BK484+BK498</f>
        <v>0</v>
      </c>
    </row>
    <row r="94" spans="2:63" s="12" customFormat="1" ht="22.9" customHeight="1">
      <c r="B94" s="158"/>
      <c r="C94" s="159"/>
      <c r="D94" s="160" t="s">
        <v>70</v>
      </c>
      <c r="E94" s="172" t="s">
        <v>76</v>
      </c>
      <c r="F94" s="172" t="s">
        <v>374</v>
      </c>
      <c r="G94" s="159"/>
      <c r="H94" s="159"/>
      <c r="I94" s="162"/>
      <c r="J94" s="173">
        <f>BK94</f>
        <v>0</v>
      </c>
      <c r="K94" s="159"/>
      <c r="L94" s="164"/>
      <c r="M94" s="165"/>
      <c r="N94" s="166"/>
      <c r="O94" s="166"/>
      <c r="P94" s="167">
        <f>SUM(P95:P104)</f>
        <v>0</v>
      </c>
      <c r="Q94" s="166"/>
      <c r="R94" s="167">
        <f>SUM(R95:R104)</f>
        <v>0</v>
      </c>
      <c r="S94" s="166"/>
      <c r="T94" s="168">
        <f>SUM(T95:T104)</f>
        <v>24.14</v>
      </c>
      <c r="AR94" s="169" t="s">
        <v>76</v>
      </c>
      <c r="AT94" s="170" t="s">
        <v>70</v>
      </c>
      <c r="AU94" s="170" t="s">
        <v>76</v>
      </c>
      <c r="AY94" s="169" t="s">
        <v>121</v>
      </c>
      <c r="BK94" s="171">
        <f>SUM(BK95:BK104)</f>
        <v>0</v>
      </c>
    </row>
    <row r="95" spans="1:65" s="2" customFormat="1" ht="24.2" customHeight="1">
      <c r="A95" s="35"/>
      <c r="B95" s="36"/>
      <c r="C95" s="174" t="s">
        <v>76</v>
      </c>
      <c r="D95" s="174" t="s">
        <v>123</v>
      </c>
      <c r="E95" s="175" t="s">
        <v>375</v>
      </c>
      <c r="F95" s="176" t="s">
        <v>376</v>
      </c>
      <c r="G95" s="177" t="s">
        <v>126</v>
      </c>
      <c r="H95" s="178">
        <v>60</v>
      </c>
      <c r="I95" s="179"/>
      <c r="J95" s="180">
        <f>ROUND(I95*H95,2)</f>
        <v>0</v>
      </c>
      <c r="K95" s="176" t="s">
        <v>139</v>
      </c>
      <c r="L95" s="40"/>
      <c r="M95" s="181" t="s">
        <v>19</v>
      </c>
      <c r="N95" s="182" t="s">
        <v>43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0.255</v>
      </c>
      <c r="T95" s="184">
        <f>S95*H95</f>
        <v>15.3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86</v>
      </c>
      <c r="AT95" s="185" t="s">
        <v>123</v>
      </c>
      <c r="AU95" s="185" t="s">
        <v>80</v>
      </c>
      <c r="AY95" s="18" t="s">
        <v>121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80</v>
      </c>
      <c r="BK95" s="186">
        <f>ROUND(I95*H95,2)</f>
        <v>0</v>
      </c>
      <c r="BL95" s="18" t="s">
        <v>86</v>
      </c>
      <c r="BM95" s="185" t="s">
        <v>377</v>
      </c>
    </row>
    <row r="96" spans="1:47" s="2" customFormat="1" ht="48.75">
      <c r="A96" s="35"/>
      <c r="B96" s="36"/>
      <c r="C96" s="37"/>
      <c r="D96" s="187" t="s">
        <v>128</v>
      </c>
      <c r="E96" s="37"/>
      <c r="F96" s="188" t="s">
        <v>378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128</v>
      </c>
      <c r="AU96" s="18" t="s">
        <v>80</v>
      </c>
    </row>
    <row r="97" spans="1:47" s="2" customFormat="1" ht="11.25">
      <c r="A97" s="35"/>
      <c r="B97" s="36"/>
      <c r="C97" s="37"/>
      <c r="D97" s="203" t="s">
        <v>142</v>
      </c>
      <c r="E97" s="37"/>
      <c r="F97" s="204" t="s">
        <v>379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142</v>
      </c>
      <c r="AU97" s="18" t="s">
        <v>80</v>
      </c>
    </row>
    <row r="98" spans="2:51" s="15" customFormat="1" ht="11.25">
      <c r="B98" s="231"/>
      <c r="C98" s="232"/>
      <c r="D98" s="187" t="s">
        <v>129</v>
      </c>
      <c r="E98" s="233" t="s">
        <v>19</v>
      </c>
      <c r="F98" s="234" t="s">
        <v>380</v>
      </c>
      <c r="G98" s="232"/>
      <c r="H98" s="233" t="s">
        <v>19</v>
      </c>
      <c r="I98" s="235"/>
      <c r="J98" s="232"/>
      <c r="K98" s="232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129</v>
      </c>
      <c r="AU98" s="240" t="s">
        <v>80</v>
      </c>
      <c r="AV98" s="15" t="s">
        <v>76</v>
      </c>
      <c r="AW98" s="15" t="s">
        <v>33</v>
      </c>
      <c r="AX98" s="15" t="s">
        <v>71</v>
      </c>
      <c r="AY98" s="240" t="s">
        <v>121</v>
      </c>
    </row>
    <row r="99" spans="2:51" s="13" customFormat="1" ht="11.25">
      <c r="B99" s="192"/>
      <c r="C99" s="193"/>
      <c r="D99" s="187" t="s">
        <v>129</v>
      </c>
      <c r="E99" s="194" t="s">
        <v>19</v>
      </c>
      <c r="F99" s="195" t="s">
        <v>381</v>
      </c>
      <c r="G99" s="193"/>
      <c r="H99" s="196">
        <v>60</v>
      </c>
      <c r="I99" s="197"/>
      <c r="J99" s="193"/>
      <c r="K99" s="193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129</v>
      </c>
      <c r="AU99" s="202" t="s">
        <v>80</v>
      </c>
      <c r="AV99" s="13" t="s">
        <v>80</v>
      </c>
      <c r="AW99" s="13" t="s">
        <v>33</v>
      </c>
      <c r="AX99" s="13" t="s">
        <v>76</v>
      </c>
      <c r="AY99" s="202" t="s">
        <v>121</v>
      </c>
    </row>
    <row r="100" spans="1:65" s="2" customFormat="1" ht="24.2" customHeight="1">
      <c r="A100" s="35"/>
      <c r="B100" s="36"/>
      <c r="C100" s="174" t="s">
        <v>80</v>
      </c>
      <c r="D100" s="174" t="s">
        <v>123</v>
      </c>
      <c r="E100" s="175" t="s">
        <v>382</v>
      </c>
      <c r="F100" s="176" t="s">
        <v>383</v>
      </c>
      <c r="G100" s="177" t="s">
        <v>126</v>
      </c>
      <c r="H100" s="178">
        <v>34</v>
      </c>
      <c r="I100" s="179"/>
      <c r="J100" s="180">
        <f>ROUND(I100*H100,2)</f>
        <v>0</v>
      </c>
      <c r="K100" s="176" t="s">
        <v>139</v>
      </c>
      <c r="L100" s="40"/>
      <c r="M100" s="181" t="s">
        <v>19</v>
      </c>
      <c r="N100" s="182" t="s">
        <v>43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0.26</v>
      </c>
      <c r="T100" s="184">
        <f>S100*H100</f>
        <v>8.84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86</v>
      </c>
      <c r="AT100" s="185" t="s">
        <v>123</v>
      </c>
      <c r="AU100" s="185" t="s">
        <v>80</v>
      </c>
      <c r="AY100" s="18" t="s">
        <v>121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80</v>
      </c>
      <c r="BK100" s="186">
        <f>ROUND(I100*H100,2)</f>
        <v>0</v>
      </c>
      <c r="BL100" s="18" t="s">
        <v>86</v>
      </c>
      <c r="BM100" s="185" t="s">
        <v>384</v>
      </c>
    </row>
    <row r="101" spans="1:47" s="2" customFormat="1" ht="39">
      <c r="A101" s="35"/>
      <c r="B101" s="36"/>
      <c r="C101" s="37"/>
      <c r="D101" s="187" t="s">
        <v>128</v>
      </c>
      <c r="E101" s="37"/>
      <c r="F101" s="188" t="s">
        <v>385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128</v>
      </c>
      <c r="AU101" s="18" t="s">
        <v>80</v>
      </c>
    </row>
    <row r="102" spans="1:47" s="2" customFormat="1" ht="11.25">
      <c r="A102" s="35"/>
      <c r="B102" s="36"/>
      <c r="C102" s="37"/>
      <c r="D102" s="203" t="s">
        <v>142</v>
      </c>
      <c r="E102" s="37"/>
      <c r="F102" s="204" t="s">
        <v>386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142</v>
      </c>
      <c r="AU102" s="18" t="s">
        <v>80</v>
      </c>
    </row>
    <row r="103" spans="2:51" s="15" customFormat="1" ht="11.25">
      <c r="B103" s="231"/>
      <c r="C103" s="232"/>
      <c r="D103" s="187" t="s">
        <v>129</v>
      </c>
      <c r="E103" s="233" t="s">
        <v>19</v>
      </c>
      <c r="F103" s="234" t="s">
        <v>387</v>
      </c>
      <c r="G103" s="232"/>
      <c r="H103" s="233" t="s">
        <v>19</v>
      </c>
      <c r="I103" s="235"/>
      <c r="J103" s="232"/>
      <c r="K103" s="232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129</v>
      </c>
      <c r="AU103" s="240" t="s">
        <v>80</v>
      </c>
      <c r="AV103" s="15" t="s">
        <v>76</v>
      </c>
      <c r="AW103" s="15" t="s">
        <v>33</v>
      </c>
      <c r="AX103" s="15" t="s">
        <v>71</v>
      </c>
      <c r="AY103" s="240" t="s">
        <v>121</v>
      </c>
    </row>
    <row r="104" spans="2:51" s="13" customFormat="1" ht="11.25">
      <c r="B104" s="192"/>
      <c r="C104" s="193"/>
      <c r="D104" s="187" t="s">
        <v>129</v>
      </c>
      <c r="E104" s="194" t="s">
        <v>19</v>
      </c>
      <c r="F104" s="195" t="s">
        <v>338</v>
      </c>
      <c r="G104" s="193"/>
      <c r="H104" s="196">
        <v>34</v>
      </c>
      <c r="I104" s="197"/>
      <c r="J104" s="193"/>
      <c r="K104" s="193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129</v>
      </c>
      <c r="AU104" s="202" t="s">
        <v>80</v>
      </c>
      <c r="AV104" s="13" t="s">
        <v>80</v>
      </c>
      <c r="AW104" s="13" t="s">
        <v>33</v>
      </c>
      <c r="AX104" s="13" t="s">
        <v>76</v>
      </c>
      <c r="AY104" s="202" t="s">
        <v>121</v>
      </c>
    </row>
    <row r="105" spans="2:63" s="12" customFormat="1" ht="22.9" customHeight="1">
      <c r="B105" s="158"/>
      <c r="C105" s="159"/>
      <c r="D105" s="160" t="s">
        <v>70</v>
      </c>
      <c r="E105" s="172" t="s">
        <v>83</v>
      </c>
      <c r="F105" s="172" t="s">
        <v>388</v>
      </c>
      <c r="G105" s="159"/>
      <c r="H105" s="159"/>
      <c r="I105" s="162"/>
      <c r="J105" s="173">
        <f>BK105</f>
        <v>0</v>
      </c>
      <c r="K105" s="159"/>
      <c r="L105" s="164"/>
      <c r="M105" s="165"/>
      <c r="N105" s="166"/>
      <c r="O105" s="166"/>
      <c r="P105" s="167">
        <f>SUM(P106:P123)</f>
        <v>0</v>
      </c>
      <c r="Q105" s="166"/>
      <c r="R105" s="167">
        <f>SUM(R106:R123)</f>
        <v>15.460679500000001</v>
      </c>
      <c r="S105" s="166"/>
      <c r="T105" s="168">
        <f>SUM(T106:T123)</f>
        <v>0</v>
      </c>
      <c r="AR105" s="169" t="s">
        <v>76</v>
      </c>
      <c r="AT105" s="170" t="s">
        <v>70</v>
      </c>
      <c r="AU105" s="170" t="s">
        <v>76</v>
      </c>
      <c r="AY105" s="169" t="s">
        <v>121</v>
      </c>
      <c r="BK105" s="171">
        <f>SUM(BK106:BK123)</f>
        <v>0</v>
      </c>
    </row>
    <row r="106" spans="1:65" s="2" customFormat="1" ht="24.2" customHeight="1">
      <c r="A106" s="35"/>
      <c r="B106" s="36"/>
      <c r="C106" s="174" t="s">
        <v>83</v>
      </c>
      <c r="D106" s="174" t="s">
        <v>123</v>
      </c>
      <c r="E106" s="175" t="s">
        <v>389</v>
      </c>
      <c r="F106" s="176" t="s">
        <v>390</v>
      </c>
      <c r="G106" s="177" t="s">
        <v>391</v>
      </c>
      <c r="H106" s="178">
        <v>1</v>
      </c>
      <c r="I106" s="179"/>
      <c r="J106" s="180">
        <f>ROUND(I106*H106,2)</f>
        <v>0</v>
      </c>
      <c r="K106" s="176" t="s">
        <v>139</v>
      </c>
      <c r="L106" s="40"/>
      <c r="M106" s="181" t="s">
        <v>19</v>
      </c>
      <c r="N106" s="182" t="s">
        <v>43</v>
      </c>
      <c r="O106" s="65"/>
      <c r="P106" s="183">
        <f>O106*H106</f>
        <v>0</v>
      </c>
      <c r="Q106" s="183">
        <v>1.9085</v>
      </c>
      <c r="R106" s="183">
        <f>Q106*H106</f>
        <v>1.9085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86</v>
      </c>
      <c r="AT106" s="185" t="s">
        <v>123</v>
      </c>
      <c r="AU106" s="185" t="s">
        <v>80</v>
      </c>
      <c r="AY106" s="18" t="s">
        <v>121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86</v>
      </c>
      <c r="BM106" s="185" t="s">
        <v>392</v>
      </c>
    </row>
    <row r="107" spans="1:47" s="2" customFormat="1" ht="19.5">
      <c r="A107" s="35"/>
      <c r="B107" s="36"/>
      <c r="C107" s="37"/>
      <c r="D107" s="187" t="s">
        <v>128</v>
      </c>
      <c r="E107" s="37"/>
      <c r="F107" s="188" t="s">
        <v>393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128</v>
      </c>
      <c r="AU107" s="18" t="s">
        <v>80</v>
      </c>
    </row>
    <row r="108" spans="1:47" s="2" customFormat="1" ht="11.25">
      <c r="A108" s="35"/>
      <c r="B108" s="36"/>
      <c r="C108" s="37"/>
      <c r="D108" s="203" t="s">
        <v>142</v>
      </c>
      <c r="E108" s="37"/>
      <c r="F108" s="204" t="s">
        <v>394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142</v>
      </c>
      <c r="AU108" s="18" t="s">
        <v>80</v>
      </c>
    </row>
    <row r="109" spans="2:51" s="15" customFormat="1" ht="11.25">
      <c r="B109" s="231"/>
      <c r="C109" s="232"/>
      <c r="D109" s="187" t="s">
        <v>129</v>
      </c>
      <c r="E109" s="233" t="s">
        <v>19</v>
      </c>
      <c r="F109" s="234" t="s">
        <v>395</v>
      </c>
      <c r="G109" s="232"/>
      <c r="H109" s="233" t="s">
        <v>19</v>
      </c>
      <c r="I109" s="235"/>
      <c r="J109" s="232"/>
      <c r="K109" s="232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129</v>
      </c>
      <c r="AU109" s="240" t="s">
        <v>80</v>
      </c>
      <c r="AV109" s="15" t="s">
        <v>76</v>
      </c>
      <c r="AW109" s="15" t="s">
        <v>33</v>
      </c>
      <c r="AX109" s="15" t="s">
        <v>71</v>
      </c>
      <c r="AY109" s="240" t="s">
        <v>121</v>
      </c>
    </row>
    <row r="110" spans="2:51" s="13" customFormat="1" ht="11.25">
      <c r="B110" s="192"/>
      <c r="C110" s="193"/>
      <c r="D110" s="187" t="s">
        <v>129</v>
      </c>
      <c r="E110" s="194" t="s">
        <v>19</v>
      </c>
      <c r="F110" s="195" t="s">
        <v>76</v>
      </c>
      <c r="G110" s="193"/>
      <c r="H110" s="196">
        <v>1</v>
      </c>
      <c r="I110" s="197"/>
      <c r="J110" s="193"/>
      <c r="K110" s="193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129</v>
      </c>
      <c r="AU110" s="202" t="s">
        <v>80</v>
      </c>
      <c r="AV110" s="13" t="s">
        <v>80</v>
      </c>
      <c r="AW110" s="13" t="s">
        <v>33</v>
      </c>
      <c r="AX110" s="13" t="s">
        <v>76</v>
      </c>
      <c r="AY110" s="202" t="s">
        <v>121</v>
      </c>
    </row>
    <row r="111" spans="1:65" s="2" customFormat="1" ht="21.75" customHeight="1">
      <c r="A111" s="35"/>
      <c r="B111" s="36"/>
      <c r="C111" s="174" t="s">
        <v>86</v>
      </c>
      <c r="D111" s="174" t="s">
        <v>123</v>
      </c>
      <c r="E111" s="175" t="s">
        <v>396</v>
      </c>
      <c r="F111" s="176" t="s">
        <v>397</v>
      </c>
      <c r="G111" s="177" t="s">
        <v>126</v>
      </c>
      <c r="H111" s="178">
        <v>474.35</v>
      </c>
      <c r="I111" s="179"/>
      <c r="J111" s="180">
        <f>ROUND(I111*H111,2)</f>
        <v>0</v>
      </c>
      <c r="K111" s="176" t="s">
        <v>139</v>
      </c>
      <c r="L111" s="40"/>
      <c r="M111" s="181" t="s">
        <v>19</v>
      </c>
      <c r="N111" s="182" t="s">
        <v>43</v>
      </c>
      <c r="O111" s="65"/>
      <c r="P111" s="183">
        <f>O111*H111</f>
        <v>0</v>
      </c>
      <c r="Q111" s="183">
        <v>0.02857</v>
      </c>
      <c r="R111" s="183">
        <f>Q111*H111</f>
        <v>13.552179500000001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86</v>
      </c>
      <c r="AT111" s="185" t="s">
        <v>123</v>
      </c>
      <c r="AU111" s="185" t="s">
        <v>80</v>
      </c>
      <c r="AY111" s="18" t="s">
        <v>121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80</v>
      </c>
      <c r="BK111" s="186">
        <f>ROUND(I111*H111,2)</f>
        <v>0</v>
      </c>
      <c r="BL111" s="18" t="s">
        <v>86</v>
      </c>
      <c r="BM111" s="185" t="s">
        <v>398</v>
      </c>
    </row>
    <row r="112" spans="1:47" s="2" customFormat="1" ht="19.5">
      <c r="A112" s="35"/>
      <c r="B112" s="36"/>
      <c r="C112" s="37"/>
      <c r="D112" s="187" t="s">
        <v>128</v>
      </c>
      <c r="E112" s="37"/>
      <c r="F112" s="188" t="s">
        <v>399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128</v>
      </c>
      <c r="AU112" s="18" t="s">
        <v>80</v>
      </c>
    </row>
    <row r="113" spans="1:47" s="2" customFormat="1" ht="11.25">
      <c r="A113" s="35"/>
      <c r="B113" s="36"/>
      <c r="C113" s="37"/>
      <c r="D113" s="203" t="s">
        <v>142</v>
      </c>
      <c r="E113" s="37"/>
      <c r="F113" s="204" t="s">
        <v>400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142</v>
      </c>
      <c r="AU113" s="18" t="s">
        <v>80</v>
      </c>
    </row>
    <row r="114" spans="2:51" s="15" customFormat="1" ht="11.25">
      <c r="B114" s="231"/>
      <c r="C114" s="232"/>
      <c r="D114" s="187" t="s">
        <v>129</v>
      </c>
      <c r="E114" s="233" t="s">
        <v>19</v>
      </c>
      <c r="F114" s="234" t="s">
        <v>401</v>
      </c>
      <c r="G114" s="232"/>
      <c r="H114" s="233" t="s">
        <v>19</v>
      </c>
      <c r="I114" s="235"/>
      <c r="J114" s="232"/>
      <c r="K114" s="232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129</v>
      </c>
      <c r="AU114" s="240" t="s">
        <v>80</v>
      </c>
      <c r="AV114" s="15" t="s">
        <v>76</v>
      </c>
      <c r="AW114" s="15" t="s">
        <v>33</v>
      </c>
      <c r="AX114" s="15" t="s">
        <v>71</v>
      </c>
      <c r="AY114" s="240" t="s">
        <v>121</v>
      </c>
    </row>
    <row r="115" spans="2:51" s="13" customFormat="1" ht="11.25">
      <c r="B115" s="192"/>
      <c r="C115" s="193"/>
      <c r="D115" s="187" t="s">
        <v>129</v>
      </c>
      <c r="E115" s="194" t="s">
        <v>19</v>
      </c>
      <c r="F115" s="195" t="s">
        <v>402</v>
      </c>
      <c r="G115" s="193"/>
      <c r="H115" s="196">
        <v>495.69</v>
      </c>
      <c r="I115" s="197"/>
      <c r="J115" s="193"/>
      <c r="K115" s="193"/>
      <c r="L115" s="198"/>
      <c r="M115" s="199"/>
      <c r="N115" s="200"/>
      <c r="O115" s="200"/>
      <c r="P115" s="200"/>
      <c r="Q115" s="200"/>
      <c r="R115" s="200"/>
      <c r="S115" s="200"/>
      <c r="T115" s="201"/>
      <c r="AT115" s="202" t="s">
        <v>129</v>
      </c>
      <c r="AU115" s="202" t="s">
        <v>80</v>
      </c>
      <c r="AV115" s="13" t="s">
        <v>80</v>
      </c>
      <c r="AW115" s="13" t="s">
        <v>33</v>
      </c>
      <c r="AX115" s="13" t="s">
        <v>71</v>
      </c>
      <c r="AY115" s="202" t="s">
        <v>121</v>
      </c>
    </row>
    <row r="116" spans="2:51" s="13" customFormat="1" ht="11.25">
      <c r="B116" s="192"/>
      <c r="C116" s="193"/>
      <c r="D116" s="187" t="s">
        <v>129</v>
      </c>
      <c r="E116" s="194" t="s">
        <v>19</v>
      </c>
      <c r="F116" s="195" t="s">
        <v>403</v>
      </c>
      <c r="G116" s="193"/>
      <c r="H116" s="196">
        <v>13.31</v>
      </c>
      <c r="I116" s="197"/>
      <c r="J116" s="193"/>
      <c r="K116" s="193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129</v>
      </c>
      <c r="AU116" s="202" t="s">
        <v>80</v>
      </c>
      <c r="AV116" s="13" t="s">
        <v>80</v>
      </c>
      <c r="AW116" s="13" t="s">
        <v>33</v>
      </c>
      <c r="AX116" s="13" t="s">
        <v>71</v>
      </c>
      <c r="AY116" s="202" t="s">
        <v>121</v>
      </c>
    </row>
    <row r="117" spans="2:51" s="15" customFormat="1" ht="11.25">
      <c r="B117" s="231"/>
      <c r="C117" s="232"/>
      <c r="D117" s="187" t="s">
        <v>129</v>
      </c>
      <c r="E117" s="233" t="s">
        <v>19</v>
      </c>
      <c r="F117" s="234" t="s">
        <v>404</v>
      </c>
      <c r="G117" s="232"/>
      <c r="H117" s="233" t="s">
        <v>19</v>
      </c>
      <c r="I117" s="235"/>
      <c r="J117" s="232"/>
      <c r="K117" s="232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129</v>
      </c>
      <c r="AU117" s="240" t="s">
        <v>80</v>
      </c>
      <c r="AV117" s="15" t="s">
        <v>76</v>
      </c>
      <c r="AW117" s="15" t="s">
        <v>33</v>
      </c>
      <c r="AX117" s="15" t="s">
        <v>71</v>
      </c>
      <c r="AY117" s="240" t="s">
        <v>121</v>
      </c>
    </row>
    <row r="118" spans="2:51" s="13" customFormat="1" ht="11.25">
      <c r="B118" s="192"/>
      <c r="C118" s="193"/>
      <c r="D118" s="187" t="s">
        <v>129</v>
      </c>
      <c r="E118" s="194" t="s">
        <v>19</v>
      </c>
      <c r="F118" s="195" t="s">
        <v>405</v>
      </c>
      <c r="G118" s="193"/>
      <c r="H118" s="196">
        <v>-25.2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129</v>
      </c>
      <c r="AU118" s="202" t="s">
        <v>80</v>
      </c>
      <c r="AV118" s="13" t="s">
        <v>80</v>
      </c>
      <c r="AW118" s="13" t="s">
        <v>33</v>
      </c>
      <c r="AX118" s="13" t="s">
        <v>71</v>
      </c>
      <c r="AY118" s="202" t="s">
        <v>121</v>
      </c>
    </row>
    <row r="119" spans="2:51" s="15" customFormat="1" ht="11.25">
      <c r="B119" s="231"/>
      <c r="C119" s="232"/>
      <c r="D119" s="187" t="s">
        <v>129</v>
      </c>
      <c r="E119" s="233" t="s">
        <v>19</v>
      </c>
      <c r="F119" s="234" t="s">
        <v>406</v>
      </c>
      <c r="G119" s="232"/>
      <c r="H119" s="233" t="s">
        <v>19</v>
      </c>
      <c r="I119" s="235"/>
      <c r="J119" s="232"/>
      <c r="K119" s="232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129</v>
      </c>
      <c r="AU119" s="240" t="s">
        <v>80</v>
      </c>
      <c r="AV119" s="15" t="s">
        <v>76</v>
      </c>
      <c r="AW119" s="15" t="s">
        <v>33</v>
      </c>
      <c r="AX119" s="15" t="s">
        <v>71</v>
      </c>
      <c r="AY119" s="240" t="s">
        <v>121</v>
      </c>
    </row>
    <row r="120" spans="2:51" s="13" customFormat="1" ht="11.25">
      <c r="B120" s="192"/>
      <c r="C120" s="193"/>
      <c r="D120" s="187" t="s">
        <v>129</v>
      </c>
      <c r="E120" s="194" t="s">
        <v>19</v>
      </c>
      <c r="F120" s="195" t="s">
        <v>407</v>
      </c>
      <c r="G120" s="193"/>
      <c r="H120" s="196">
        <v>-7.56</v>
      </c>
      <c r="I120" s="197"/>
      <c r="J120" s="193"/>
      <c r="K120" s="193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129</v>
      </c>
      <c r="AU120" s="202" t="s">
        <v>80</v>
      </c>
      <c r="AV120" s="13" t="s">
        <v>80</v>
      </c>
      <c r="AW120" s="13" t="s">
        <v>33</v>
      </c>
      <c r="AX120" s="13" t="s">
        <v>71</v>
      </c>
      <c r="AY120" s="202" t="s">
        <v>121</v>
      </c>
    </row>
    <row r="121" spans="2:51" s="15" customFormat="1" ht="11.25">
      <c r="B121" s="231"/>
      <c r="C121" s="232"/>
      <c r="D121" s="187" t="s">
        <v>129</v>
      </c>
      <c r="E121" s="233" t="s">
        <v>19</v>
      </c>
      <c r="F121" s="234" t="s">
        <v>408</v>
      </c>
      <c r="G121" s="232"/>
      <c r="H121" s="233" t="s">
        <v>19</v>
      </c>
      <c r="I121" s="235"/>
      <c r="J121" s="232"/>
      <c r="K121" s="232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129</v>
      </c>
      <c r="AU121" s="240" t="s">
        <v>80</v>
      </c>
      <c r="AV121" s="15" t="s">
        <v>76</v>
      </c>
      <c r="AW121" s="15" t="s">
        <v>33</v>
      </c>
      <c r="AX121" s="15" t="s">
        <v>71</v>
      </c>
      <c r="AY121" s="240" t="s">
        <v>121</v>
      </c>
    </row>
    <row r="122" spans="2:51" s="13" customFormat="1" ht="11.25">
      <c r="B122" s="192"/>
      <c r="C122" s="193"/>
      <c r="D122" s="187" t="s">
        <v>129</v>
      </c>
      <c r="E122" s="194" t="s">
        <v>19</v>
      </c>
      <c r="F122" s="195" t="s">
        <v>409</v>
      </c>
      <c r="G122" s="193"/>
      <c r="H122" s="196">
        <v>-1.89</v>
      </c>
      <c r="I122" s="197"/>
      <c r="J122" s="193"/>
      <c r="K122" s="193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129</v>
      </c>
      <c r="AU122" s="202" t="s">
        <v>80</v>
      </c>
      <c r="AV122" s="13" t="s">
        <v>80</v>
      </c>
      <c r="AW122" s="13" t="s">
        <v>33</v>
      </c>
      <c r="AX122" s="13" t="s">
        <v>71</v>
      </c>
      <c r="AY122" s="202" t="s">
        <v>121</v>
      </c>
    </row>
    <row r="123" spans="2:51" s="14" customFormat="1" ht="11.25">
      <c r="B123" s="205"/>
      <c r="C123" s="206"/>
      <c r="D123" s="187" t="s">
        <v>129</v>
      </c>
      <c r="E123" s="207" t="s">
        <v>19</v>
      </c>
      <c r="F123" s="208" t="s">
        <v>261</v>
      </c>
      <c r="G123" s="206"/>
      <c r="H123" s="209">
        <v>474.35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129</v>
      </c>
      <c r="AU123" s="215" t="s">
        <v>80</v>
      </c>
      <c r="AV123" s="14" t="s">
        <v>86</v>
      </c>
      <c r="AW123" s="14" t="s">
        <v>33</v>
      </c>
      <c r="AX123" s="14" t="s">
        <v>76</v>
      </c>
      <c r="AY123" s="215" t="s">
        <v>121</v>
      </c>
    </row>
    <row r="124" spans="2:63" s="12" customFormat="1" ht="22.9" customHeight="1">
      <c r="B124" s="158"/>
      <c r="C124" s="159"/>
      <c r="D124" s="160" t="s">
        <v>70</v>
      </c>
      <c r="E124" s="172" t="s">
        <v>149</v>
      </c>
      <c r="F124" s="172" t="s">
        <v>410</v>
      </c>
      <c r="G124" s="159"/>
      <c r="H124" s="159"/>
      <c r="I124" s="162"/>
      <c r="J124" s="173">
        <f>BK124</f>
        <v>0</v>
      </c>
      <c r="K124" s="159"/>
      <c r="L124" s="164"/>
      <c r="M124" s="165"/>
      <c r="N124" s="166"/>
      <c r="O124" s="166"/>
      <c r="P124" s="167">
        <f>SUM(P125:P141)</f>
        <v>0</v>
      </c>
      <c r="Q124" s="166"/>
      <c r="R124" s="167">
        <f>SUM(R125:R141)</f>
        <v>12.019480000000001</v>
      </c>
      <c r="S124" s="166"/>
      <c r="T124" s="168">
        <f>SUM(T125:T141)</f>
        <v>0</v>
      </c>
      <c r="AR124" s="169" t="s">
        <v>76</v>
      </c>
      <c r="AT124" s="170" t="s">
        <v>70</v>
      </c>
      <c r="AU124" s="170" t="s">
        <v>76</v>
      </c>
      <c r="AY124" s="169" t="s">
        <v>121</v>
      </c>
      <c r="BK124" s="171">
        <f>SUM(BK125:BK141)</f>
        <v>0</v>
      </c>
    </row>
    <row r="125" spans="1:65" s="2" customFormat="1" ht="24.2" customHeight="1">
      <c r="A125" s="35"/>
      <c r="B125" s="36"/>
      <c r="C125" s="174" t="s">
        <v>149</v>
      </c>
      <c r="D125" s="174" t="s">
        <v>123</v>
      </c>
      <c r="E125" s="175" t="s">
        <v>411</v>
      </c>
      <c r="F125" s="176" t="s">
        <v>412</v>
      </c>
      <c r="G125" s="177" t="s">
        <v>126</v>
      </c>
      <c r="H125" s="178">
        <v>34</v>
      </c>
      <c r="I125" s="179"/>
      <c r="J125" s="180">
        <f>ROUND(I125*H125,2)</f>
        <v>0</v>
      </c>
      <c r="K125" s="176" t="s">
        <v>139</v>
      </c>
      <c r="L125" s="40"/>
      <c r="M125" s="181" t="s">
        <v>19</v>
      </c>
      <c r="N125" s="182" t="s">
        <v>43</v>
      </c>
      <c r="O125" s="65"/>
      <c r="P125" s="183">
        <f>O125*H125</f>
        <v>0</v>
      </c>
      <c r="Q125" s="183">
        <v>0.08922</v>
      </c>
      <c r="R125" s="183">
        <f>Q125*H125</f>
        <v>3.03348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86</v>
      </c>
      <c r="AT125" s="185" t="s">
        <v>123</v>
      </c>
      <c r="AU125" s="185" t="s">
        <v>80</v>
      </c>
      <c r="AY125" s="18" t="s">
        <v>121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80</v>
      </c>
      <c r="BK125" s="186">
        <f>ROUND(I125*H125,2)</f>
        <v>0</v>
      </c>
      <c r="BL125" s="18" t="s">
        <v>86</v>
      </c>
      <c r="BM125" s="185" t="s">
        <v>413</v>
      </c>
    </row>
    <row r="126" spans="1:47" s="2" customFormat="1" ht="48.75">
      <c r="A126" s="35"/>
      <c r="B126" s="36"/>
      <c r="C126" s="37"/>
      <c r="D126" s="187" t="s">
        <v>128</v>
      </c>
      <c r="E126" s="37"/>
      <c r="F126" s="188" t="s">
        <v>414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128</v>
      </c>
      <c r="AU126" s="18" t="s">
        <v>80</v>
      </c>
    </row>
    <row r="127" spans="1:47" s="2" customFormat="1" ht="11.25">
      <c r="A127" s="35"/>
      <c r="B127" s="36"/>
      <c r="C127" s="37"/>
      <c r="D127" s="203" t="s">
        <v>142</v>
      </c>
      <c r="E127" s="37"/>
      <c r="F127" s="204" t="s">
        <v>415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142</v>
      </c>
      <c r="AU127" s="18" t="s">
        <v>80</v>
      </c>
    </row>
    <row r="128" spans="2:51" s="15" customFormat="1" ht="11.25">
      <c r="B128" s="231"/>
      <c r="C128" s="232"/>
      <c r="D128" s="187" t="s">
        <v>129</v>
      </c>
      <c r="E128" s="233" t="s">
        <v>19</v>
      </c>
      <c r="F128" s="234" t="s">
        <v>387</v>
      </c>
      <c r="G128" s="232"/>
      <c r="H128" s="233" t="s">
        <v>19</v>
      </c>
      <c r="I128" s="235"/>
      <c r="J128" s="232"/>
      <c r="K128" s="232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129</v>
      </c>
      <c r="AU128" s="240" t="s">
        <v>80</v>
      </c>
      <c r="AV128" s="15" t="s">
        <v>76</v>
      </c>
      <c r="AW128" s="15" t="s">
        <v>33</v>
      </c>
      <c r="AX128" s="15" t="s">
        <v>71</v>
      </c>
      <c r="AY128" s="240" t="s">
        <v>121</v>
      </c>
    </row>
    <row r="129" spans="2:51" s="13" customFormat="1" ht="11.25">
      <c r="B129" s="192"/>
      <c r="C129" s="193"/>
      <c r="D129" s="187" t="s">
        <v>129</v>
      </c>
      <c r="E129" s="194" t="s">
        <v>19</v>
      </c>
      <c r="F129" s="195" t="s">
        <v>338</v>
      </c>
      <c r="G129" s="193"/>
      <c r="H129" s="196">
        <v>34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129</v>
      </c>
      <c r="AU129" s="202" t="s">
        <v>80</v>
      </c>
      <c r="AV129" s="13" t="s">
        <v>80</v>
      </c>
      <c r="AW129" s="13" t="s">
        <v>33</v>
      </c>
      <c r="AX129" s="13" t="s">
        <v>76</v>
      </c>
      <c r="AY129" s="202" t="s">
        <v>121</v>
      </c>
    </row>
    <row r="130" spans="1:65" s="2" customFormat="1" ht="33" customHeight="1">
      <c r="A130" s="35"/>
      <c r="B130" s="36"/>
      <c r="C130" s="174" t="s">
        <v>131</v>
      </c>
      <c r="D130" s="174" t="s">
        <v>123</v>
      </c>
      <c r="E130" s="175" t="s">
        <v>416</v>
      </c>
      <c r="F130" s="176" t="s">
        <v>417</v>
      </c>
      <c r="G130" s="177" t="s">
        <v>126</v>
      </c>
      <c r="H130" s="178">
        <v>74</v>
      </c>
      <c r="I130" s="179"/>
      <c r="J130" s="180">
        <f>ROUND(I130*H130,2)</f>
        <v>0</v>
      </c>
      <c r="K130" s="176" t="s">
        <v>139</v>
      </c>
      <c r="L130" s="40"/>
      <c r="M130" s="181" t="s">
        <v>19</v>
      </c>
      <c r="N130" s="182" t="s">
        <v>43</v>
      </c>
      <c r="O130" s="65"/>
      <c r="P130" s="183">
        <f>O130*H130</f>
        <v>0</v>
      </c>
      <c r="Q130" s="183">
        <v>0.101</v>
      </c>
      <c r="R130" s="183">
        <f>Q130*H130</f>
        <v>7.474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86</v>
      </c>
      <c r="AT130" s="185" t="s">
        <v>123</v>
      </c>
      <c r="AU130" s="185" t="s">
        <v>80</v>
      </c>
      <c r="AY130" s="18" t="s">
        <v>121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80</v>
      </c>
      <c r="BK130" s="186">
        <f>ROUND(I130*H130,2)</f>
        <v>0</v>
      </c>
      <c r="BL130" s="18" t="s">
        <v>86</v>
      </c>
      <c r="BM130" s="185" t="s">
        <v>418</v>
      </c>
    </row>
    <row r="131" spans="1:47" s="2" customFormat="1" ht="48.75">
      <c r="A131" s="35"/>
      <c r="B131" s="36"/>
      <c r="C131" s="37"/>
      <c r="D131" s="187" t="s">
        <v>128</v>
      </c>
      <c r="E131" s="37"/>
      <c r="F131" s="188" t="s">
        <v>419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128</v>
      </c>
      <c r="AU131" s="18" t="s">
        <v>80</v>
      </c>
    </row>
    <row r="132" spans="1:47" s="2" customFormat="1" ht="11.25">
      <c r="A132" s="35"/>
      <c r="B132" s="36"/>
      <c r="C132" s="37"/>
      <c r="D132" s="203" t="s">
        <v>142</v>
      </c>
      <c r="E132" s="37"/>
      <c r="F132" s="204" t="s">
        <v>420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142</v>
      </c>
      <c r="AU132" s="18" t="s">
        <v>80</v>
      </c>
    </row>
    <row r="133" spans="2:51" s="15" customFormat="1" ht="11.25">
      <c r="B133" s="231"/>
      <c r="C133" s="232"/>
      <c r="D133" s="187" t="s">
        <v>129</v>
      </c>
      <c r="E133" s="233" t="s">
        <v>19</v>
      </c>
      <c r="F133" s="234" t="s">
        <v>421</v>
      </c>
      <c r="G133" s="232"/>
      <c r="H133" s="233" t="s">
        <v>19</v>
      </c>
      <c r="I133" s="235"/>
      <c r="J133" s="232"/>
      <c r="K133" s="232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129</v>
      </c>
      <c r="AU133" s="240" t="s">
        <v>80</v>
      </c>
      <c r="AV133" s="15" t="s">
        <v>76</v>
      </c>
      <c r="AW133" s="15" t="s">
        <v>33</v>
      </c>
      <c r="AX133" s="15" t="s">
        <v>71</v>
      </c>
      <c r="AY133" s="240" t="s">
        <v>121</v>
      </c>
    </row>
    <row r="134" spans="2:51" s="13" customFormat="1" ht="11.25">
      <c r="B134" s="192"/>
      <c r="C134" s="193"/>
      <c r="D134" s="187" t="s">
        <v>129</v>
      </c>
      <c r="E134" s="194" t="s">
        <v>19</v>
      </c>
      <c r="F134" s="195" t="s">
        <v>422</v>
      </c>
      <c r="G134" s="193"/>
      <c r="H134" s="196">
        <v>14</v>
      </c>
      <c r="I134" s="197"/>
      <c r="J134" s="193"/>
      <c r="K134" s="193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129</v>
      </c>
      <c r="AU134" s="202" t="s">
        <v>80</v>
      </c>
      <c r="AV134" s="13" t="s">
        <v>80</v>
      </c>
      <c r="AW134" s="13" t="s">
        <v>33</v>
      </c>
      <c r="AX134" s="13" t="s">
        <v>71</v>
      </c>
      <c r="AY134" s="202" t="s">
        <v>121</v>
      </c>
    </row>
    <row r="135" spans="2:51" s="15" customFormat="1" ht="11.25">
      <c r="B135" s="231"/>
      <c r="C135" s="232"/>
      <c r="D135" s="187" t="s">
        <v>129</v>
      </c>
      <c r="E135" s="233" t="s">
        <v>19</v>
      </c>
      <c r="F135" s="234" t="s">
        <v>380</v>
      </c>
      <c r="G135" s="232"/>
      <c r="H135" s="233" t="s">
        <v>19</v>
      </c>
      <c r="I135" s="235"/>
      <c r="J135" s="232"/>
      <c r="K135" s="232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129</v>
      </c>
      <c r="AU135" s="240" t="s">
        <v>80</v>
      </c>
      <c r="AV135" s="15" t="s">
        <v>76</v>
      </c>
      <c r="AW135" s="15" t="s">
        <v>33</v>
      </c>
      <c r="AX135" s="15" t="s">
        <v>71</v>
      </c>
      <c r="AY135" s="240" t="s">
        <v>121</v>
      </c>
    </row>
    <row r="136" spans="2:51" s="13" customFormat="1" ht="11.25">
      <c r="B136" s="192"/>
      <c r="C136" s="193"/>
      <c r="D136" s="187" t="s">
        <v>129</v>
      </c>
      <c r="E136" s="194" t="s">
        <v>19</v>
      </c>
      <c r="F136" s="195" t="s">
        <v>381</v>
      </c>
      <c r="G136" s="193"/>
      <c r="H136" s="196">
        <v>60</v>
      </c>
      <c r="I136" s="197"/>
      <c r="J136" s="193"/>
      <c r="K136" s="193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129</v>
      </c>
      <c r="AU136" s="202" t="s">
        <v>80</v>
      </c>
      <c r="AV136" s="13" t="s">
        <v>80</v>
      </c>
      <c r="AW136" s="13" t="s">
        <v>33</v>
      </c>
      <c r="AX136" s="13" t="s">
        <v>71</v>
      </c>
      <c r="AY136" s="202" t="s">
        <v>121</v>
      </c>
    </row>
    <row r="137" spans="2:51" s="14" customFormat="1" ht="11.25">
      <c r="B137" s="205"/>
      <c r="C137" s="206"/>
      <c r="D137" s="187" t="s">
        <v>129</v>
      </c>
      <c r="E137" s="207" t="s">
        <v>19</v>
      </c>
      <c r="F137" s="208" t="s">
        <v>261</v>
      </c>
      <c r="G137" s="206"/>
      <c r="H137" s="209">
        <v>74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129</v>
      </c>
      <c r="AU137" s="215" t="s">
        <v>80</v>
      </c>
      <c r="AV137" s="14" t="s">
        <v>86</v>
      </c>
      <c r="AW137" s="14" t="s">
        <v>33</v>
      </c>
      <c r="AX137" s="14" t="s">
        <v>76</v>
      </c>
      <c r="AY137" s="215" t="s">
        <v>121</v>
      </c>
    </row>
    <row r="138" spans="1:65" s="2" customFormat="1" ht="16.5" customHeight="1">
      <c r="A138" s="35"/>
      <c r="B138" s="36"/>
      <c r="C138" s="216" t="s">
        <v>156</v>
      </c>
      <c r="D138" s="216" t="s">
        <v>277</v>
      </c>
      <c r="E138" s="217" t="s">
        <v>423</v>
      </c>
      <c r="F138" s="218" t="s">
        <v>424</v>
      </c>
      <c r="G138" s="219" t="s">
        <v>126</v>
      </c>
      <c r="H138" s="220">
        <v>14</v>
      </c>
      <c r="I138" s="221"/>
      <c r="J138" s="222">
        <f>ROUND(I138*H138,2)</f>
        <v>0</v>
      </c>
      <c r="K138" s="218" t="s">
        <v>139</v>
      </c>
      <c r="L138" s="223"/>
      <c r="M138" s="224" t="s">
        <v>19</v>
      </c>
      <c r="N138" s="225" t="s">
        <v>43</v>
      </c>
      <c r="O138" s="65"/>
      <c r="P138" s="183">
        <f>O138*H138</f>
        <v>0</v>
      </c>
      <c r="Q138" s="183">
        <v>0.108</v>
      </c>
      <c r="R138" s="183">
        <f>Q138*H138</f>
        <v>1.512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163</v>
      </c>
      <c r="AT138" s="185" t="s">
        <v>277</v>
      </c>
      <c r="AU138" s="185" t="s">
        <v>80</v>
      </c>
      <c r="AY138" s="18" t="s">
        <v>121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80</v>
      </c>
      <c r="BK138" s="186">
        <f>ROUND(I138*H138,2)</f>
        <v>0</v>
      </c>
      <c r="BL138" s="18" t="s">
        <v>86</v>
      </c>
      <c r="BM138" s="185" t="s">
        <v>425</v>
      </c>
    </row>
    <row r="139" spans="1:47" s="2" customFormat="1" ht="11.25">
      <c r="A139" s="35"/>
      <c r="B139" s="36"/>
      <c r="C139" s="37"/>
      <c r="D139" s="187" t="s">
        <v>128</v>
      </c>
      <c r="E139" s="37"/>
      <c r="F139" s="188" t="s">
        <v>424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128</v>
      </c>
      <c r="AU139" s="18" t="s">
        <v>80</v>
      </c>
    </row>
    <row r="140" spans="2:51" s="15" customFormat="1" ht="11.25">
      <c r="B140" s="231"/>
      <c r="C140" s="232"/>
      <c r="D140" s="187" t="s">
        <v>129</v>
      </c>
      <c r="E140" s="233" t="s">
        <v>19</v>
      </c>
      <c r="F140" s="234" t="s">
        <v>421</v>
      </c>
      <c r="G140" s="232"/>
      <c r="H140" s="233" t="s">
        <v>19</v>
      </c>
      <c r="I140" s="235"/>
      <c r="J140" s="232"/>
      <c r="K140" s="232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129</v>
      </c>
      <c r="AU140" s="240" t="s">
        <v>80</v>
      </c>
      <c r="AV140" s="15" t="s">
        <v>76</v>
      </c>
      <c r="AW140" s="15" t="s">
        <v>33</v>
      </c>
      <c r="AX140" s="15" t="s">
        <v>71</v>
      </c>
      <c r="AY140" s="240" t="s">
        <v>121</v>
      </c>
    </row>
    <row r="141" spans="2:51" s="13" customFormat="1" ht="11.25">
      <c r="B141" s="192"/>
      <c r="C141" s="193"/>
      <c r="D141" s="187" t="s">
        <v>129</v>
      </c>
      <c r="E141" s="194" t="s">
        <v>19</v>
      </c>
      <c r="F141" s="195" t="s">
        <v>422</v>
      </c>
      <c r="G141" s="193"/>
      <c r="H141" s="196">
        <v>14</v>
      </c>
      <c r="I141" s="197"/>
      <c r="J141" s="193"/>
      <c r="K141" s="193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129</v>
      </c>
      <c r="AU141" s="202" t="s">
        <v>80</v>
      </c>
      <c r="AV141" s="13" t="s">
        <v>80</v>
      </c>
      <c r="AW141" s="13" t="s">
        <v>33</v>
      </c>
      <c r="AX141" s="13" t="s">
        <v>76</v>
      </c>
      <c r="AY141" s="202" t="s">
        <v>121</v>
      </c>
    </row>
    <row r="142" spans="2:63" s="12" customFormat="1" ht="22.9" customHeight="1">
      <c r="B142" s="158"/>
      <c r="C142" s="159"/>
      <c r="D142" s="160" t="s">
        <v>70</v>
      </c>
      <c r="E142" s="172" t="s">
        <v>131</v>
      </c>
      <c r="F142" s="172" t="s">
        <v>132</v>
      </c>
      <c r="G142" s="159"/>
      <c r="H142" s="159"/>
      <c r="I142" s="162"/>
      <c r="J142" s="173">
        <f>BK142</f>
        <v>0</v>
      </c>
      <c r="K142" s="159"/>
      <c r="L142" s="164"/>
      <c r="M142" s="165"/>
      <c r="N142" s="166"/>
      <c r="O142" s="166"/>
      <c r="P142" s="167">
        <f>SUM(P143:P432)</f>
        <v>0</v>
      </c>
      <c r="Q142" s="166"/>
      <c r="R142" s="167">
        <f>SUM(R143:R432)</f>
        <v>16.3962466</v>
      </c>
      <c r="S142" s="166"/>
      <c r="T142" s="168">
        <f>SUM(T143:T432)</f>
        <v>0</v>
      </c>
      <c r="AR142" s="169" t="s">
        <v>76</v>
      </c>
      <c r="AT142" s="170" t="s">
        <v>70</v>
      </c>
      <c r="AU142" s="170" t="s">
        <v>76</v>
      </c>
      <c r="AY142" s="169" t="s">
        <v>121</v>
      </c>
      <c r="BK142" s="171">
        <f>SUM(BK143:BK432)</f>
        <v>0</v>
      </c>
    </row>
    <row r="143" spans="1:65" s="2" customFormat="1" ht="16.5" customHeight="1">
      <c r="A143" s="35"/>
      <c r="B143" s="36"/>
      <c r="C143" s="174" t="s">
        <v>163</v>
      </c>
      <c r="D143" s="174" t="s">
        <v>123</v>
      </c>
      <c r="E143" s="175" t="s">
        <v>426</v>
      </c>
      <c r="F143" s="176" t="s">
        <v>427</v>
      </c>
      <c r="G143" s="177" t="s">
        <v>126</v>
      </c>
      <c r="H143" s="178">
        <v>59.4</v>
      </c>
      <c r="I143" s="179"/>
      <c r="J143" s="180">
        <f>ROUND(I143*H143,2)</f>
        <v>0</v>
      </c>
      <c r="K143" s="176" t="s">
        <v>139</v>
      </c>
      <c r="L143" s="40"/>
      <c r="M143" s="181" t="s">
        <v>19</v>
      </c>
      <c r="N143" s="182" t="s">
        <v>43</v>
      </c>
      <c r="O143" s="65"/>
      <c r="P143" s="183">
        <f>O143*H143</f>
        <v>0</v>
      </c>
      <c r="Q143" s="183">
        <v>0.03273</v>
      </c>
      <c r="R143" s="183">
        <f>Q143*H143</f>
        <v>1.9441620000000002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86</v>
      </c>
      <c r="AT143" s="185" t="s">
        <v>123</v>
      </c>
      <c r="AU143" s="185" t="s">
        <v>80</v>
      </c>
      <c r="AY143" s="18" t="s">
        <v>121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80</v>
      </c>
      <c r="BK143" s="186">
        <f>ROUND(I143*H143,2)</f>
        <v>0</v>
      </c>
      <c r="BL143" s="18" t="s">
        <v>86</v>
      </c>
      <c r="BM143" s="185" t="s">
        <v>428</v>
      </c>
    </row>
    <row r="144" spans="1:47" s="2" customFormat="1" ht="11.25">
      <c r="A144" s="35"/>
      <c r="B144" s="36"/>
      <c r="C144" s="37"/>
      <c r="D144" s="187" t="s">
        <v>128</v>
      </c>
      <c r="E144" s="37"/>
      <c r="F144" s="188" t="s">
        <v>429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128</v>
      </c>
      <c r="AU144" s="18" t="s">
        <v>80</v>
      </c>
    </row>
    <row r="145" spans="1:47" s="2" customFormat="1" ht="11.25">
      <c r="A145" s="35"/>
      <c r="B145" s="36"/>
      <c r="C145" s="37"/>
      <c r="D145" s="203" t="s">
        <v>142</v>
      </c>
      <c r="E145" s="37"/>
      <c r="F145" s="204" t="s">
        <v>430</v>
      </c>
      <c r="G145" s="37"/>
      <c r="H145" s="37"/>
      <c r="I145" s="189"/>
      <c r="J145" s="37"/>
      <c r="K145" s="37"/>
      <c r="L145" s="40"/>
      <c r="M145" s="190"/>
      <c r="N145" s="191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142</v>
      </c>
      <c r="AU145" s="18" t="s">
        <v>80</v>
      </c>
    </row>
    <row r="146" spans="2:51" s="15" customFormat="1" ht="11.25">
      <c r="B146" s="231"/>
      <c r="C146" s="232"/>
      <c r="D146" s="187" t="s">
        <v>129</v>
      </c>
      <c r="E146" s="233" t="s">
        <v>19</v>
      </c>
      <c r="F146" s="234" t="s">
        <v>404</v>
      </c>
      <c r="G146" s="232"/>
      <c r="H146" s="233" t="s">
        <v>19</v>
      </c>
      <c r="I146" s="235"/>
      <c r="J146" s="232"/>
      <c r="K146" s="232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129</v>
      </c>
      <c r="AU146" s="240" t="s">
        <v>80</v>
      </c>
      <c r="AV146" s="15" t="s">
        <v>76</v>
      </c>
      <c r="AW146" s="15" t="s">
        <v>33</v>
      </c>
      <c r="AX146" s="15" t="s">
        <v>71</v>
      </c>
      <c r="AY146" s="240" t="s">
        <v>121</v>
      </c>
    </row>
    <row r="147" spans="2:51" s="13" customFormat="1" ht="11.25">
      <c r="B147" s="192"/>
      <c r="C147" s="193"/>
      <c r="D147" s="187" t="s">
        <v>129</v>
      </c>
      <c r="E147" s="194" t="s">
        <v>19</v>
      </c>
      <c r="F147" s="195" t="s">
        <v>431</v>
      </c>
      <c r="G147" s="193"/>
      <c r="H147" s="196">
        <v>33</v>
      </c>
      <c r="I147" s="197"/>
      <c r="J147" s="193"/>
      <c r="K147" s="193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129</v>
      </c>
      <c r="AU147" s="202" t="s">
        <v>80</v>
      </c>
      <c r="AV147" s="13" t="s">
        <v>80</v>
      </c>
      <c r="AW147" s="13" t="s">
        <v>33</v>
      </c>
      <c r="AX147" s="13" t="s">
        <v>71</v>
      </c>
      <c r="AY147" s="202" t="s">
        <v>121</v>
      </c>
    </row>
    <row r="148" spans="2:51" s="15" customFormat="1" ht="11.25">
      <c r="B148" s="231"/>
      <c r="C148" s="232"/>
      <c r="D148" s="187" t="s">
        <v>129</v>
      </c>
      <c r="E148" s="233" t="s">
        <v>19</v>
      </c>
      <c r="F148" s="234" t="s">
        <v>406</v>
      </c>
      <c r="G148" s="232"/>
      <c r="H148" s="233" t="s">
        <v>19</v>
      </c>
      <c r="I148" s="235"/>
      <c r="J148" s="232"/>
      <c r="K148" s="232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129</v>
      </c>
      <c r="AU148" s="240" t="s">
        <v>80</v>
      </c>
      <c r="AV148" s="15" t="s">
        <v>76</v>
      </c>
      <c r="AW148" s="15" t="s">
        <v>33</v>
      </c>
      <c r="AX148" s="15" t="s">
        <v>71</v>
      </c>
      <c r="AY148" s="240" t="s">
        <v>121</v>
      </c>
    </row>
    <row r="149" spans="2:51" s="13" customFormat="1" ht="11.25">
      <c r="B149" s="192"/>
      <c r="C149" s="193"/>
      <c r="D149" s="187" t="s">
        <v>129</v>
      </c>
      <c r="E149" s="194" t="s">
        <v>19</v>
      </c>
      <c r="F149" s="195" t="s">
        <v>432</v>
      </c>
      <c r="G149" s="193"/>
      <c r="H149" s="196">
        <v>19.8</v>
      </c>
      <c r="I149" s="197"/>
      <c r="J149" s="193"/>
      <c r="K149" s="193"/>
      <c r="L149" s="198"/>
      <c r="M149" s="199"/>
      <c r="N149" s="200"/>
      <c r="O149" s="200"/>
      <c r="P149" s="200"/>
      <c r="Q149" s="200"/>
      <c r="R149" s="200"/>
      <c r="S149" s="200"/>
      <c r="T149" s="201"/>
      <c r="AT149" s="202" t="s">
        <v>129</v>
      </c>
      <c r="AU149" s="202" t="s">
        <v>80</v>
      </c>
      <c r="AV149" s="13" t="s">
        <v>80</v>
      </c>
      <c r="AW149" s="13" t="s">
        <v>33</v>
      </c>
      <c r="AX149" s="13" t="s">
        <v>71</v>
      </c>
      <c r="AY149" s="202" t="s">
        <v>121</v>
      </c>
    </row>
    <row r="150" spans="2:51" s="15" customFormat="1" ht="11.25">
      <c r="B150" s="231"/>
      <c r="C150" s="232"/>
      <c r="D150" s="187" t="s">
        <v>129</v>
      </c>
      <c r="E150" s="233" t="s">
        <v>19</v>
      </c>
      <c r="F150" s="234" t="s">
        <v>433</v>
      </c>
      <c r="G150" s="232"/>
      <c r="H150" s="233" t="s">
        <v>19</v>
      </c>
      <c r="I150" s="235"/>
      <c r="J150" s="232"/>
      <c r="K150" s="232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129</v>
      </c>
      <c r="AU150" s="240" t="s">
        <v>80</v>
      </c>
      <c r="AV150" s="15" t="s">
        <v>76</v>
      </c>
      <c r="AW150" s="15" t="s">
        <v>33</v>
      </c>
      <c r="AX150" s="15" t="s">
        <v>71</v>
      </c>
      <c r="AY150" s="240" t="s">
        <v>121</v>
      </c>
    </row>
    <row r="151" spans="2:51" s="13" customFormat="1" ht="11.25">
      <c r="B151" s="192"/>
      <c r="C151" s="193"/>
      <c r="D151" s="187" t="s">
        <v>129</v>
      </c>
      <c r="E151" s="194" t="s">
        <v>19</v>
      </c>
      <c r="F151" s="195" t="s">
        <v>434</v>
      </c>
      <c r="G151" s="193"/>
      <c r="H151" s="196">
        <v>4.2</v>
      </c>
      <c r="I151" s="197"/>
      <c r="J151" s="193"/>
      <c r="K151" s="193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129</v>
      </c>
      <c r="AU151" s="202" t="s">
        <v>80</v>
      </c>
      <c r="AV151" s="13" t="s">
        <v>80</v>
      </c>
      <c r="AW151" s="13" t="s">
        <v>33</v>
      </c>
      <c r="AX151" s="13" t="s">
        <v>71</v>
      </c>
      <c r="AY151" s="202" t="s">
        <v>121</v>
      </c>
    </row>
    <row r="152" spans="2:51" s="15" customFormat="1" ht="11.25">
      <c r="B152" s="231"/>
      <c r="C152" s="232"/>
      <c r="D152" s="187" t="s">
        <v>129</v>
      </c>
      <c r="E152" s="233" t="s">
        <v>19</v>
      </c>
      <c r="F152" s="234" t="s">
        <v>435</v>
      </c>
      <c r="G152" s="232"/>
      <c r="H152" s="233" t="s">
        <v>19</v>
      </c>
      <c r="I152" s="235"/>
      <c r="J152" s="232"/>
      <c r="K152" s="232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129</v>
      </c>
      <c r="AU152" s="240" t="s">
        <v>80</v>
      </c>
      <c r="AV152" s="15" t="s">
        <v>76</v>
      </c>
      <c r="AW152" s="15" t="s">
        <v>33</v>
      </c>
      <c r="AX152" s="15" t="s">
        <v>71</v>
      </c>
      <c r="AY152" s="240" t="s">
        <v>121</v>
      </c>
    </row>
    <row r="153" spans="2:51" s="13" customFormat="1" ht="11.25">
      <c r="B153" s="192"/>
      <c r="C153" s="193"/>
      <c r="D153" s="187" t="s">
        <v>129</v>
      </c>
      <c r="E153" s="194" t="s">
        <v>19</v>
      </c>
      <c r="F153" s="195" t="s">
        <v>436</v>
      </c>
      <c r="G153" s="193"/>
      <c r="H153" s="196">
        <v>2.4</v>
      </c>
      <c r="I153" s="197"/>
      <c r="J153" s="193"/>
      <c r="K153" s="193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129</v>
      </c>
      <c r="AU153" s="202" t="s">
        <v>80</v>
      </c>
      <c r="AV153" s="13" t="s">
        <v>80</v>
      </c>
      <c r="AW153" s="13" t="s">
        <v>33</v>
      </c>
      <c r="AX153" s="13" t="s">
        <v>71</v>
      </c>
      <c r="AY153" s="202" t="s">
        <v>121</v>
      </c>
    </row>
    <row r="154" spans="2:51" s="14" customFormat="1" ht="11.25">
      <c r="B154" s="205"/>
      <c r="C154" s="206"/>
      <c r="D154" s="187" t="s">
        <v>129</v>
      </c>
      <c r="E154" s="207" t="s">
        <v>19</v>
      </c>
      <c r="F154" s="208" t="s">
        <v>261</v>
      </c>
      <c r="G154" s="206"/>
      <c r="H154" s="209">
        <v>59.4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129</v>
      </c>
      <c r="AU154" s="215" t="s">
        <v>80</v>
      </c>
      <c r="AV154" s="14" t="s">
        <v>86</v>
      </c>
      <c r="AW154" s="14" t="s">
        <v>33</v>
      </c>
      <c r="AX154" s="14" t="s">
        <v>76</v>
      </c>
      <c r="AY154" s="215" t="s">
        <v>121</v>
      </c>
    </row>
    <row r="155" spans="1:65" s="2" customFormat="1" ht="16.5" customHeight="1">
      <c r="A155" s="35"/>
      <c r="B155" s="36"/>
      <c r="C155" s="174" t="s">
        <v>169</v>
      </c>
      <c r="D155" s="174" t="s">
        <v>123</v>
      </c>
      <c r="E155" s="175" t="s">
        <v>437</v>
      </c>
      <c r="F155" s="176" t="s">
        <v>438</v>
      </c>
      <c r="G155" s="177" t="s">
        <v>222</v>
      </c>
      <c r="H155" s="178">
        <v>123.9</v>
      </c>
      <c r="I155" s="179"/>
      <c r="J155" s="180">
        <f>ROUND(I155*H155,2)</f>
        <v>0</v>
      </c>
      <c r="K155" s="176" t="s">
        <v>139</v>
      </c>
      <c r="L155" s="40"/>
      <c r="M155" s="181" t="s">
        <v>19</v>
      </c>
      <c r="N155" s="182" t="s">
        <v>43</v>
      </c>
      <c r="O155" s="65"/>
      <c r="P155" s="183">
        <f>O155*H155</f>
        <v>0</v>
      </c>
      <c r="Q155" s="183">
        <v>0.0067</v>
      </c>
      <c r="R155" s="183">
        <f>Q155*H155</f>
        <v>0.83013</v>
      </c>
      <c r="S155" s="183">
        <v>0</v>
      </c>
      <c r="T155" s="18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86</v>
      </c>
      <c r="AT155" s="185" t="s">
        <v>123</v>
      </c>
      <c r="AU155" s="185" t="s">
        <v>80</v>
      </c>
      <c r="AY155" s="18" t="s">
        <v>121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80</v>
      </c>
      <c r="BK155" s="186">
        <f>ROUND(I155*H155,2)</f>
        <v>0</v>
      </c>
      <c r="BL155" s="18" t="s">
        <v>86</v>
      </c>
      <c r="BM155" s="185" t="s">
        <v>439</v>
      </c>
    </row>
    <row r="156" spans="1:47" s="2" customFormat="1" ht="19.5">
      <c r="A156" s="35"/>
      <c r="B156" s="36"/>
      <c r="C156" s="37"/>
      <c r="D156" s="187" t="s">
        <v>128</v>
      </c>
      <c r="E156" s="37"/>
      <c r="F156" s="188" t="s">
        <v>440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128</v>
      </c>
      <c r="AU156" s="18" t="s">
        <v>80</v>
      </c>
    </row>
    <row r="157" spans="1:47" s="2" customFormat="1" ht="11.25">
      <c r="A157" s="35"/>
      <c r="B157" s="36"/>
      <c r="C157" s="37"/>
      <c r="D157" s="203" t="s">
        <v>142</v>
      </c>
      <c r="E157" s="37"/>
      <c r="F157" s="204" t="s">
        <v>441</v>
      </c>
      <c r="G157" s="37"/>
      <c r="H157" s="37"/>
      <c r="I157" s="189"/>
      <c r="J157" s="37"/>
      <c r="K157" s="37"/>
      <c r="L157" s="40"/>
      <c r="M157" s="190"/>
      <c r="N157" s="191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142</v>
      </c>
      <c r="AU157" s="18" t="s">
        <v>80</v>
      </c>
    </row>
    <row r="158" spans="2:51" s="15" customFormat="1" ht="11.25">
      <c r="B158" s="231"/>
      <c r="C158" s="232"/>
      <c r="D158" s="187" t="s">
        <v>129</v>
      </c>
      <c r="E158" s="233" t="s">
        <v>19</v>
      </c>
      <c r="F158" s="234" t="s">
        <v>404</v>
      </c>
      <c r="G158" s="232"/>
      <c r="H158" s="233" t="s">
        <v>19</v>
      </c>
      <c r="I158" s="235"/>
      <c r="J158" s="232"/>
      <c r="K158" s="232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129</v>
      </c>
      <c r="AU158" s="240" t="s">
        <v>80</v>
      </c>
      <c r="AV158" s="15" t="s">
        <v>76</v>
      </c>
      <c r="AW158" s="15" t="s">
        <v>33</v>
      </c>
      <c r="AX158" s="15" t="s">
        <v>71</v>
      </c>
      <c r="AY158" s="240" t="s">
        <v>121</v>
      </c>
    </row>
    <row r="159" spans="2:51" s="13" customFormat="1" ht="11.25">
      <c r="B159" s="192"/>
      <c r="C159" s="193"/>
      <c r="D159" s="187" t="s">
        <v>129</v>
      </c>
      <c r="E159" s="194" t="s">
        <v>19</v>
      </c>
      <c r="F159" s="195" t="s">
        <v>442</v>
      </c>
      <c r="G159" s="193"/>
      <c r="H159" s="196">
        <v>66</v>
      </c>
      <c r="I159" s="197"/>
      <c r="J159" s="193"/>
      <c r="K159" s="193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129</v>
      </c>
      <c r="AU159" s="202" t="s">
        <v>80</v>
      </c>
      <c r="AV159" s="13" t="s">
        <v>80</v>
      </c>
      <c r="AW159" s="13" t="s">
        <v>33</v>
      </c>
      <c r="AX159" s="13" t="s">
        <v>71</v>
      </c>
      <c r="AY159" s="202" t="s">
        <v>121</v>
      </c>
    </row>
    <row r="160" spans="2:51" s="15" customFormat="1" ht="11.25">
      <c r="B160" s="231"/>
      <c r="C160" s="232"/>
      <c r="D160" s="187" t="s">
        <v>129</v>
      </c>
      <c r="E160" s="233" t="s">
        <v>19</v>
      </c>
      <c r="F160" s="234" t="s">
        <v>406</v>
      </c>
      <c r="G160" s="232"/>
      <c r="H160" s="233" t="s">
        <v>19</v>
      </c>
      <c r="I160" s="235"/>
      <c r="J160" s="232"/>
      <c r="K160" s="232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129</v>
      </c>
      <c r="AU160" s="240" t="s">
        <v>80</v>
      </c>
      <c r="AV160" s="15" t="s">
        <v>76</v>
      </c>
      <c r="AW160" s="15" t="s">
        <v>33</v>
      </c>
      <c r="AX160" s="15" t="s">
        <v>71</v>
      </c>
      <c r="AY160" s="240" t="s">
        <v>121</v>
      </c>
    </row>
    <row r="161" spans="2:51" s="13" customFormat="1" ht="11.25">
      <c r="B161" s="192"/>
      <c r="C161" s="193"/>
      <c r="D161" s="187" t="s">
        <v>129</v>
      </c>
      <c r="E161" s="194" t="s">
        <v>19</v>
      </c>
      <c r="F161" s="195" t="s">
        <v>443</v>
      </c>
      <c r="G161" s="193"/>
      <c r="H161" s="196">
        <v>39.6</v>
      </c>
      <c r="I161" s="197"/>
      <c r="J161" s="193"/>
      <c r="K161" s="193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129</v>
      </c>
      <c r="AU161" s="202" t="s">
        <v>80</v>
      </c>
      <c r="AV161" s="13" t="s">
        <v>80</v>
      </c>
      <c r="AW161" s="13" t="s">
        <v>33</v>
      </c>
      <c r="AX161" s="13" t="s">
        <v>71</v>
      </c>
      <c r="AY161" s="202" t="s">
        <v>121</v>
      </c>
    </row>
    <row r="162" spans="2:51" s="15" customFormat="1" ht="11.25">
      <c r="B162" s="231"/>
      <c r="C162" s="232"/>
      <c r="D162" s="187" t="s">
        <v>129</v>
      </c>
      <c r="E162" s="233" t="s">
        <v>19</v>
      </c>
      <c r="F162" s="234" t="s">
        <v>408</v>
      </c>
      <c r="G162" s="232"/>
      <c r="H162" s="233" t="s">
        <v>19</v>
      </c>
      <c r="I162" s="235"/>
      <c r="J162" s="232"/>
      <c r="K162" s="232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129</v>
      </c>
      <c r="AU162" s="240" t="s">
        <v>80</v>
      </c>
      <c r="AV162" s="15" t="s">
        <v>76</v>
      </c>
      <c r="AW162" s="15" t="s">
        <v>33</v>
      </c>
      <c r="AX162" s="15" t="s">
        <v>71</v>
      </c>
      <c r="AY162" s="240" t="s">
        <v>121</v>
      </c>
    </row>
    <row r="163" spans="2:51" s="13" customFormat="1" ht="11.25">
      <c r="B163" s="192"/>
      <c r="C163" s="193"/>
      <c r="D163" s="187" t="s">
        <v>129</v>
      </c>
      <c r="E163" s="194" t="s">
        <v>19</v>
      </c>
      <c r="F163" s="195" t="s">
        <v>444</v>
      </c>
      <c r="G163" s="193"/>
      <c r="H163" s="196">
        <v>5.1</v>
      </c>
      <c r="I163" s="197"/>
      <c r="J163" s="193"/>
      <c r="K163" s="193"/>
      <c r="L163" s="198"/>
      <c r="M163" s="199"/>
      <c r="N163" s="200"/>
      <c r="O163" s="200"/>
      <c r="P163" s="200"/>
      <c r="Q163" s="200"/>
      <c r="R163" s="200"/>
      <c r="S163" s="200"/>
      <c r="T163" s="201"/>
      <c r="AT163" s="202" t="s">
        <v>129</v>
      </c>
      <c r="AU163" s="202" t="s">
        <v>80</v>
      </c>
      <c r="AV163" s="13" t="s">
        <v>80</v>
      </c>
      <c r="AW163" s="13" t="s">
        <v>33</v>
      </c>
      <c r="AX163" s="13" t="s">
        <v>71</v>
      </c>
      <c r="AY163" s="202" t="s">
        <v>121</v>
      </c>
    </row>
    <row r="164" spans="2:51" s="15" customFormat="1" ht="11.25">
      <c r="B164" s="231"/>
      <c r="C164" s="232"/>
      <c r="D164" s="187" t="s">
        <v>129</v>
      </c>
      <c r="E164" s="233" t="s">
        <v>19</v>
      </c>
      <c r="F164" s="234" t="s">
        <v>433</v>
      </c>
      <c r="G164" s="232"/>
      <c r="H164" s="233" t="s">
        <v>19</v>
      </c>
      <c r="I164" s="235"/>
      <c r="J164" s="232"/>
      <c r="K164" s="232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129</v>
      </c>
      <c r="AU164" s="240" t="s">
        <v>80</v>
      </c>
      <c r="AV164" s="15" t="s">
        <v>76</v>
      </c>
      <c r="AW164" s="15" t="s">
        <v>33</v>
      </c>
      <c r="AX164" s="15" t="s">
        <v>71</v>
      </c>
      <c r="AY164" s="240" t="s">
        <v>121</v>
      </c>
    </row>
    <row r="165" spans="2:51" s="13" customFormat="1" ht="11.25">
      <c r="B165" s="192"/>
      <c r="C165" s="193"/>
      <c r="D165" s="187" t="s">
        <v>129</v>
      </c>
      <c r="E165" s="194" t="s">
        <v>19</v>
      </c>
      <c r="F165" s="195" t="s">
        <v>445</v>
      </c>
      <c r="G165" s="193"/>
      <c r="H165" s="196">
        <v>8.4</v>
      </c>
      <c r="I165" s="197"/>
      <c r="J165" s="193"/>
      <c r="K165" s="193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129</v>
      </c>
      <c r="AU165" s="202" t="s">
        <v>80</v>
      </c>
      <c r="AV165" s="13" t="s">
        <v>80</v>
      </c>
      <c r="AW165" s="13" t="s">
        <v>33</v>
      </c>
      <c r="AX165" s="13" t="s">
        <v>71</v>
      </c>
      <c r="AY165" s="202" t="s">
        <v>121</v>
      </c>
    </row>
    <row r="166" spans="2:51" s="15" customFormat="1" ht="11.25">
      <c r="B166" s="231"/>
      <c r="C166" s="232"/>
      <c r="D166" s="187" t="s">
        <v>129</v>
      </c>
      <c r="E166" s="233" t="s">
        <v>19</v>
      </c>
      <c r="F166" s="234" t="s">
        <v>435</v>
      </c>
      <c r="G166" s="232"/>
      <c r="H166" s="233" t="s">
        <v>19</v>
      </c>
      <c r="I166" s="235"/>
      <c r="J166" s="232"/>
      <c r="K166" s="232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129</v>
      </c>
      <c r="AU166" s="240" t="s">
        <v>80</v>
      </c>
      <c r="AV166" s="15" t="s">
        <v>76</v>
      </c>
      <c r="AW166" s="15" t="s">
        <v>33</v>
      </c>
      <c r="AX166" s="15" t="s">
        <v>71</v>
      </c>
      <c r="AY166" s="240" t="s">
        <v>121</v>
      </c>
    </row>
    <row r="167" spans="2:51" s="13" customFormat="1" ht="11.25">
      <c r="B167" s="192"/>
      <c r="C167" s="193"/>
      <c r="D167" s="187" t="s">
        <v>129</v>
      </c>
      <c r="E167" s="194" t="s">
        <v>19</v>
      </c>
      <c r="F167" s="195" t="s">
        <v>446</v>
      </c>
      <c r="G167" s="193"/>
      <c r="H167" s="196">
        <v>4.8</v>
      </c>
      <c r="I167" s="197"/>
      <c r="J167" s="193"/>
      <c r="K167" s="193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129</v>
      </c>
      <c r="AU167" s="202" t="s">
        <v>80</v>
      </c>
      <c r="AV167" s="13" t="s">
        <v>80</v>
      </c>
      <c r="AW167" s="13" t="s">
        <v>33</v>
      </c>
      <c r="AX167" s="13" t="s">
        <v>71</v>
      </c>
      <c r="AY167" s="202" t="s">
        <v>121</v>
      </c>
    </row>
    <row r="168" spans="2:51" s="14" customFormat="1" ht="11.25">
      <c r="B168" s="205"/>
      <c r="C168" s="206"/>
      <c r="D168" s="187" t="s">
        <v>129</v>
      </c>
      <c r="E168" s="207" t="s">
        <v>19</v>
      </c>
      <c r="F168" s="208" t="s">
        <v>261</v>
      </c>
      <c r="G168" s="206"/>
      <c r="H168" s="209">
        <v>123.89999999999999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129</v>
      </c>
      <c r="AU168" s="215" t="s">
        <v>80</v>
      </c>
      <c r="AV168" s="14" t="s">
        <v>86</v>
      </c>
      <c r="AW168" s="14" t="s">
        <v>33</v>
      </c>
      <c r="AX168" s="14" t="s">
        <v>76</v>
      </c>
      <c r="AY168" s="215" t="s">
        <v>121</v>
      </c>
    </row>
    <row r="169" spans="1:65" s="2" customFormat="1" ht="24.2" customHeight="1">
      <c r="A169" s="35"/>
      <c r="B169" s="36"/>
      <c r="C169" s="174" t="s">
        <v>176</v>
      </c>
      <c r="D169" s="174" t="s">
        <v>123</v>
      </c>
      <c r="E169" s="175" t="s">
        <v>447</v>
      </c>
      <c r="F169" s="176" t="s">
        <v>448</v>
      </c>
      <c r="G169" s="177" t="s">
        <v>222</v>
      </c>
      <c r="H169" s="178">
        <v>123.9</v>
      </c>
      <c r="I169" s="179"/>
      <c r="J169" s="180">
        <f>ROUND(I169*H169,2)</f>
        <v>0</v>
      </c>
      <c r="K169" s="176" t="s">
        <v>139</v>
      </c>
      <c r="L169" s="40"/>
      <c r="M169" s="181" t="s">
        <v>19</v>
      </c>
      <c r="N169" s="182" t="s">
        <v>43</v>
      </c>
      <c r="O169" s="65"/>
      <c r="P169" s="183">
        <f>O169*H169</f>
        <v>0</v>
      </c>
      <c r="Q169" s="183">
        <v>0.0015</v>
      </c>
      <c r="R169" s="183">
        <f>Q169*H169</f>
        <v>0.18585000000000002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86</v>
      </c>
      <c r="AT169" s="185" t="s">
        <v>123</v>
      </c>
      <c r="AU169" s="185" t="s">
        <v>80</v>
      </c>
      <c r="AY169" s="18" t="s">
        <v>121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80</v>
      </c>
      <c r="BK169" s="186">
        <f>ROUND(I169*H169,2)</f>
        <v>0</v>
      </c>
      <c r="BL169" s="18" t="s">
        <v>86</v>
      </c>
      <c r="BM169" s="185" t="s">
        <v>449</v>
      </c>
    </row>
    <row r="170" spans="1:47" s="2" customFormat="1" ht="19.5">
      <c r="A170" s="35"/>
      <c r="B170" s="36"/>
      <c r="C170" s="37"/>
      <c r="D170" s="187" t="s">
        <v>128</v>
      </c>
      <c r="E170" s="37"/>
      <c r="F170" s="188" t="s">
        <v>450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128</v>
      </c>
      <c r="AU170" s="18" t="s">
        <v>80</v>
      </c>
    </row>
    <row r="171" spans="1:47" s="2" customFormat="1" ht="11.25">
      <c r="A171" s="35"/>
      <c r="B171" s="36"/>
      <c r="C171" s="37"/>
      <c r="D171" s="203" t="s">
        <v>142</v>
      </c>
      <c r="E171" s="37"/>
      <c r="F171" s="204" t="s">
        <v>451</v>
      </c>
      <c r="G171" s="37"/>
      <c r="H171" s="37"/>
      <c r="I171" s="189"/>
      <c r="J171" s="37"/>
      <c r="K171" s="37"/>
      <c r="L171" s="40"/>
      <c r="M171" s="190"/>
      <c r="N171" s="191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142</v>
      </c>
      <c r="AU171" s="18" t="s">
        <v>80</v>
      </c>
    </row>
    <row r="172" spans="2:51" s="15" customFormat="1" ht="11.25">
      <c r="B172" s="231"/>
      <c r="C172" s="232"/>
      <c r="D172" s="187" t="s">
        <v>129</v>
      </c>
      <c r="E172" s="233" t="s">
        <v>19</v>
      </c>
      <c r="F172" s="234" t="s">
        <v>404</v>
      </c>
      <c r="G172" s="232"/>
      <c r="H172" s="233" t="s">
        <v>19</v>
      </c>
      <c r="I172" s="235"/>
      <c r="J172" s="232"/>
      <c r="K172" s="232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129</v>
      </c>
      <c r="AU172" s="240" t="s">
        <v>80</v>
      </c>
      <c r="AV172" s="15" t="s">
        <v>76</v>
      </c>
      <c r="AW172" s="15" t="s">
        <v>33</v>
      </c>
      <c r="AX172" s="15" t="s">
        <v>71</v>
      </c>
      <c r="AY172" s="240" t="s">
        <v>121</v>
      </c>
    </row>
    <row r="173" spans="2:51" s="13" customFormat="1" ht="11.25">
      <c r="B173" s="192"/>
      <c r="C173" s="193"/>
      <c r="D173" s="187" t="s">
        <v>129</v>
      </c>
      <c r="E173" s="194" t="s">
        <v>19</v>
      </c>
      <c r="F173" s="195" t="s">
        <v>442</v>
      </c>
      <c r="G173" s="193"/>
      <c r="H173" s="196">
        <v>66</v>
      </c>
      <c r="I173" s="197"/>
      <c r="J173" s="193"/>
      <c r="K173" s="193"/>
      <c r="L173" s="198"/>
      <c r="M173" s="199"/>
      <c r="N173" s="200"/>
      <c r="O173" s="200"/>
      <c r="P173" s="200"/>
      <c r="Q173" s="200"/>
      <c r="R173" s="200"/>
      <c r="S173" s="200"/>
      <c r="T173" s="201"/>
      <c r="AT173" s="202" t="s">
        <v>129</v>
      </c>
      <c r="AU173" s="202" t="s">
        <v>80</v>
      </c>
      <c r="AV173" s="13" t="s">
        <v>80</v>
      </c>
      <c r="AW173" s="13" t="s">
        <v>33</v>
      </c>
      <c r="AX173" s="13" t="s">
        <v>71</v>
      </c>
      <c r="AY173" s="202" t="s">
        <v>121</v>
      </c>
    </row>
    <row r="174" spans="2:51" s="15" customFormat="1" ht="11.25">
      <c r="B174" s="231"/>
      <c r="C174" s="232"/>
      <c r="D174" s="187" t="s">
        <v>129</v>
      </c>
      <c r="E174" s="233" t="s">
        <v>19</v>
      </c>
      <c r="F174" s="234" t="s">
        <v>406</v>
      </c>
      <c r="G174" s="232"/>
      <c r="H174" s="233" t="s">
        <v>19</v>
      </c>
      <c r="I174" s="235"/>
      <c r="J174" s="232"/>
      <c r="K174" s="232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129</v>
      </c>
      <c r="AU174" s="240" t="s">
        <v>80</v>
      </c>
      <c r="AV174" s="15" t="s">
        <v>76</v>
      </c>
      <c r="AW174" s="15" t="s">
        <v>33</v>
      </c>
      <c r="AX174" s="15" t="s">
        <v>71</v>
      </c>
      <c r="AY174" s="240" t="s">
        <v>121</v>
      </c>
    </row>
    <row r="175" spans="2:51" s="13" customFormat="1" ht="11.25">
      <c r="B175" s="192"/>
      <c r="C175" s="193"/>
      <c r="D175" s="187" t="s">
        <v>129</v>
      </c>
      <c r="E175" s="194" t="s">
        <v>19</v>
      </c>
      <c r="F175" s="195" t="s">
        <v>443</v>
      </c>
      <c r="G175" s="193"/>
      <c r="H175" s="196">
        <v>39.6</v>
      </c>
      <c r="I175" s="197"/>
      <c r="J175" s="193"/>
      <c r="K175" s="193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129</v>
      </c>
      <c r="AU175" s="202" t="s">
        <v>80</v>
      </c>
      <c r="AV175" s="13" t="s">
        <v>80</v>
      </c>
      <c r="AW175" s="13" t="s">
        <v>33</v>
      </c>
      <c r="AX175" s="13" t="s">
        <v>71</v>
      </c>
      <c r="AY175" s="202" t="s">
        <v>121</v>
      </c>
    </row>
    <row r="176" spans="2:51" s="15" customFormat="1" ht="11.25">
      <c r="B176" s="231"/>
      <c r="C176" s="232"/>
      <c r="D176" s="187" t="s">
        <v>129</v>
      </c>
      <c r="E176" s="233" t="s">
        <v>19</v>
      </c>
      <c r="F176" s="234" t="s">
        <v>408</v>
      </c>
      <c r="G176" s="232"/>
      <c r="H176" s="233" t="s">
        <v>19</v>
      </c>
      <c r="I176" s="235"/>
      <c r="J176" s="232"/>
      <c r="K176" s="232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129</v>
      </c>
      <c r="AU176" s="240" t="s">
        <v>80</v>
      </c>
      <c r="AV176" s="15" t="s">
        <v>76</v>
      </c>
      <c r="AW176" s="15" t="s">
        <v>33</v>
      </c>
      <c r="AX176" s="15" t="s">
        <v>71</v>
      </c>
      <c r="AY176" s="240" t="s">
        <v>121</v>
      </c>
    </row>
    <row r="177" spans="2:51" s="13" customFormat="1" ht="11.25">
      <c r="B177" s="192"/>
      <c r="C177" s="193"/>
      <c r="D177" s="187" t="s">
        <v>129</v>
      </c>
      <c r="E177" s="194" t="s">
        <v>19</v>
      </c>
      <c r="F177" s="195" t="s">
        <v>444</v>
      </c>
      <c r="G177" s="193"/>
      <c r="H177" s="196">
        <v>5.1</v>
      </c>
      <c r="I177" s="197"/>
      <c r="J177" s="193"/>
      <c r="K177" s="193"/>
      <c r="L177" s="198"/>
      <c r="M177" s="199"/>
      <c r="N177" s="200"/>
      <c r="O177" s="200"/>
      <c r="P177" s="200"/>
      <c r="Q177" s="200"/>
      <c r="R177" s="200"/>
      <c r="S177" s="200"/>
      <c r="T177" s="201"/>
      <c r="AT177" s="202" t="s">
        <v>129</v>
      </c>
      <c r="AU177" s="202" t="s">
        <v>80</v>
      </c>
      <c r="AV177" s="13" t="s">
        <v>80</v>
      </c>
      <c r="AW177" s="13" t="s">
        <v>33</v>
      </c>
      <c r="AX177" s="13" t="s">
        <v>71</v>
      </c>
      <c r="AY177" s="202" t="s">
        <v>121</v>
      </c>
    </row>
    <row r="178" spans="2:51" s="15" customFormat="1" ht="11.25">
      <c r="B178" s="231"/>
      <c r="C178" s="232"/>
      <c r="D178" s="187" t="s">
        <v>129</v>
      </c>
      <c r="E178" s="233" t="s">
        <v>19</v>
      </c>
      <c r="F178" s="234" t="s">
        <v>433</v>
      </c>
      <c r="G178" s="232"/>
      <c r="H178" s="233" t="s">
        <v>19</v>
      </c>
      <c r="I178" s="235"/>
      <c r="J178" s="232"/>
      <c r="K178" s="232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129</v>
      </c>
      <c r="AU178" s="240" t="s">
        <v>80</v>
      </c>
      <c r="AV178" s="15" t="s">
        <v>76</v>
      </c>
      <c r="AW178" s="15" t="s">
        <v>33</v>
      </c>
      <c r="AX178" s="15" t="s">
        <v>71</v>
      </c>
      <c r="AY178" s="240" t="s">
        <v>121</v>
      </c>
    </row>
    <row r="179" spans="2:51" s="13" customFormat="1" ht="11.25">
      <c r="B179" s="192"/>
      <c r="C179" s="193"/>
      <c r="D179" s="187" t="s">
        <v>129</v>
      </c>
      <c r="E179" s="194" t="s">
        <v>19</v>
      </c>
      <c r="F179" s="195" t="s">
        <v>445</v>
      </c>
      <c r="G179" s="193"/>
      <c r="H179" s="196">
        <v>8.4</v>
      </c>
      <c r="I179" s="197"/>
      <c r="J179" s="193"/>
      <c r="K179" s="193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129</v>
      </c>
      <c r="AU179" s="202" t="s">
        <v>80</v>
      </c>
      <c r="AV179" s="13" t="s">
        <v>80</v>
      </c>
      <c r="AW179" s="13" t="s">
        <v>33</v>
      </c>
      <c r="AX179" s="13" t="s">
        <v>71</v>
      </c>
      <c r="AY179" s="202" t="s">
        <v>121</v>
      </c>
    </row>
    <row r="180" spans="2:51" s="15" customFormat="1" ht="11.25">
      <c r="B180" s="231"/>
      <c r="C180" s="232"/>
      <c r="D180" s="187" t="s">
        <v>129</v>
      </c>
      <c r="E180" s="233" t="s">
        <v>19</v>
      </c>
      <c r="F180" s="234" t="s">
        <v>435</v>
      </c>
      <c r="G180" s="232"/>
      <c r="H180" s="233" t="s">
        <v>19</v>
      </c>
      <c r="I180" s="235"/>
      <c r="J180" s="232"/>
      <c r="K180" s="232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129</v>
      </c>
      <c r="AU180" s="240" t="s">
        <v>80</v>
      </c>
      <c r="AV180" s="15" t="s">
        <v>76</v>
      </c>
      <c r="AW180" s="15" t="s">
        <v>33</v>
      </c>
      <c r="AX180" s="15" t="s">
        <v>71</v>
      </c>
      <c r="AY180" s="240" t="s">
        <v>121</v>
      </c>
    </row>
    <row r="181" spans="2:51" s="13" customFormat="1" ht="11.25">
      <c r="B181" s="192"/>
      <c r="C181" s="193"/>
      <c r="D181" s="187" t="s">
        <v>129</v>
      </c>
      <c r="E181" s="194" t="s">
        <v>19</v>
      </c>
      <c r="F181" s="195" t="s">
        <v>446</v>
      </c>
      <c r="G181" s="193"/>
      <c r="H181" s="196">
        <v>4.8</v>
      </c>
      <c r="I181" s="197"/>
      <c r="J181" s="193"/>
      <c r="K181" s="193"/>
      <c r="L181" s="198"/>
      <c r="M181" s="199"/>
      <c r="N181" s="200"/>
      <c r="O181" s="200"/>
      <c r="P181" s="200"/>
      <c r="Q181" s="200"/>
      <c r="R181" s="200"/>
      <c r="S181" s="200"/>
      <c r="T181" s="201"/>
      <c r="AT181" s="202" t="s">
        <v>129</v>
      </c>
      <c r="AU181" s="202" t="s">
        <v>80</v>
      </c>
      <c r="AV181" s="13" t="s">
        <v>80</v>
      </c>
      <c r="AW181" s="13" t="s">
        <v>33</v>
      </c>
      <c r="AX181" s="13" t="s">
        <v>71</v>
      </c>
      <c r="AY181" s="202" t="s">
        <v>121</v>
      </c>
    </row>
    <row r="182" spans="2:51" s="14" customFormat="1" ht="11.25">
      <c r="B182" s="205"/>
      <c r="C182" s="206"/>
      <c r="D182" s="187" t="s">
        <v>129</v>
      </c>
      <c r="E182" s="207" t="s">
        <v>19</v>
      </c>
      <c r="F182" s="208" t="s">
        <v>261</v>
      </c>
      <c r="G182" s="206"/>
      <c r="H182" s="209">
        <v>123.89999999999999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129</v>
      </c>
      <c r="AU182" s="215" t="s">
        <v>80</v>
      </c>
      <c r="AV182" s="14" t="s">
        <v>86</v>
      </c>
      <c r="AW182" s="14" t="s">
        <v>33</v>
      </c>
      <c r="AX182" s="14" t="s">
        <v>76</v>
      </c>
      <c r="AY182" s="215" t="s">
        <v>121</v>
      </c>
    </row>
    <row r="183" spans="1:65" s="2" customFormat="1" ht="24.2" customHeight="1">
      <c r="A183" s="35"/>
      <c r="B183" s="36"/>
      <c r="C183" s="174" t="s">
        <v>183</v>
      </c>
      <c r="D183" s="174" t="s">
        <v>123</v>
      </c>
      <c r="E183" s="175" t="s">
        <v>452</v>
      </c>
      <c r="F183" s="176" t="s">
        <v>453</v>
      </c>
      <c r="G183" s="177" t="s">
        <v>126</v>
      </c>
      <c r="H183" s="178">
        <v>46.48</v>
      </c>
      <c r="I183" s="179"/>
      <c r="J183" s="180">
        <f>ROUND(I183*H183,2)</f>
        <v>0</v>
      </c>
      <c r="K183" s="176" t="s">
        <v>139</v>
      </c>
      <c r="L183" s="40"/>
      <c r="M183" s="181" t="s">
        <v>19</v>
      </c>
      <c r="N183" s="182" t="s">
        <v>43</v>
      </c>
      <c r="O183" s="65"/>
      <c r="P183" s="183">
        <f>O183*H183</f>
        <v>0</v>
      </c>
      <c r="Q183" s="183">
        <v>0.00438</v>
      </c>
      <c r="R183" s="183">
        <f>Q183*H183</f>
        <v>0.2035824</v>
      </c>
      <c r="S183" s="183">
        <v>0</v>
      </c>
      <c r="T183" s="18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86</v>
      </c>
      <c r="AT183" s="185" t="s">
        <v>123</v>
      </c>
      <c r="AU183" s="185" t="s">
        <v>80</v>
      </c>
      <c r="AY183" s="18" t="s">
        <v>121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8" t="s">
        <v>80</v>
      </c>
      <c r="BK183" s="186">
        <f>ROUND(I183*H183,2)</f>
        <v>0</v>
      </c>
      <c r="BL183" s="18" t="s">
        <v>86</v>
      </c>
      <c r="BM183" s="185" t="s">
        <v>454</v>
      </c>
    </row>
    <row r="184" spans="1:47" s="2" customFormat="1" ht="19.5">
      <c r="A184" s="35"/>
      <c r="B184" s="36"/>
      <c r="C184" s="37"/>
      <c r="D184" s="187" t="s">
        <v>128</v>
      </c>
      <c r="E184" s="37"/>
      <c r="F184" s="188" t="s">
        <v>455</v>
      </c>
      <c r="G184" s="37"/>
      <c r="H184" s="37"/>
      <c r="I184" s="189"/>
      <c r="J184" s="37"/>
      <c r="K184" s="37"/>
      <c r="L184" s="40"/>
      <c r="M184" s="190"/>
      <c r="N184" s="191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128</v>
      </c>
      <c r="AU184" s="18" t="s">
        <v>80</v>
      </c>
    </row>
    <row r="185" spans="1:47" s="2" customFormat="1" ht="11.25">
      <c r="A185" s="35"/>
      <c r="B185" s="36"/>
      <c r="C185" s="37"/>
      <c r="D185" s="203" t="s">
        <v>142</v>
      </c>
      <c r="E185" s="37"/>
      <c r="F185" s="204" t="s">
        <v>456</v>
      </c>
      <c r="G185" s="37"/>
      <c r="H185" s="37"/>
      <c r="I185" s="189"/>
      <c r="J185" s="37"/>
      <c r="K185" s="37"/>
      <c r="L185" s="40"/>
      <c r="M185" s="190"/>
      <c r="N185" s="191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142</v>
      </c>
      <c r="AU185" s="18" t="s">
        <v>80</v>
      </c>
    </row>
    <row r="186" spans="2:51" s="15" customFormat="1" ht="11.25">
      <c r="B186" s="231"/>
      <c r="C186" s="232"/>
      <c r="D186" s="187" t="s">
        <v>129</v>
      </c>
      <c r="E186" s="233" t="s">
        <v>19</v>
      </c>
      <c r="F186" s="234" t="s">
        <v>457</v>
      </c>
      <c r="G186" s="232"/>
      <c r="H186" s="233" t="s">
        <v>19</v>
      </c>
      <c r="I186" s="235"/>
      <c r="J186" s="232"/>
      <c r="K186" s="232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129</v>
      </c>
      <c r="AU186" s="240" t="s">
        <v>80</v>
      </c>
      <c r="AV186" s="15" t="s">
        <v>76</v>
      </c>
      <c r="AW186" s="15" t="s">
        <v>33</v>
      </c>
      <c r="AX186" s="15" t="s">
        <v>71</v>
      </c>
      <c r="AY186" s="240" t="s">
        <v>121</v>
      </c>
    </row>
    <row r="187" spans="2:51" s="13" customFormat="1" ht="11.25">
      <c r="B187" s="192"/>
      <c r="C187" s="193"/>
      <c r="D187" s="187" t="s">
        <v>129</v>
      </c>
      <c r="E187" s="194" t="s">
        <v>19</v>
      </c>
      <c r="F187" s="195" t="s">
        <v>458</v>
      </c>
      <c r="G187" s="193"/>
      <c r="H187" s="196">
        <v>46.48</v>
      </c>
      <c r="I187" s="197"/>
      <c r="J187" s="193"/>
      <c r="K187" s="193"/>
      <c r="L187" s="198"/>
      <c r="M187" s="199"/>
      <c r="N187" s="200"/>
      <c r="O187" s="200"/>
      <c r="P187" s="200"/>
      <c r="Q187" s="200"/>
      <c r="R187" s="200"/>
      <c r="S187" s="200"/>
      <c r="T187" s="201"/>
      <c r="AT187" s="202" t="s">
        <v>129</v>
      </c>
      <c r="AU187" s="202" t="s">
        <v>80</v>
      </c>
      <c r="AV187" s="13" t="s">
        <v>80</v>
      </c>
      <c r="AW187" s="13" t="s">
        <v>33</v>
      </c>
      <c r="AX187" s="13" t="s">
        <v>76</v>
      </c>
      <c r="AY187" s="202" t="s">
        <v>121</v>
      </c>
    </row>
    <row r="188" spans="1:65" s="2" customFormat="1" ht="16.5" customHeight="1">
      <c r="A188" s="35"/>
      <c r="B188" s="36"/>
      <c r="C188" s="174" t="s">
        <v>189</v>
      </c>
      <c r="D188" s="174" t="s">
        <v>123</v>
      </c>
      <c r="E188" s="175" t="s">
        <v>459</v>
      </c>
      <c r="F188" s="176" t="s">
        <v>460</v>
      </c>
      <c r="G188" s="177" t="s">
        <v>126</v>
      </c>
      <c r="H188" s="178">
        <v>548.28</v>
      </c>
      <c r="I188" s="179"/>
      <c r="J188" s="180">
        <f>ROUND(I188*H188,2)</f>
        <v>0</v>
      </c>
      <c r="K188" s="176" t="s">
        <v>139</v>
      </c>
      <c r="L188" s="40"/>
      <c r="M188" s="181" t="s">
        <v>19</v>
      </c>
      <c r="N188" s="182" t="s">
        <v>43</v>
      </c>
      <c r="O188" s="65"/>
      <c r="P188" s="183">
        <f>O188*H188</f>
        <v>0</v>
      </c>
      <c r="Q188" s="183">
        <v>0.00026</v>
      </c>
      <c r="R188" s="183">
        <f>Q188*H188</f>
        <v>0.14255279999999998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86</v>
      </c>
      <c r="AT188" s="185" t="s">
        <v>123</v>
      </c>
      <c r="AU188" s="185" t="s">
        <v>80</v>
      </c>
      <c r="AY188" s="18" t="s">
        <v>121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80</v>
      </c>
      <c r="BK188" s="186">
        <f>ROUND(I188*H188,2)</f>
        <v>0</v>
      </c>
      <c r="BL188" s="18" t="s">
        <v>86</v>
      </c>
      <c r="BM188" s="185" t="s">
        <v>461</v>
      </c>
    </row>
    <row r="189" spans="1:47" s="2" customFormat="1" ht="19.5">
      <c r="A189" s="35"/>
      <c r="B189" s="36"/>
      <c r="C189" s="37"/>
      <c r="D189" s="187" t="s">
        <v>128</v>
      </c>
      <c r="E189" s="37"/>
      <c r="F189" s="188" t="s">
        <v>462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128</v>
      </c>
      <c r="AU189" s="18" t="s">
        <v>80</v>
      </c>
    </row>
    <row r="190" spans="1:47" s="2" customFormat="1" ht="11.25">
      <c r="A190" s="35"/>
      <c r="B190" s="36"/>
      <c r="C190" s="37"/>
      <c r="D190" s="203" t="s">
        <v>142</v>
      </c>
      <c r="E190" s="37"/>
      <c r="F190" s="204" t="s">
        <v>463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142</v>
      </c>
      <c r="AU190" s="18" t="s">
        <v>80</v>
      </c>
    </row>
    <row r="191" spans="2:51" s="15" customFormat="1" ht="11.25">
      <c r="B191" s="231"/>
      <c r="C191" s="232"/>
      <c r="D191" s="187" t="s">
        <v>129</v>
      </c>
      <c r="E191" s="233" t="s">
        <v>19</v>
      </c>
      <c r="F191" s="234" t="s">
        <v>401</v>
      </c>
      <c r="G191" s="232"/>
      <c r="H191" s="233" t="s">
        <v>19</v>
      </c>
      <c r="I191" s="235"/>
      <c r="J191" s="232"/>
      <c r="K191" s="232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129</v>
      </c>
      <c r="AU191" s="240" t="s">
        <v>80</v>
      </c>
      <c r="AV191" s="15" t="s">
        <v>76</v>
      </c>
      <c r="AW191" s="15" t="s">
        <v>33</v>
      </c>
      <c r="AX191" s="15" t="s">
        <v>71</v>
      </c>
      <c r="AY191" s="240" t="s">
        <v>121</v>
      </c>
    </row>
    <row r="192" spans="2:51" s="13" customFormat="1" ht="11.25">
      <c r="B192" s="192"/>
      <c r="C192" s="193"/>
      <c r="D192" s="187" t="s">
        <v>129</v>
      </c>
      <c r="E192" s="194" t="s">
        <v>19</v>
      </c>
      <c r="F192" s="195" t="s">
        <v>402</v>
      </c>
      <c r="G192" s="193"/>
      <c r="H192" s="196">
        <v>495.69</v>
      </c>
      <c r="I192" s="197"/>
      <c r="J192" s="193"/>
      <c r="K192" s="193"/>
      <c r="L192" s="198"/>
      <c r="M192" s="199"/>
      <c r="N192" s="200"/>
      <c r="O192" s="200"/>
      <c r="P192" s="200"/>
      <c r="Q192" s="200"/>
      <c r="R192" s="200"/>
      <c r="S192" s="200"/>
      <c r="T192" s="201"/>
      <c r="AT192" s="202" t="s">
        <v>129</v>
      </c>
      <c r="AU192" s="202" t="s">
        <v>80</v>
      </c>
      <c r="AV192" s="13" t="s">
        <v>80</v>
      </c>
      <c r="AW192" s="13" t="s">
        <v>33</v>
      </c>
      <c r="AX192" s="13" t="s">
        <v>71</v>
      </c>
      <c r="AY192" s="202" t="s">
        <v>121</v>
      </c>
    </row>
    <row r="193" spans="2:51" s="13" customFormat="1" ht="11.25">
      <c r="B193" s="192"/>
      <c r="C193" s="193"/>
      <c r="D193" s="187" t="s">
        <v>129</v>
      </c>
      <c r="E193" s="194" t="s">
        <v>19</v>
      </c>
      <c r="F193" s="195" t="s">
        <v>403</v>
      </c>
      <c r="G193" s="193"/>
      <c r="H193" s="196">
        <v>13.31</v>
      </c>
      <c r="I193" s="197"/>
      <c r="J193" s="193"/>
      <c r="K193" s="193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129</v>
      </c>
      <c r="AU193" s="202" t="s">
        <v>80</v>
      </c>
      <c r="AV193" s="13" t="s">
        <v>80</v>
      </c>
      <c r="AW193" s="13" t="s">
        <v>33</v>
      </c>
      <c r="AX193" s="13" t="s">
        <v>71</v>
      </c>
      <c r="AY193" s="202" t="s">
        <v>121</v>
      </c>
    </row>
    <row r="194" spans="2:51" s="15" customFormat="1" ht="11.25">
      <c r="B194" s="231"/>
      <c r="C194" s="232"/>
      <c r="D194" s="187" t="s">
        <v>129</v>
      </c>
      <c r="E194" s="233" t="s">
        <v>19</v>
      </c>
      <c r="F194" s="234" t="s">
        <v>404</v>
      </c>
      <c r="G194" s="232"/>
      <c r="H194" s="233" t="s">
        <v>19</v>
      </c>
      <c r="I194" s="235"/>
      <c r="J194" s="232"/>
      <c r="K194" s="232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129</v>
      </c>
      <c r="AU194" s="240" t="s">
        <v>80</v>
      </c>
      <c r="AV194" s="15" t="s">
        <v>76</v>
      </c>
      <c r="AW194" s="15" t="s">
        <v>33</v>
      </c>
      <c r="AX194" s="15" t="s">
        <v>71</v>
      </c>
      <c r="AY194" s="240" t="s">
        <v>121</v>
      </c>
    </row>
    <row r="195" spans="2:51" s="13" customFormat="1" ht="11.25">
      <c r="B195" s="192"/>
      <c r="C195" s="193"/>
      <c r="D195" s="187" t="s">
        <v>129</v>
      </c>
      <c r="E195" s="194" t="s">
        <v>19</v>
      </c>
      <c r="F195" s="195" t="s">
        <v>405</v>
      </c>
      <c r="G195" s="193"/>
      <c r="H195" s="196">
        <v>-25.2</v>
      </c>
      <c r="I195" s="197"/>
      <c r="J195" s="193"/>
      <c r="K195" s="193"/>
      <c r="L195" s="198"/>
      <c r="M195" s="199"/>
      <c r="N195" s="200"/>
      <c r="O195" s="200"/>
      <c r="P195" s="200"/>
      <c r="Q195" s="200"/>
      <c r="R195" s="200"/>
      <c r="S195" s="200"/>
      <c r="T195" s="201"/>
      <c r="AT195" s="202" t="s">
        <v>129</v>
      </c>
      <c r="AU195" s="202" t="s">
        <v>80</v>
      </c>
      <c r="AV195" s="13" t="s">
        <v>80</v>
      </c>
      <c r="AW195" s="13" t="s">
        <v>33</v>
      </c>
      <c r="AX195" s="13" t="s">
        <v>71</v>
      </c>
      <c r="AY195" s="202" t="s">
        <v>121</v>
      </c>
    </row>
    <row r="196" spans="2:51" s="15" customFormat="1" ht="11.25">
      <c r="B196" s="231"/>
      <c r="C196" s="232"/>
      <c r="D196" s="187" t="s">
        <v>129</v>
      </c>
      <c r="E196" s="233" t="s">
        <v>19</v>
      </c>
      <c r="F196" s="234" t="s">
        <v>406</v>
      </c>
      <c r="G196" s="232"/>
      <c r="H196" s="233" t="s">
        <v>19</v>
      </c>
      <c r="I196" s="235"/>
      <c r="J196" s="232"/>
      <c r="K196" s="232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129</v>
      </c>
      <c r="AU196" s="240" t="s">
        <v>80</v>
      </c>
      <c r="AV196" s="15" t="s">
        <v>76</v>
      </c>
      <c r="AW196" s="15" t="s">
        <v>33</v>
      </c>
      <c r="AX196" s="15" t="s">
        <v>71</v>
      </c>
      <c r="AY196" s="240" t="s">
        <v>121</v>
      </c>
    </row>
    <row r="197" spans="2:51" s="13" customFormat="1" ht="11.25">
      <c r="B197" s="192"/>
      <c r="C197" s="193"/>
      <c r="D197" s="187" t="s">
        <v>129</v>
      </c>
      <c r="E197" s="194" t="s">
        <v>19</v>
      </c>
      <c r="F197" s="195" t="s">
        <v>407</v>
      </c>
      <c r="G197" s="193"/>
      <c r="H197" s="196">
        <v>-7.56</v>
      </c>
      <c r="I197" s="197"/>
      <c r="J197" s="193"/>
      <c r="K197" s="193"/>
      <c r="L197" s="198"/>
      <c r="M197" s="199"/>
      <c r="N197" s="200"/>
      <c r="O197" s="200"/>
      <c r="P197" s="200"/>
      <c r="Q197" s="200"/>
      <c r="R197" s="200"/>
      <c r="S197" s="200"/>
      <c r="T197" s="201"/>
      <c r="AT197" s="202" t="s">
        <v>129</v>
      </c>
      <c r="AU197" s="202" t="s">
        <v>80</v>
      </c>
      <c r="AV197" s="13" t="s">
        <v>80</v>
      </c>
      <c r="AW197" s="13" t="s">
        <v>33</v>
      </c>
      <c r="AX197" s="13" t="s">
        <v>71</v>
      </c>
      <c r="AY197" s="202" t="s">
        <v>121</v>
      </c>
    </row>
    <row r="198" spans="2:51" s="15" customFormat="1" ht="11.25">
      <c r="B198" s="231"/>
      <c r="C198" s="232"/>
      <c r="D198" s="187" t="s">
        <v>129</v>
      </c>
      <c r="E198" s="233" t="s">
        <v>19</v>
      </c>
      <c r="F198" s="234" t="s">
        <v>408</v>
      </c>
      <c r="G198" s="232"/>
      <c r="H198" s="233" t="s">
        <v>19</v>
      </c>
      <c r="I198" s="235"/>
      <c r="J198" s="232"/>
      <c r="K198" s="232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129</v>
      </c>
      <c r="AU198" s="240" t="s">
        <v>80</v>
      </c>
      <c r="AV198" s="15" t="s">
        <v>76</v>
      </c>
      <c r="AW198" s="15" t="s">
        <v>33</v>
      </c>
      <c r="AX198" s="15" t="s">
        <v>71</v>
      </c>
      <c r="AY198" s="240" t="s">
        <v>121</v>
      </c>
    </row>
    <row r="199" spans="2:51" s="13" customFormat="1" ht="11.25">
      <c r="B199" s="192"/>
      <c r="C199" s="193"/>
      <c r="D199" s="187" t="s">
        <v>129</v>
      </c>
      <c r="E199" s="194" t="s">
        <v>19</v>
      </c>
      <c r="F199" s="195" t="s">
        <v>409</v>
      </c>
      <c r="G199" s="193"/>
      <c r="H199" s="196">
        <v>-1.89</v>
      </c>
      <c r="I199" s="197"/>
      <c r="J199" s="193"/>
      <c r="K199" s="193"/>
      <c r="L199" s="198"/>
      <c r="M199" s="199"/>
      <c r="N199" s="200"/>
      <c r="O199" s="200"/>
      <c r="P199" s="200"/>
      <c r="Q199" s="200"/>
      <c r="R199" s="200"/>
      <c r="S199" s="200"/>
      <c r="T199" s="201"/>
      <c r="AT199" s="202" t="s">
        <v>129</v>
      </c>
      <c r="AU199" s="202" t="s">
        <v>80</v>
      </c>
      <c r="AV199" s="13" t="s">
        <v>80</v>
      </c>
      <c r="AW199" s="13" t="s">
        <v>33</v>
      </c>
      <c r="AX199" s="13" t="s">
        <v>71</v>
      </c>
      <c r="AY199" s="202" t="s">
        <v>121</v>
      </c>
    </row>
    <row r="200" spans="2:51" s="15" customFormat="1" ht="11.25">
      <c r="B200" s="231"/>
      <c r="C200" s="232"/>
      <c r="D200" s="187" t="s">
        <v>129</v>
      </c>
      <c r="E200" s="233" t="s">
        <v>19</v>
      </c>
      <c r="F200" s="234" t="s">
        <v>404</v>
      </c>
      <c r="G200" s="232"/>
      <c r="H200" s="233" t="s">
        <v>19</v>
      </c>
      <c r="I200" s="235"/>
      <c r="J200" s="232"/>
      <c r="K200" s="232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129</v>
      </c>
      <c r="AU200" s="240" t="s">
        <v>80</v>
      </c>
      <c r="AV200" s="15" t="s">
        <v>76</v>
      </c>
      <c r="AW200" s="15" t="s">
        <v>33</v>
      </c>
      <c r="AX200" s="15" t="s">
        <v>71</v>
      </c>
      <c r="AY200" s="240" t="s">
        <v>121</v>
      </c>
    </row>
    <row r="201" spans="2:51" s="13" customFormat="1" ht="11.25">
      <c r="B201" s="192"/>
      <c r="C201" s="193"/>
      <c r="D201" s="187" t="s">
        <v>129</v>
      </c>
      <c r="E201" s="194" t="s">
        <v>19</v>
      </c>
      <c r="F201" s="195" t="s">
        <v>464</v>
      </c>
      <c r="G201" s="193"/>
      <c r="H201" s="196">
        <v>16.2</v>
      </c>
      <c r="I201" s="197"/>
      <c r="J201" s="193"/>
      <c r="K201" s="193"/>
      <c r="L201" s="198"/>
      <c r="M201" s="199"/>
      <c r="N201" s="200"/>
      <c r="O201" s="200"/>
      <c r="P201" s="200"/>
      <c r="Q201" s="200"/>
      <c r="R201" s="200"/>
      <c r="S201" s="200"/>
      <c r="T201" s="201"/>
      <c r="AT201" s="202" t="s">
        <v>129</v>
      </c>
      <c r="AU201" s="202" t="s">
        <v>80</v>
      </c>
      <c r="AV201" s="13" t="s">
        <v>80</v>
      </c>
      <c r="AW201" s="13" t="s">
        <v>33</v>
      </c>
      <c r="AX201" s="13" t="s">
        <v>71</v>
      </c>
      <c r="AY201" s="202" t="s">
        <v>121</v>
      </c>
    </row>
    <row r="202" spans="2:51" s="15" customFormat="1" ht="11.25">
      <c r="B202" s="231"/>
      <c r="C202" s="232"/>
      <c r="D202" s="187" t="s">
        <v>129</v>
      </c>
      <c r="E202" s="233" t="s">
        <v>19</v>
      </c>
      <c r="F202" s="234" t="s">
        <v>406</v>
      </c>
      <c r="G202" s="232"/>
      <c r="H202" s="233" t="s">
        <v>19</v>
      </c>
      <c r="I202" s="235"/>
      <c r="J202" s="232"/>
      <c r="K202" s="232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129</v>
      </c>
      <c r="AU202" s="240" t="s">
        <v>80</v>
      </c>
      <c r="AV202" s="15" t="s">
        <v>76</v>
      </c>
      <c r="AW202" s="15" t="s">
        <v>33</v>
      </c>
      <c r="AX202" s="15" t="s">
        <v>71</v>
      </c>
      <c r="AY202" s="240" t="s">
        <v>121</v>
      </c>
    </row>
    <row r="203" spans="2:51" s="13" customFormat="1" ht="11.25">
      <c r="B203" s="192"/>
      <c r="C203" s="193"/>
      <c r="D203" s="187" t="s">
        <v>129</v>
      </c>
      <c r="E203" s="194" t="s">
        <v>19</v>
      </c>
      <c r="F203" s="195" t="s">
        <v>465</v>
      </c>
      <c r="G203" s="193"/>
      <c r="H203" s="196">
        <v>9.72</v>
      </c>
      <c r="I203" s="197"/>
      <c r="J203" s="193"/>
      <c r="K203" s="193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129</v>
      </c>
      <c r="AU203" s="202" t="s">
        <v>80</v>
      </c>
      <c r="AV203" s="13" t="s">
        <v>80</v>
      </c>
      <c r="AW203" s="13" t="s">
        <v>33</v>
      </c>
      <c r="AX203" s="13" t="s">
        <v>71</v>
      </c>
      <c r="AY203" s="202" t="s">
        <v>121</v>
      </c>
    </row>
    <row r="204" spans="2:51" s="15" customFormat="1" ht="11.25">
      <c r="B204" s="231"/>
      <c r="C204" s="232"/>
      <c r="D204" s="187" t="s">
        <v>129</v>
      </c>
      <c r="E204" s="233" t="s">
        <v>19</v>
      </c>
      <c r="F204" s="234" t="s">
        <v>408</v>
      </c>
      <c r="G204" s="232"/>
      <c r="H204" s="233" t="s">
        <v>19</v>
      </c>
      <c r="I204" s="235"/>
      <c r="J204" s="232"/>
      <c r="K204" s="232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129</v>
      </c>
      <c r="AU204" s="240" t="s">
        <v>80</v>
      </c>
      <c r="AV204" s="15" t="s">
        <v>76</v>
      </c>
      <c r="AW204" s="15" t="s">
        <v>33</v>
      </c>
      <c r="AX204" s="15" t="s">
        <v>71</v>
      </c>
      <c r="AY204" s="240" t="s">
        <v>121</v>
      </c>
    </row>
    <row r="205" spans="2:51" s="13" customFormat="1" ht="11.25">
      <c r="B205" s="192"/>
      <c r="C205" s="193"/>
      <c r="D205" s="187" t="s">
        <v>129</v>
      </c>
      <c r="E205" s="194" t="s">
        <v>19</v>
      </c>
      <c r="F205" s="195" t="s">
        <v>466</v>
      </c>
      <c r="G205" s="193"/>
      <c r="H205" s="196">
        <v>1.53</v>
      </c>
      <c r="I205" s="197"/>
      <c r="J205" s="193"/>
      <c r="K205" s="193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129</v>
      </c>
      <c r="AU205" s="202" t="s">
        <v>80</v>
      </c>
      <c r="AV205" s="13" t="s">
        <v>80</v>
      </c>
      <c r="AW205" s="13" t="s">
        <v>33</v>
      </c>
      <c r="AX205" s="13" t="s">
        <v>71</v>
      </c>
      <c r="AY205" s="202" t="s">
        <v>121</v>
      </c>
    </row>
    <row r="206" spans="2:51" s="15" customFormat="1" ht="11.25">
      <c r="B206" s="231"/>
      <c r="C206" s="232"/>
      <c r="D206" s="187" t="s">
        <v>129</v>
      </c>
      <c r="E206" s="233" t="s">
        <v>19</v>
      </c>
      <c r="F206" s="234" t="s">
        <v>457</v>
      </c>
      <c r="G206" s="232"/>
      <c r="H206" s="233" t="s">
        <v>19</v>
      </c>
      <c r="I206" s="235"/>
      <c r="J206" s="232"/>
      <c r="K206" s="232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129</v>
      </c>
      <c r="AU206" s="240" t="s">
        <v>80</v>
      </c>
      <c r="AV206" s="15" t="s">
        <v>76</v>
      </c>
      <c r="AW206" s="15" t="s">
        <v>33</v>
      </c>
      <c r="AX206" s="15" t="s">
        <v>71</v>
      </c>
      <c r="AY206" s="240" t="s">
        <v>121</v>
      </c>
    </row>
    <row r="207" spans="2:51" s="13" customFormat="1" ht="11.25">
      <c r="B207" s="192"/>
      <c r="C207" s="193"/>
      <c r="D207" s="187" t="s">
        <v>129</v>
      </c>
      <c r="E207" s="194" t="s">
        <v>19</v>
      </c>
      <c r="F207" s="195" t="s">
        <v>458</v>
      </c>
      <c r="G207" s="193"/>
      <c r="H207" s="196">
        <v>46.48</v>
      </c>
      <c r="I207" s="197"/>
      <c r="J207" s="193"/>
      <c r="K207" s="193"/>
      <c r="L207" s="198"/>
      <c r="M207" s="199"/>
      <c r="N207" s="200"/>
      <c r="O207" s="200"/>
      <c r="P207" s="200"/>
      <c r="Q207" s="200"/>
      <c r="R207" s="200"/>
      <c r="S207" s="200"/>
      <c r="T207" s="201"/>
      <c r="AT207" s="202" t="s">
        <v>129</v>
      </c>
      <c r="AU207" s="202" t="s">
        <v>80</v>
      </c>
      <c r="AV207" s="13" t="s">
        <v>80</v>
      </c>
      <c r="AW207" s="13" t="s">
        <v>33</v>
      </c>
      <c r="AX207" s="13" t="s">
        <v>71</v>
      </c>
      <c r="AY207" s="202" t="s">
        <v>121</v>
      </c>
    </row>
    <row r="208" spans="2:51" s="14" customFormat="1" ht="11.25">
      <c r="B208" s="205"/>
      <c r="C208" s="206"/>
      <c r="D208" s="187" t="s">
        <v>129</v>
      </c>
      <c r="E208" s="207" t="s">
        <v>19</v>
      </c>
      <c r="F208" s="208" t="s">
        <v>261</v>
      </c>
      <c r="G208" s="206"/>
      <c r="H208" s="209">
        <v>548.28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129</v>
      </c>
      <c r="AU208" s="215" t="s">
        <v>80</v>
      </c>
      <c r="AV208" s="14" t="s">
        <v>86</v>
      </c>
      <c r="AW208" s="14" t="s">
        <v>33</v>
      </c>
      <c r="AX208" s="14" t="s">
        <v>76</v>
      </c>
      <c r="AY208" s="215" t="s">
        <v>121</v>
      </c>
    </row>
    <row r="209" spans="1:65" s="2" customFormat="1" ht="21.75" customHeight="1">
      <c r="A209" s="35"/>
      <c r="B209" s="36"/>
      <c r="C209" s="174" t="s">
        <v>195</v>
      </c>
      <c r="D209" s="174" t="s">
        <v>123</v>
      </c>
      <c r="E209" s="175" t="s">
        <v>467</v>
      </c>
      <c r="F209" s="176" t="s">
        <v>468</v>
      </c>
      <c r="G209" s="177" t="s">
        <v>126</v>
      </c>
      <c r="H209" s="178">
        <v>474.35</v>
      </c>
      <c r="I209" s="179"/>
      <c r="J209" s="180">
        <f>ROUND(I209*H209,2)</f>
        <v>0</v>
      </c>
      <c r="K209" s="176" t="s">
        <v>139</v>
      </c>
      <c r="L209" s="40"/>
      <c r="M209" s="181" t="s">
        <v>19</v>
      </c>
      <c r="N209" s="182" t="s">
        <v>43</v>
      </c>
      <c r="O209" s="65"/>
      <c r="P209" s="183">
        <f>O209*H209</f>
        <v>0</v>
      </c>
      <c r="Q209" s="183">
        <v>0.00546</v>
      </c>
      <c r="R209" s="183">
        <f>Q209*H209</f>
        <v>2.589951</v>
      </c>
      <c r="S209" s="183">
        <v>0</v>
      </c>
      <c r="T209" s="18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86</v>
      </c>
      <c r="AT209" s="185" t="s">
        <v>123</v>
      </c>
      <c r="AU209" s="185" t="s">
        <v>80</v>
      </c>
      <c r="AY209" s="18" t="s">
        <v>121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8" t="s">
        <v>80</v>
      </c>
      <c r="BK209" s="186">
        <f>ROUND(I209*H209,2)</f>
        <v>0</v>
      </c>
      <c r="BL209" s="18" t="s">
        <v>86</v>
      </c>
      <c r="BM209" s="185" t="s">
        <v>469</v>
      </c>
    </row>
    <row r="210" spans="1:47" s="2" customFormat="1" ht="19.5">
      <c r="A210" s="35"/>
      <c r="B210" s="36"/>
      <c r="C210" s="37"/>
      <c r="D210" s="187" t="s">
        <v>128</v>
      </c>
      <c r="E210" s="37"/>
      <c r="F210" s="188" t="s">
        <v>470</v>
      </c>
      <c r="G210" s="37"/>
      <c r="H210" s="37"/>
      <c r="I210" s="189"/>
      <c r="J210" s="37"/>
      <c r="K210" s="37"/>
      <c r="L210" s="40"/>
      <c r="M210" s="190"/>
      <c r="N210" s="191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128</v>
      </c>
      <c r="AU210" s="18" t="s">
        <v>80</v>
      </c>
    </row>
    <row r="211" spans="1:47" s="2" customFormat="1" ht="11.25">
      <c r="A211" s="35"/>
      <c r="B211" s="36"/>
      <c r="C211" s="37"/>
      <c r="D211" s="203" t="s">
        <v>142</v>
      </c>
      <c r="E211" s="37"/>
      <c r="F211" s="204" t="s">
        <v>471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142</v>
      </c>
      <c r="AU211" s="18" t="s">
        <v>80</v>
      </c>
    </row>
    <row r="212" spans="2:51" s="13" customFormat="1" ht="11.25">
      <c r="B212" s="192"/>
      <c r="C212" s="193"/>
      <c r="D212" s="187" t="s">
        <v>129</v>
      </c>
      <c r="E212" s="194" t="s">
        <v>19</v>
      </c>
      <c r="F212" s="195" t="s">
        <v>402</v>
      </c>
      <c r="G212" s="193"/>
      <c r="H212" s="196">
        <v>495.69</v>
      </c>
      <c r="I212" s="197"/>
      <c r="J212" s="193"/>
      <c r="K212" s="193"/>
      <c r="L212" s="198"/>
      <c r="M212" s="199"/>
      <c r="N212" s="200"/>
      <c r="O212" s="200"/>
      <c r="P212" s="200"/>
      <c r="Q212" s="200"/>
      <c r="R212" s="200"/>
      <c r="S212" s="200"/>
      <c r="T212" s="201"/>
      <c r="AT212" s="202" t="s">
        <v>129</v>
      </c>
      <c r="AU212" s="202" t="s">
        <v>80</v>
      </c>
      <c r="AV212" s="13" t="s">
        <v>80</v>
      </c>
      <c r="AW212" s="13" t="s">
        <v>33</v>
      </c>
      <c r="AX212" s="13" t="s">
        <v>71</v>
      </c>
      <c r="AY212" s="202" t="s">
        <v>121</v>
      </c>
    </row>
    <row r="213" spans="2:51" s="13" customFormat="1" ht="11.25">
      <c r="B213" s="192"/>
      <c r="C213" s="193"/>
      <c r="D213" s="187" t="s">
        <v>129</v>
      </c>
      <c r="E213" s="194" t="s">
        <v>19</v>
      </c>
      <c r="F213" s="195" t="s">
        <v>403</v>
      </c>
      <c r="G213" s="193"/>
      <c r="H213" s="196">
        <v>13.31</v>
      </c>
      <c r="I213" s="197"/>
      <c r="J213" s="193"/>
      <c r="K213" s="193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129</v>
      </c>
      <c r="AU213" s="202" t="s">
        <v>80</v>
      </c>
      <c r="AV213" s="13" t="s">
        <v>80</v>
      </c>
      <c r="AW213" s="13" t="s">
        <v>33</v>
      </c>
      <c r="AX213" s="13" t="s">
        <v>71</v>
      </c>
      <c r="AY213" s="202" t="s">
        <v>121</v>
      </c>
    </row>
    <row r="214" spans="2:51" s="15" customFormat="1" ht="11.25">
      <c r="B214" s="231"/>
      <c r="C214" s="232"/>
      <c r="D214" s="187" t="s">
        <v>129</v>
      </c>
      <c r="E214" s="233" t="s">
        <v>19</v>
      </c>
      <c r="F214" s="234" t="s">
        <v>404</v>
      </c>
      <c r="G214" s="232"/>
      <c r="H214" s="233" t="s">
        <v>19</v>
      </c>
      <c r="I214" s="235"/>
      <c r="J214" s="232"/>
      <c r="K214" s="232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129</v>
      </c>
      <c r="AU214" s="240" t="s">
        <v>80</v>
      </c>
      <c r="AV214" s="15" t="s">
        <v>76</v>
      </c>
      <c r="AW214" s="15" t="s">
        <v>33</v>
      </c>
      <c r="AX214" s="15" t="s">
        <v>71</v>
      </c>
      <c r="AY214" s="240" t="s">
        <v>121</v>
      </c>
    </row>
    <row r="215" spans="2:51" s="13" customFormat="1" ht="11.25">
      <c r="B215" s="192"/>
      <c r="C215" s="193"/>
      <c r="D215" s="187" t="s">
        <v>129</v>
      </c>
      <c r="E215" s="194" t="s">
        <v>19</v>
      </c>
      <c r="F215" s="195" t="s">
        <v>405</v>
      </c>
      <c r="G215" s="193"/>
      <c r="H215" s="196">
        <v>-25.2</v>
      </c>
      <c r="I215" s="197"/>
      <c r="J215" s="193"/>
      <c r="K215" s="193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129</v>
      </c>
      <c r="AU215" s="202" t="s">
        <v>80</v>
      </c>
      <c r="AV215" s="13" t="s">
        <v>80</v>
      </c>
      <c r="AW215" s="13" t="s">
        <v>33</v>
      </c>
      <c r="AX215" s="13" t="s">
        <v>71</v>
      </c>
      <c r="AY215" s="202" t="s">
        <v>121</v>
      </c>
    </row>
    <row r="216" spans="2:51" s="15" customFormat="1" ht="11.25">
      <c r="B216" s="231"/>
      <c r="C216" s="232"/>
      <c r="D216" s="187" t="s">
        <v>129</v>
      </c>
      <c r="E216" s="233" t="s">
        <v>19</v>
      </c>
      <c r="F216" s="234" t="s">
        <v>406</v>
      </c>
      <c r="G216" s="232"/>
      <c r="H216" s="233" t="s">
        <v>19</v>
      </c>
      <c r="I216" s="235"/>
      <c r="J216" s="232"/>
      <c r="K216" s="232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129</v>
      </c>
      <c r="AU216" s="240" t="s">
        <v>80</v>
      </c>
      <c r="AV216" s="15" t="s">
        <v>76</v>
      </c>
      <c r="AW216" s="15" t="s">
        <v>33</v>
      </c>
      <c r="AX216" s="15" t="s">
        <v>71</v>
      </c>
      <c r="AY216" s="240" t="s">
        <v>121</v>
      </c>
    </row>
    <row r="217" spans="2:51" s="13" customFormat="1" ht="11.25">
      <c r="B217" s="192"/>
      <c r="C217" s="193"/>
      <c r="D217" s="187" t="s">
        <v>129</v>
      </c>
      <c r="E217" s="194" t="s">
        <v>19</v>
      </c>
      <c r="F217" s="195" t="s">
        <v>407</v>
      </c>
      <c r="G217" s="193"/>
      <c r="H217" s="196">
        <v>-7.56</v>
      </c>
      <c r="I217" s="197"/>
      <c r="J217" s="193"/>
      <c r="K217" s="193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129</v>
      </c>
      <c r="AU217" s="202" t="s">
        <v>80</v>
      </c>
      <c r="AV217" s="13" t="s">
        <v>80</v>
      </c>
      <c r="AW217" s="13" t="s">
        <v>33</v>
      </c>
      <c r="AX217" s="13" t="s">
        <v>71</v>
      </c>
      <c r="AY217" s="202" t="s">
        <v>121</v>
      </c>
    </row>
    <row r="218" spans="2:51" s="15" customFormat="1" ht="11.25">
      <c r="B218" s="231"/>
      <c r="C218" s="232"/>
      <c r="D218" s="187" t="s">
        <v>129</v>
      </c>
      <c r="E218" s="233" t="s">
        <v>19</v>
      </c>
      <c r="F218" s="234" t="s">
        <v>408</v>
      </c>
      <c r="G218" s="232"/>
      <c r="H218" s="233" t="s">
        <v>19</v>
      </c>
      <c r="I218" s="235"/>
      <c r="J218" s="232"/>
      <c r="K218" s="232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129</v>
      </c>
      <c r="AU218" s="240" t="s">
        <v>80</v>
      </c>
      <c r="AV218" s="15" t="s">
        <v>76</v>
      </c>
      <c r="AW218" s="15" t="s">
        <v>33</v>
      </c>
      <c r="AX218" s="15" t="s">
        <v>71</v>
      </c>
      <c r="AY218" s="240" t="s">
        <v>121</v>
      </c>
    </row>
    <row r="219" spans="2:51" s="13" customFormat="1" ht="11.25">
      <c r="B219" s="192"/>
      <c r="C219" s="193"/>
      <c r="D219" s="187" t="s">
        <v>129</v>
      </c>
      <c r="E219" s="194" t="s">
        <v>19</v>
      </c>
      <c r="F219" s="195" t="s">
        <v>409</v>
      </c>
      <c r="G219" s="193"/>
      <c r="H219" s="196">
        <v>-1.89</v>
      </c>
      <c r="I219" s="197"/>
      <c r="J219" s="193"/>
      <c r="K219" s="193"/>
      <c r="L219" s="198"/>
      <c r="M219" s="199"/>
      <c r="N219" s="200"/>
      <c r="O219" s="200"/>
      <c r="P219" s="200"/>
      <c r="Q219" s="200"/>
      <c r="R219" s="200"/>
      <c r="S219" s="200"/>
      <c r="T219" s="201"/>
      <c r="AT219" s="202" t="s">
        <v>129</v>
      </c>
      <c r="AU219" s="202" t="s">
        <v>80</v>
      </c>
      <c r="AV219" s="13" t="s">
        <v>80</v>
      </c>
      <c r="AW219" s="13" t="s">
        <v>33</v>
      </c>
      <c r="AX219" s="13" t="s">
        <v>71</v>
      </c>
      <c r="AY219" s="202" t="s">
        <v>121</v>
      </c>
    </row>
    <row r="220" spans="2:51" s="14" customFormat="1" ht="11.25">
      <c r="B220" s="205"/>
      <c r="C220" s="206"/>
      <c r="D220" s="187" t="s">
        <v>129</v>
      </c>
      <c r="E220" s="207" t="s">
        <v>19</v>
      </c>
      <c r="F220" s="208" t="s">
        <v>261</v>
      </c>
      <c r="G220" s="206"/>
      <c r="H220" s="209">
        <v>474.35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129</v>
      </c>
      <c r="AU220" s="215" t="s">
        <v>80</v>
      </c>
      <c r="AV220" s="14" t="s">
        <v>86</v>
      </c>
      <c r="AW220" s="14" t="s">
        <v>33</v>
      </c>
      <c r="AX220" s="14" t="s">
        <v>76</v>
      </c>
      <c r="AY220" s="215" t="s">
        <v>121</v>
      </c>
    </row>
    <row r="221" spans="1:65" s="2" customFormat="1" ht="24.2" customHeight="1">
      <c r="A221" s="35"/>
      <c r="B221" s="36"/>
      <c r="C221" s="174" t="s">
        <v>201</v>
      </c>
      <c r="D221" s="174" t="s">
        <v>123</v>
      </c>
      <c r="E221" s="175" t="s">
        <v>472</v>
      </c>
      <c r="F221" s="176" t="s">
        <v>473</v>
      </c>
      <c r="G221" s="177" t="s">
        <v>222</v>
      </c>
      <c r="H221" s="178">
        <v>123.9</v>
      </c>
      <c r="I221" s="179"/>
      <c r="J221" s="180">
        <f>ROUND(I221*H221,2)</f>
        <v>0</v>
      </c>
      <c r="K221" s="176" t="s">
        <v>139</v>
      </c>
      <c r="L221" s="40"/>
      <c r="M221" s="181" t="s">
        <v>19</v>
      </c>
      <c r="N221" s="182" t="s">
        <v>43</v>
      </c>
      <c r="O221" s="65"/>
      <c r="P221" s="183">
        <f>O221*H221</f>
        <v>0</v>
      </c>
      <c r="Q221" s="183">
        <v>0</v>
      </c>
      <c r="R221" s="183">
        <f>Q221*H221</f>
        <v>0</v>
      </c>
      <c r="S221" s="183">
        <v>0</v>
      </c>
      <c r="T221" s="18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5" t="s">
        <v>86</v>
      </c>
      <c r="AT221" s="185" t="s">
        <v>123</v>
      </c>
      <c r="AU221" s="185" t="s">
        <v>80</v>
      </c>
      <c r="AY221" s="18" t="s">
        <v>121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18" t="s">
        <v>80</v>
      </c>
      <c r="BK221" s="186">
        <f>ROUND(I221*H221,2)</f>
        <v>0</v>
      </c>
      <c r="BL221" s="18" t="s">
        <v>86</v>
      </c>
      <c r="BM221" s="185" t="s">
        <v>474</v>
      </c>
    </row>
    <row r="222" spans="1:47" s="2" customFormat="1" ht="39">
      <c r="A222" s="35"/>
      <c r="B222" s="36"/>
      <c r="C222" s="37"/>
      <c r="D222" s="187" t="s">
        <v>128</v>
      </c>
      <c r="E222" s="37"/>
      <c r="F222" s="188" t="s">
        <v>475</v>
      </c>
      <c r="G222" s="37"/>
      <c r="H222" s="37"/>
      <c r="I222" s="189"/>
      <c r="J222" s="37"/>
      <c r="K222" s="37"/>
      <c r="L222" s="40"/>
      <c r="M222" s="190"/>
      <c r="N222" s="191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128</v>
      </c>
      <c r="AU222" s="18" t="s">
        <v>80</v>
      </c>
    </row>
    <row r="223" spans="1:47" s="2" customFormat="1" ht="11.25">
      <c r="A223" s="35"/>
      <c r="B223" s="36"/>
      <c r="C223" s="37"/>
      <c r="D223" s="203" t="s">
        <v>142</v>
      </c>
      <c r="E223" s="37"/>
      <c r="F223" s="204" t="s">
        <v>476</v>
      </c>
      <c r="G223" s="37"/>
      <c r="H223" s="37"/>
      <c r="I223" s="189"/>
      <c r="J223" s="37"/>
      <c r="K223" s="37"/>
      <c r="L223" s="40"/>
      <c r="M223" s="190"/>
      <c r="N223" s="191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142</v>
      </c>
      <c r="AU223" s="18" t="s">
        <v>80</v>
      </c>
    </row>
    <row r="224" spans="2:51" s="15" customFormat="1" ht="11.25">
      <c r="B224" s="231"/>
      <c r="C224" s="232"/>
      <c r="D224" s="187" t="s">
        <v>129</v>
      </c>
      <c r="E224" s="233" t="s">
        <v>19</v>
      </c>
      <c r="F224" s="234" t="s">
        <v>404</v>
      </c>
      <c r="G224" s="232"/>
      <c r="H224" s="233" t="s">
        <v>19</v>
      </c>
      <c r="I224" s="235"/>
      <c r="J224" s="232"/>
      <c r="K224" s="232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129</v>
      </c>
      <c r="AU224" s="240" t="s">
        <v>80</v>
      </c>
      <c r="AV224" s="15" t="s">
        <v>76</v>
      </c>
      <c r="AW224" s="15" t="s">
        <v>33</v>
      </c>
      <c r="AX224" s="15" t="s">
        <v>71</v>
      </c>
      <c r="AY224" s="240" t="s">
        <v>121</v>
      </c>
    </row>
    <row r="225" spans="2:51" s="13" customFormat="1" ht="11.25">
      <c r="B225" s="192"/>
      <c r="C225" s="193"/>
      <c r="D225" s="187" t="s">
        <v>129</v>
      </c>
      <c r="E225" s="194" t="s">
        <v>19</v>
      </c>
      <c r="F225" s="195" t="s">
        <v>442</v>
      </c>
      <c r="G225" s="193"/>
      <c r="H225" s="196">
        <v>66</v>
      </c>
      <c r="I225" s="197"/>
      <c r="J225" s="193"/>
      <c r="K225" s="193"/>
      <c r="L225" s="198"/>
      <c r="M225" s="199"/>
      <c r="N225" s="200"/>
      <c r="O225" s="200"/>
      <c r="P225" s="200"/>
      <c r="Q225" s="200"/>
      <c r="R225" s="200"/>
      <c r="S225" s="200"/>
      <c r="T225" s="201"/>
      <c r="AT225" s="202" t="s">
        <v>129</v>
      </c>
      <c r="AU225" s="202" t="s">
        <v>80</v>
      </c>
      <c r="AV225" s="13" t="s">
        <v>80</v>
      </c>
      <c r="AW225" s="13" t="s">
        <v>33</v>
      </c>
      <c r="AX225" s="13" t="s">
        <v>71</v>
      </c>
      <c r="AY225" s="202" t="s">
        <v>121</v>
      </c>
    </row>
    <row r="226" spans="2:51" s="15" customFormat="1" ht="11.25">
      <c r="B226" s="231"/>
      <c r="C226" s="232"/>
      <c r="D226" s="187" t="s">
        <v>129</v>
      </c>
      <c r="E226" s="233" t="s">
        <v>19</v>
      </c>
      <c r="F226" s="234" t="s">
        <v>406</v>
      </c>
      <c r="G226" s="232"/>
      <c r="H226" s="233" t="s">
        <v>19</v>
      </c>
      <c r="I226" s="235"/>
      <c r="J226" s="232"/>
      <c r="K226" s="232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129</v>
      </c>
      <c r="AU226" s="240" t="s">
        <v>80</v>
      </c>
      <c r="AV226" s="15" t="s">
        <v>76</v>
      </c>
      <c r="AW226" s="15" t="s">
        <v>33</v>
      </c>
      <c r="AX226" s="15" t="s">
        <v>71</v>
      </c>
      <c r="AY226" s="240" t="s">
        <v>121</v>
      </c>
    </row>
    <row r="227" spans="2:51" s="13" customFormat="1" ht="11.25">
      <c r="B227" s="192"/>
      <c r="C227" s="193"/>
      <c r="D227" s="187" t="s">
        <v>129</v>
      </c>
      <c r="E227" s="194" t="s">
        <v>19</v>
      </c>
      <c r="F227" s="195" t="s">
        <v>443</v>
      </c>
      <c r="G227" s="193"/>
      <c r="H227" s="196">
        <v>39.6</v>
      </c>
      <c r="I227" s="197"/>
      <c r="J227" s="193"/>
      <c r="K227" s="193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129</v>
      </c>
      <c r="AU227" s="202" t="s">
        <v>80</v>
      </c>
      <c r="AV227" s="13" t="s">
        <v>80</v>
      </c>
      <c r="AW227" s="13" t="s">
        <v>33</v>
      </c>
      <c r="AX227" s="13" t="s">
        <v>71</v>
      </c>
      <c r="AY227" s="202" t="s">
        <v>121</v>
      </c>
    </row>
    <row r="228" spans="2:51" s="15" customFormat="1" ht="11.25">
      <c r="B228" s="231"/>
      <c r="C228" s="232"/>
      <c r="D228" s="187" t="s">
        <v>129</v>
      </c>
      <c r="E228" s="233" t="s">
        <v>19</v>
      </c>
      <c r="F228" s="234" t="s">
        <v>408</v>
      </c>
      <c r="G228" s="232"/>
      <c r="H228" s="233" t="s">
        <v>19</v>
      </c>
      <c r="I228" s="235"/>
      <c r="J228" s="232"/>
      <c r="K228" s="232"/>
      <c r="L228" s="236"/>
      <c r="M228" s="237"/>
      <c r="N228" s="238"/>
      <c r="O228" s="238"/>
      <c r="P228" s="238"/>
      <c r="Q228" s="238"/>
      <c r="R228" s="238"/>
      <c r="S228" s="238"/>
      <c r="T228" s="239"/>
      <c r="AT228" s="240" t="s">
        <v>129</v>
      </c>
      <c r="AU228" s="240" t="s">
        <v>80</v>
      </c>
      <c r="AV228" s="15" t="s">
        <v>76</v>
      </c>
      <c r="AW228" s="15" t="s">
        <v>33</v>
      </c>
      <c r="AX228" s="15" t="s">
        <v>71</v>
      </c>
      <c r="AY228" s="240" t="s">
        <v>121</v>
      </c>
    </row>
    <row r="229" spans="2:51" s="13" customFormat="1" ht="11.25">
      <c r="B229" s="192"/>
      <c r="C229" s="193"/>
      <c r="D229" s="187" t="s">
        <v>129</v>
      </c>
      <c r="E229" s="194" t="s">
        <v>19</v>
      </c>
      <c r="F229" s="195" t="s">
        <v>444</v>
      </c>
      <c r="G229" s="193"/>
      <c r="H229" s="196">
        <v>5.1</v>
      </c>
      <c r="I229" s="197"/>
      <c r="J229" s="193"/>
      <c r="K229" s="193"/>
      <c r="L229" s="198"/>
      <c r="M229" s="199"/>
      <c r="N229" s="200"/>
      <c r="O229" s="200"/>
      <c r="P229" s="200"/>
      <c r="Q229" s="200"/>
      <c r="R229" s="200"/>
      <c r="S229" s="200"/>
      <c r="T229" s="201"/>
      <c r="AT229" s="202" t="s">
        <v>129</v>
      </c>
      <c r="AU229" s="202" t="s">
        <v>80</v>
      </c>
      <c r="AV229" s="13" t="s">
        <v>80</v>
      </c>
      <c r="AW229" s="13" t="s">
        <v>33</v>
      </c>
      <c r="AX229" s="13" t="s">
        <v>71</v>
      </c>
      <c r="AY229" s="202" t="s">
        <v>121</v>
      </c>
    </row>
    <row r="230" spans="2:51" s="15" customFormat="1" ht="11.25">
      <c r="B230" s="231"/>
      <c r="C230" s="232"/>
      <c r="D230" s="187" t="s">
        <v>129</v>
      </c>
      <c r="E230" s="233" t="s">
        <v>19</v>
      </c>
      <c r="F230" s="234" t="s">
        <v>433</v>
      </c>
      <c r="G230" s="232"/>
      <c r="H230" s="233" t="s">
        <v>19</v>
      </c>
      <c r="I230" s="235"/>
      <c r="J230" s="232"/>
      <c r="K230" s="232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129</v>
      </c>
      <c r="AU230" s="240" t="s">
        <v>80</v>
      </c>
      <c r="AV230" s="15" t="s">
        <v>76</v>
      </c>
      <c r="AW230" s="15" t="s">
        <v>33</v>
      </c>
      <c r="AX230" s="15" t="s">
        <v>71</v>
      </c>
      <c r="AY230" s="240" t="s">
        <v>121</v>
      </c>
    </row>
    <row r="231" spans="2:51" s="13" customFormat="1" ht="11.25">
      <c r="B231" s="192"/>
      <c r="C231" s="193"/>
      <c r="D231" s="187" t="s">
        <v>129</v>
      </c>
      <c r="E231" s="194" t="s">
        <v>19</v>
      </c>
      <c r="F231" s="195" t="s">
        <v>445</v>
      </c>
      <c r="G231" s="193"/>
      <c r="H231" s="196">
        <v>8.4</v>
      </c>
      <c r="I231" s="197"/>
      <c r="J231" s="193"/>
      <c r="K231" s="193"/>
      <c r="L231" s="198"/>
      <c r="M231" s="199"/>
      <c r="N231" s="200"/>
      <c r="O231" s="200"/>
      <c r="P231" s="200"/>
      <c r="Q231" s="200"/>
      <c r="R231" s="200"/>
      <c r="S231" s="200"/>
      <c r="T231" s="201"/>
      <c r="AT231" s="202" t="s">
        <v>129</v>
      </c>
      <c r="AU231" s="202" t="s">
        <v>80</v>
      </c>
      <c r="AV231" s="13" t="s">
        <v>80</v>
      </c>
      <c r="AW231" s="13" t="s">
        <v>33</v>
      </c>
      <c r="AX231" s="13" t="s">
        <v>71</v>
      </c>
      <c r="AY231" s="202" t="s">
        <v>121</v>
      </c>
    </row>
    <row r="232" spans="2:51" s="15" customFormat="1" ht="11.25">
      <c r="B232" s="231"/>
      <c r="C232" s="232"/>
      <c r="D232" s="187" t="s">
        <v>129</v>
      </c>
      <c r="E232" s="233" t="s">
        <v>19</v>
      </c>
      <c r="F232" s="234" t="s">
        <v>435</v>
      </c>
      <c r="G232" s="232"/>
      <c r="H232" s="233" t="s">
        <v>19</v>
      </c>
      <c r="I232" s="235"/>
      <c r="J232" s="232"/>
      <c r="K232" s="232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129</v>
      </c>
      <c r="AU232" s="240" t="s">
        <v>80</v>
      </c>
      <c r="AV232" s="15" t="s">
        <v>76</v>
      </c>
      <c r="AW232" s="15" t="s">
        <v>33</v>
      </c>
      <c r="AX232" s="15" t="s">
        <v>71</v>
      </c>
      <c r="AY232" s="240" t="s">
        <v>121</v>
      </c>
    </row>
    <row r="233" spans="2:51" s="13" customFormat="1" ht="11.25">
      <c r="B233" s="192"/>
      <c r="C233" s="193"/>
      <c r="D233" s="187" t="s">
        <v>129</v>
      </c>
      <c r="E233" s="194" t="s">
        <v>19</v>
      </c>
      <c r="F233" s="195" t="s">
        <v>446</v>
      </c>
      <c r="G233" s="193"/>
      <c r="H233" s="196">
        <v>4.8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129</v>
      </c>
      <c r="AU233" s="202" t="s">
        <v>80</v>
      </c>
      <c r="AV233" s="13" t="s">
        <v>80</v>
      </c>
      <c r="AW233" s="13" t="s">
        <v>33</v>
      </c>
      <c r="AX233" s="13" t="s">
        <v>71</v>
      </c>
      <c r="AY233" s="202" t="s">
        <v>121</v>
      </c>
    </row>
    <row r="234" spans="2:51" s="14" customFormat="1" ht="11.25">
      <c r="B234" s="205"/>
      <c r="C234" s="206"/>
      <c r="D234" s="187" t="s">
        <v>129</v>
      </c>
      <c r="E234" s="207" t="s">
        <v>19</v>
      </c>
      <c r="F234" s="208" t="s">
        <v>261</v>
      </c>
      <c r="G234" s="206"/>
      <c r="H234" s="209">
        <v>123.89999999999999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129</v>
      </c>
      <c r="AU234" s="215" t="s">
        <v>80</v>
      </c>
      <c r="AV234" s="14" t="s">
        <v>86</v>
      </c>
      <c r="AW234" s="14" t="s">
        <v>33</v>
      </c>
      <c r="AX234" s="14" t="s">
        <v>76</v>
      </c>
      <c r="AY234" s="215" t="s">
        <v>121</v>
      </c>
    </row>
    <row r="235" spans="1:65" s="2" customFormat="1" ht="21.75" customHeight="1">
      <c r="A235" s="35"/>
      <c r="B235" s="36"/>
      <c r="C235" s="216" t="s">
        <v>8</v>
      </c>
      <c r="D235" s="216" t="s">
        <v>277</v>
      </c>
      <c r="E235" s="217" t="s">
        <v>477</v>
      </c>
      <c r="F235" s="218" t="s">
        <v>478</v>
      </c>
      <c r="G235" s="219" t="s">
        <v>222</v>
      </c>
      <c r="H235" s="220">
        <v>130.095</v>
      </c>
      <c r="I235" s="221"/>
      <c r="J235" s="222">
        <f>ROUND(I235*H235,2)</f>
        <v>0</v>
      </c>
      <c r="K235" s="218" t="s">
        <v>139</v>
      </c>
      <c r="L235" s="223"/>
      <c r="M235" s="224" t="s">
        <v>19</v>
      </c>
      <c r="N235" s="225" t="s">
        <v>43</v>
      </c>
      <c r="O235" s="65"/>
      <c r="P235" s="183">
        <f>O235*H235</f>
        <v>0</v>
      </c>
      <c r="Q235" s="183">
        <v>0.0003</v>
      </c>
      <c r="R235" s="183">
        <f>Q235*H235</f>
        <v>0.039028499999999994</v>
      </c>
      <c r="S235" s="183">
        <v>0</v>
      </c>
      <c r="T235" s="18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163</v>
      </c>
      <c r="AT235" s="185" t="s">
        <v>277</v>
      </c>
      <c r="AU235" s="185" t="s">
        <v>80</v>
      </c>
      <c r="AY235" s="18" t="s">
        <v>121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8" t="s">
        <v>80</v>
      </c>
      <c r="BK235" s="186">
        <f>ROUND(I235*H235,2)</f>
        <v>0</v>
      </c>
      <c r="BL235" s="18" t="s">
        <v>86</v>
      </c>
      <c r="BM235" s="185" t="s">
        <v>479</v>
      </c>
    </row>
    <row r="236" spans="1:47" s="2" customFormat="1" ht="11.25">
      <c r="A236" s="35"/>
      <c r="B236" s="36"/>
      <c r="C236" s="37"/>
      <c r="D236" s="187" t="s">
        <v>128</v>
      </c>
      <c r="E236" s="37"/>
      <c r="F236" s="188" t="s">
        <v>478</v>
      </c>
      <c r="G236" s="37"/>
      <c r="H236" s="37"/>
      <c r="I236" s="189"/>
      <c r="J236" s="37"/>
      <c r="K236" s="37"/>
      <c r="L236" s="40"/>
      <c r="M236" s="190"/>
      <c r="N236" s="191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128</v>
      </c>
      <c r="AU236" s="18" t="s">
        <v>80</v>
      </c>
    </row>
    <row r="237" spans="2:51" s="13" customFormat="1" ht="11.25">
      <c r="B237" s="192"/>
      <c r="C237" s="193"/>
      <c r="D237" s="187" t="s">
        <v>129</v>
      </c>
      <c r="E237" s="193"/>
      <c r="F237" s="195" t="s">
        <v>480</v>
      </c>
      <c r="G237" s="193"/>
      <c r="H237" s="196">
        <v>130.095</v>
      </c>
      <c r="I237" s="197"/>
      <c r="J237" s="193"/>
      <c r="K237" s="193"/>
      <c r="L237" s="198"/>
      <c r="M237" s="199"/>
      <c r="N237" s="200"/>
      <c r="O237" s="200"/>
      <c r="P237" s="200"/>
      <c r="Q237" s="200"/>
      <c r="R237" s="200"/>
      <c r="S237" s="200"/>
      <c r="T237" s="201"/>
      <c r="AT237" s="202" t="s">
        <v>129</v>
      </c>
      <c r="AU237" s="202" t="s">
        <v>80</v>
      </c>
      <c r="AV237" s="13" t="s">
        <v>80</v>
      </c>
      <c r="AW237" s="13" t="s">
        <v>4</v>
      </c>
      <c r="AX237" s="13" t="s">
        <v>76</v>
      </c>
      <c r="AY237" s="202" t="s">
        <v>121</v>
      </c>
    </row>
    <row r="238" spans="1:65" s="2" customFormat="1" ht="24.2" customHeight="1">
      <c r="A238" s="35"/>
      <c r="B238" s="36"/>
      <c r="C238" s="174" t="s">
        <v>219</v>
      </c>
      <c r="D238" s="174" t="s">
        <v>123</v>
      </c>
      <c r="E238" s="175" t="s">
        <v>481</v>
      </c>
      <c r="F238" s="176" t="s">
        <v>482</v>
      </c>
      <c r="G238" s="177" t="s">
        <v>126</v>
      </c>
      <c r="H238" s="178">
        <v>501.8</v>
      </c>
      <c r="I238" s="179"/>
      <c r="J238" s="180">
        <f>ROUND(I238*H238,2)</f>
        <v>0</v>
      </c>
      <c r="K238" s="176" t="s">
        <v>139</v>
      </c>
      <c r="L238" s="40"/>
      <c r="M238" s="181" t="s">
        <v>19</v>
      </c>
      <c r="N238" s="182" t="s">
        <v>43</v>
      </c>
      <c r="O238" s="65"/>
      <c r="P238" s="183">
        <f>O238*H238</f>
        <v>0</v>
      </c>
      <c r="Q238" s="183">
        <v>0.0002</v>
      </c>
      <c r="R238" s="183">
        <f>Q238*H238</f>
        <v>0.10036</v>
      </c>
      <c r="S238" s="183">
        <v>0</v>
      </c>
      <c r="T238" s="18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86</v>
      </c>
      <c r="AT238" s="185" t="s">
        <v>123</v>
      </c>
      <c r="AU238" s="185" t="s">
        <v>80</v>
      </c>
      <c r="AY238" s="18" t="s">
        <v>121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8" t="s">
        <v>80</v>
      </c>
      <c r="BK238" s="186">
        <f>ROUND(I238*H238,2)</f>
        <v>0</v>
      </c>
      <c r="BL238" s="18" t="s">
        <v>86</v>
      </c>
      <c r="BM238" s="185" t="s">
        <v>483</v>
      </c>
    </row>
    <row r="239" spans="1:47" s="2" customFormat="1" ht="19.5">
      <c r="A239" s="35"/>
      <c r="B239" s="36"/>
      <c r="C239" s="37"/>
      <c r="D239" s="187" t="s">
        <v>128</v>
      </c>
      <c r="E239" s="37"/>
      <c r="F239" s="188" t="s">
        <v>484</v>
      </c>
      <c r="G239" s="37"/>
      <c r="H239" s="37"/>
      <c r="I239" s="189"/>
      <c r="J239" s="37"/>
      <c r="K239" s="37"/>
      <c r="L239" s="40"/>
      <c r="M239" s="190"/>
      <c r="N239" s="191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128</v>
      </c>
      <c r="AU239" s="18" t="s">
        <v>80</v>
      </c>
    </row>
    <row r="240" spans="1:47" s="2" customFormat="1" ht="11.25">
      <c r="A240" s="35"/>
      <c r="B240" s="36"/>
      <c r="C240" s="37"/>
      <c r="D240" s="203" t="s">
        <v>142</v>
      </c>
      <c r="E240" s="37"/>
      <c r="F240" s="204" t="s">
        <v>485</v>
      </c>
      <c r="G240" s="37"/>
      <c r="H240" s="37"/>
      <c r="I240" s="189"/>
      <c r="J240" s="37"/>
      <c r="K240" s="37"/>
      <c r="L240" s="40"/>
      <c r="M240" s="190"/>
      <c r="N240" s="191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142</v>
      </c>
      <c r="AU240" s="18" t="s">
        <v>80</v>
      </c>
    </row>
    <row r="241" spans="2:51" s="15" customFormat="1" ht="11.25">
      <c r="B241" s="231"/>
      <c r="C241" s="232"/>
      <c r="D241" s="187" t="s">
        <v>129</v>
      </c>
      <c r="E241" s="233" t="s">
        <v>19</v>
      </c>
      <c r="F241" s="234" t="s">
        <v>401</v>
      </c>
      <c r="G241" s="232"/>
      <c r="H241" s="233" t="s">
        <v>19</v>
      </c>
      <c r="I241" s="235"/>
      <c r="J241" s="232"/>
      <c r="K241" s="232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129</v>
      </c>
      <c r="AU241" s="240" t="s">
        <v>80</v>
      </c>
      <c r="AV241" s="15" t="s">
        <v>76</v>
      </c>
      <c r="AW241" s="15" t="s">
        <v>33</v>
      </c>
      <c r="AX241" s="15" t="s">
        <v>71</v>
      </c>
      <c r="AY241" s="240" t="s">
        <v>121</v>
      </c>
    </row>
    <row r="242" spans="2:51" s="13" customFormat="1" ht="11.25">
      <c r="B242" s="192"/>
      <c r="C242" s="193"/>
      <c r="D242" s="187" t="s">
        <v>129</v>
      </c>
      <c r="E242" s="194" t="s">
        <v>19</v>
      </c>
      <c r="F242" s="195" t="s">
        <v>402</v>
      </c>
      <c r="G242" s="193"/>
      <c r="H242" s="196">
        <v>495.69</v>
      </c>
      <c r="I242" s="197"/>
      <c r="J242" s="193"/>
      <c r="K242" s="193"/>
      <c r="L242" s="198"/>
      <c r="M242" s="199"/>
      <c r="N242" s="200"/>
      <c r="O242" s="200"/>
      <c r="P242" s="200"/>
      <c r="Q242" s="200"/>
      <c r="R242" s="200"/>
      <c r="S242" s="200"/>
      <c r="T242" s="201"/>
      <c r="AT242" s="202" t="s">
        <v>129</v>
      </c>
      <c r="AU242" s="202" t="s">
        <v>80</v>
      </c>
      <c r="AV242" s="13" t="s">
        <v>80</v>
      </c>
      <c r="AW242" s="13" t="s">
        <v>33</v>
      </c>
      <c r="AX242" s="13" t="s">
        <v>71</v>
      </c>
      <c r="AY242" s="202" t="s">
        <v>121</v>
      </c>
    </row>
    <row r="243" spans="2:51" s="13" customFormat="1" ht="11.25">
      <c r="B243" s="192"/>
      <c r="C243" s="193"/>
      <c r="D243" s="187" t="s">
        <v>129</v>
      </c>
      <c r="E243" s="194" t="s">
        <v>19</v>
      </c>
      <c r="F243" s="195" t="s">
        <v>403</v>
      </c>
      <c r="G243" s="193"/>
      <c r="H243" s="196">
        <v>13.31</v>
      </c>
      <c r="I243" s="197"/>
      <c r="J243" s="193"/>
      <c r="K243" s="193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129</v>
      </c>
      <c r="AU243" s="202" t="s">
        <v>80</v>
      </c>
      <c r="AV243" s="13" t="s">
        <v>80</v>
      </c>
      <c r="AW243" s="13" t="s">
        <v>33</v>
      </c>
      <c r="AX243" s="13" t="s">
        <v>71</v>
      </c>
      <c r="AY243" s="202" t="s">
        <v>121</v>
      </c>
    </row>
    <row r="244" spans="2:51" s="15" customFormat="1" ht="11.25">
      <c r="B244" s="231"/>
      <c r="C244" s="232"/>
      <c r="D244" s="187" t="s">
        <v>129</v>
      </c>
      <c r="E244" s="233" t="s">
        <v>19</v>
      </c>
      <c r="F244" s="234" t="s">
        <v>404</v>
      </c>
      <c r="G244" s="232"/>
      <c r="H244" s="233" t="s">
        <v>19</v>
      </c>
      <c r="I244" s="235"/>
      <c r="J244" s="232"/>
      <c r="K244" s="232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129</v>
      </c>
      <c r="AU244" s="240" t="s">
        <v>80</v>
      </c>
      <c r="AV244" s="15" t="s">
        <v>76</v>
      </c>
      <c r="AW244" s="15" t="s">
        <v>33</v>
      </c>
      <c r="AX244" s="15" t="s">
        <v>71</v>
      </c>
      <c r="AY244" s="240" t="s">
        <v>121</v>
      </c>
    </row>
    <row r="245" spans="2:51" s="13" customFormat="1" ht="11.25">
      <c r="B245" s="192"/>
      <c r="C245" s="193"/>
      <c r="D245" s="187" t="s">
        <v>129</v>
      </c>
      <c r="E245" s="194" t="s">
        <v>19</v>
      </c>
      <c r="F245" s="195" t="s">
        <v>405</v>
      </c>
      <c r="G245" s="193"/>
      <c r="H245" s="196">
        <v>-25.2</v>
      </c>
      <c r="I245" s="197"/>
      <c r="J245" s="193"/>
      <c r="K245" s="193"/>
      <c r="L245" s="198"/>
      <c r="M245" s="199"/>
      <c r="N245" s="200"/>
      <c r="O245" s="200"/>
      <c r="P245" s="200"/>
      <c r="Q245" s="200"/>
      <c r="R245" s="200"/>
      <c r="S245" s="200"/>
      <c r="T245" s="201"/>
      <c r="AT245" s="202" t="s">
        <v>129</v>
      </c>
      <c r="AU245" s="202" t="s">
        <v>80</v>
      </c>
      <c r="AV245" s="13" t="s">
        <v>80</v>
      </c>
      <c r="AW245" s="13" t="s">
        <v>33</v>
      </c>
      <c r="AX245" s="13" t="s">
        <v>71</v>
      </c>
      <c r="AY245" s="202" t="s">
        <v>121</v>
      </c>
    </row>
    <row r="246" spans="2:51" s="15" customFormat="1" ht="11.25">
      <c r="B246" s="231"/>
      <c r="C246" s="232"/>
      <c r="D246" s="187" t="s">
        <v>129</v>
      </c>
      <c r="E246" s="233" t="s">
        <v>19</v>
      </c>
      <c r="F246" s="234" t="s">
        <v>406</v>
      </c>
      <c r="G246" s="232"/>
      <c r="H246" s="233" t="s">
        <v>19</v>
      </c>
      <c r="I246" s="235"/>
      <c r="J246" s="232"/>
      <c r="K246" s="232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129</v>
      </c>
      <c r="AU246" s="240" t="s">
        <v>80</v>
      </c>
      <c r="AV246" s="15" t="s">
        <v>76</v>
      </c>
      <c r="AW246" s="15" t="s">
        <v>33</v>
      </c>
      <c r="AX246" s="15" t="s">
        <v>71</v>
      </c>
      <c r="AY246" s="240" t="s">
        <v>121</v>
      </c>
    </row>
    <row r="247" spans="2:51" s="13" customFormat="1" ht="11.25">
      <c r="B247" s="192"/>
      <c r="C247" s="193"/>
      <c r="D247" s="187" t="s">
        <v>129</v>
      </c>
      <c r="E247" s="194" t="s">
        <v>19</v>
      </c>
      <c r="F247" s="195" t="s">
        <v>407</v>
      </c>
      <c r="G247" s="193"/>
      <c r="H247" s="196">
        <v>-7.56</v>
      </c>
      <c r="I247" s="197"/>
      <c r="J247" s="193"/>
      <c r="K247" s="193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129</v>
      </c>
      <c r="AU247" s="202" t="s">
        <v>80</v>
      </c>
      <c r="AV247" s="13" t="s">
        <v>80</v>
      </c>
      <c r="AW247" s="13" t="s">
        <v>33</v>
      </c>
      <c r="AX247" s="13" t="s">
        <v>71</v>
      </c>
      <c r="AY247" s="202" t="s">
        <v>121</v>
      </c>
    </row>
    <row r="248" spans="2:51" s="15" customFormat="1" ht="11.25">
      <c r="B248" s="231"/>
      <c r="C248" s="232"/>
      <c r="D248" s="187" t="s">
        <v>129</v>
      </c>
      <c r="E248" s="233" t="s">
        <v>19</v>
      </c>
      <c r="F248" s="234" t="s">
        <v>408</v>
      </c>
      <c r="G248" s="232"/>
      <c r="H248" s="233" t="s">
        <v>19</v>
      </c>
      <c r="I248" s="235"/>
      <c r="J248" s="232"/>
      <c r="K248" s="232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129</v>
      </c>
      <c r="AU248" s="240" t="s">
        <v>80</v>
      </c>
      <c r="AV248" s="15" t="s">
        <v>76</v>
      </c>
      <c r="AW248" s="15" t="s">
        <v>33</v>
      </c>
      <c r="AX248" s="15" t="s">
        <v>71</v>
      </c>
      <c r="AY248" s="240" t="s">
        <v>121</v>
      </c>
    </row>
    <row r="249" spans="2:51" s="13" customFormat="1" ht="11.25">
      <c r="B249" s="192"/>
      <c r="C249" s="193"/>
      <c r="D249" s="187" t="s">
        <v>129</v>
      </c>
      <c r="E249" s="194" t="s">
        <v>19</v>
      </c>
      <c r="F249" s="195" t="s">
        <v>409</v>
      </c>
      <c r="G249" s="193"/>
      <c r="H249" s="196">
        <v>-1.89</v>
      </c>
      <c r="I249" s="197"/>
      <c r="J249" s="193"/>
      <c r="K249" s="193"/>
      <c r="L249" s="198"/>
      <c r="M249" s="199"/>
      <c r="N249" s="200"/>
      <c r="O249" s="200"/>
      <c r="P249" s="200"/>
      <c r="Q249" s="200"/>
      <c r="R249" s="200"/>
      <c r="S249" s="200"/>
      <c r="T249" s="201"/>
      <c r="AT249" s="202" t="s">
        <v>129</v>
      </c>
      <c r="AU249" s="202" t="s">
        <v>80</v>
      </c>
      <c r="AV249" s="13" t="s">
        <v>80</v>
      </c>
      <c r="AW249" s="13" t="s">
        <v>33</v>
      </c>
      <c r="AX249" s="13" t="s">
        <v>71</v>
      </c>
      <c r="AY249" s="202" t="s">
        <v>121</v>
      </c>
    </row>
    <row r="250" spans="2:51" s="15" customFormat="1" ht="11.25">
      <c r="B250" s="231"/>
      <c r="C250" s="232"/>
      <c r="D250" s="187" t="s">
        <v>129</v>
      </c>
      <c r="E250" s="233" t="s">
        <v>19</v>
      </c>
      <c r="F250" s="234" t="s">
        <v>404</v>
      </c>
      <c r="G250" s="232"/>
      <c r="H250" s="233" t="s">
        <v>19</v>
      </c>
      <c r="I250" s="235"/>
      <c r="J250" s="232"/>
      <c r="K250" s="232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129</v>
      </c>
      <c r="AU250" s="240" t="s">
        <v>80</v>
      </c>
      <c r="AV250" s="15" t="s">
        <v>76</v>
      </c>
      <c r="AW250" s="15" t="s">
        <v>33</v>
      </c>
      <c r="AX250" s="15" t="s">
        <v>71</v>
      </c>
      <c r="AY250" s="240" t="s">
        <v>121</v>
      </c>
    </row>
    <row r="251" spans="2:51" s="13" customFormat="1" ht="11.25">
      <c r="B251" s="192"/>
      <c r="C251" s="193"/>
      <c r="D251" s="187" t="s">
        <v>129</v>
      </c>
      <c r="E251" s="194" t="s">
        <v>19</v>
      </c>
      <c r="F251" s="195" t="s">
        <v>464</v>
      </c>
      <c r="G251" s="193"/>
      <c r="H251" s="196">
        <v>16.2</v>
      </c>
      <c r="I251" s="197"/>
      <c r="J251" s="193"/>
      <c r="K251" s="193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129</v>
      </c>
      <c r="AU251" s="202" t="s">
        <v>80</v>
      </c>
      <c r="AV251" s="13" t="s">
        <v>80</v>
      </c>
      <c r="AW251" s="13" t="s">
        <v>33</v>
      </c>
      <c r="AX251" s="13" t="s">
        <v>71</v>
      </c>
      <c r="AY251" s="202" t="s">
        <v>121</v>
      </c>
    </row>
    <row r="252" spans="2:51" s="15" customFormat="1" ht="11.25">
      <c r="B252" s="231"/>
      <c r="C252" s="232"/>
      <c r="D252" s="187" t="s">
        <v>129</v>
      </c>
      <c r="E252" s="233" t="s">
        <v>19</v>
      </c>
      <c r="F252" s="234" t="s">
        <v>406</v>
      </c>
      <c r="G252" s="232"/>
      <c r="H252" s="233" t="s">
        <v>19</v>
      </c>
      <c r="I252" s="235"/>
      <c r="J252" s="232"/>
      <c r="K252" s="232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129</v>
      </c>
      <c r="AU252" s="240" t="s">
        <v>80</v>
      </c>
      <c r="AV252" s="15" t="s">
        <v>76</v>
      </c>
      <c r="AW252" s="15" t="s">
        <v>33</v>
      </c>
      <c r="AX252" s="15" t="s">
        <v>71</v>
      </c>
      <c r="AY252" s="240" t="s">
        <v>121</v>
      </c>
    </row>
    <row r="253" spans="2:51" s="13" customFormat="1" ht="11.25">
      <c r="B253" s="192"/>
      <c r="C253" s="193"/>
      <c r="D253" s="187" t="s">
        <v>129</v>
      </c>
      <c r="E253" s="194" t="s">
        <v>19</v>
      </c>
      <c r="F253" s="195" t="s">
        <v>465</v>
      </c>
      <c r="G253" s="193"/>
      <c r="H253" s="196">
        <v>9.72</v>
      </c>
      <c r="I253" s="197"/>
      <c r="J253" s="193"/>
      <c r="K253" s="193"/>
      <c r="L253" s="198"/>
      <c r="M253" s="199"/>
      <c r="N253" s="200"/>
      <c r="O253" s="200"/>
      <c r="P253" s="200"/>
      <c r="Q253" s="200"/>
      <c r="R253" s="200"/>
      <c r="S253" s="200"/>
      <c r="T253" s="201"/>
      <c r="AT253" s="202" t="s">
        <v>129</v>
      </c>
      <c r="AU253" s="202" t="s">
        <v>80</v>
      </c>
      <c r="AV253" s="13" t="s">
        <v>80</v>
      </c>
      <c r="AW253" s="13" t="s">
        <v>33</v>
      </c>
      <c r="AX253" s="13" t="s">
        <v>71</v>
      </c>
      <c r="AY253" s="202" t="s">
        <v>121</v>
      </c>
    </row>
    <row r="254" spans="2:51" s="15" customFormat="1" ht="11.25">
      <c r="B254" s="231"/>
      <c r="C254" s="232"/>
      <c r="D254" s="187" t="s">
        <v>129</v>
      </c>
      <c r="E254" s="233" t="s">
        <v>19</v>
      </c>
      <c r="F254" s="234" t="s">
        <v>408</v>
      </c>
      <c r="G254" s="232"/>
      <c r="H254" s="233" t="s">
        <v>19</v>
      </c>
      <c r="I254" s="235"/>
      <c r="J254" s="232"/>
      <c r="K254" s="232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129</v>
      </c>
      <c r="AU254" s="240" t="s">
        <v>80</v>
      </c>
      <c r="AV254" s="15" t="s">
        <v>76</v>
      </c>
      <c r="AW254" s="15" t="s">
        <v>33</v>
      </c>
      <c r="AX254" s="15" t="s">
        <v>71</v>
      </c>
      <c r="AY254" s="240" t="s">
        <v>121</v>
      </c>
    </row>
    <row r="255" spans="2:51" s="13" customFormat="1" ht="11.25">
      <c r="B255" s="192"/>
      <c r="C255" s="193"/>
      <c r="D255" s="187" t="s">
        <v>129</v>
      </c>
      <c r="E255" s="194" t="s">
        <v>19</v>
      </c>
      <c r="F255" s="195" t="s">
        <v>466</v>
      </c>
      <c r="G255" s="193"/>
      <c r="H255" s="196">
        <v>1.53</v>
      </c>
      <c r="I255" s="197"/>
      <c r="J255" s="193"/>
      <c r="K255" s="193"/>
      <c r="L255" s="198"/>
      <c r="M255" s="199"/>
      <c r="N255" s="200"/>
      <c r="O255" s="200"/>
      <c r="P255" s="200"/>
      <c r="Q255" s="200"/>
      <c r="R255" s="200"/>
      <c r="S255" s="200"/>
      <c r="T255" s="201"/>
      <c r="AT255" s="202" t="s">
        <v>129</v>
      </c>
      <c r="AU255" s="202" t="s">
        <v>80</v>
      </c>
      <c r="AV255" s="13" t="s">
        <v>80</v>
      </c>
      <c r="AW255" s="13" t="s">
        <v>33</v>
      </c>
      <c r="AX255" s="13" t="s">
        <v>71</v>
      </c>
      <c r="AY255" s="202" t="s">
        <v>121</v>
      </c>
    </row>
    <row r="256" spans="2:51" s="14" customFormat="1" ht="11.25">
      <c r="B256" s="205"/>
      <c r="C256" s="206"/>
      <c r="D256" s="187" t="s">
        <v>129</v>
      </c>
      <c r="E256" s="207" t="s">
        <v>19</v>
      </c>
      <c r="F256" s="208" t="s">
        <v>261</v>
      </c>
      <c r="G256" s="206"/>
      <c r="H256" s="209">
        <v>501.8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129</v>
      </c>
      <c r="AU256" s="215" t="s">
        <v>80</v>
      </c>
      <c r="AV256" s="14" t="s">
        <v>86</v>
      </c>
      <c r="AW256" s="14" t="s">
        <v>33</v>
      </c>
      <c r="AX256" s="14" t="s">
        <v>76</v>
      </c>
      <c r="AY256" s="215" t="s">
        <v>121</v>
      </c>
    </row>
    <row r="257" spans="1:65" s="2" customFormat="1" ht="37.9" customHeight="1">
      <c r="A257" s="35"/>
      <c r="B257" s="36"/>
      <c r="C257" s="174" t="s">
        <v>227</v>
      </c>
      <c r="D257" s="174" t="s">
        <v>123</v>
      </c>
      <c r="E257" s="175" t="s">
        <v>486</v>
      </c>
      <c r="F257" s="176" t="s">
        <v>487</v>
      </c>
      <c r="G257" s="177" t="s">
        <v>222</v>
      </c>
      <c r="H257" s="178">
        <v>19.2</v>
      </c>
      <c r="I257" s="179"/>
      <c r="J257" s="180">
        <f>ROUND(I257*H257,2)</f>
        <v>0</v>
      </c>
      <c r="K257" s="176" t="s">
        <v>139</v>
      </c>
      <c r="L257" s="40"/>
      <c r="M257" s="181" t="s">
        <v>19</v>
      </c>
      <c r="N257" s="182" t="s">
        <v>43</v>
      </c>
      <c r="O257" s="65"/>
      <c r="P257" s="183">
        <f>O257*H257</f>
        <v>0</v>
      </c>
      <c r="Q257" s="183">
        <v>0.00339</v>
      </c>
      <c r="R257" s="183">
        <f>Q257*H257</f>
        <v>0.065088</v>
      </c>
      <c r="S257" s="183">
        <v>0</v>
      </c>
      <c r="T257" s="18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86</v>
      </c>
      <c r="AT257" s="185" t="s">
        <v>123</v>
      </c>
      <c r="AU257" s="185" t="s">
        <v>80</v>
      </c>
      <c r="AY257" s="18" t="s">
        <v>121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8" t="s">
        <v>80</v>
      </c>
      <c r="BK257" s="186">
        <f>ROUND(I257*H257,2)</f>
        <v>0</v>
      </c>
      <c r="BL257" s="18" t="s">
        <v>86</v>
      </c>
      <c r="BM257" s="185" t="s">
        <v>488</v>
      </c>
    </row>
    <row r="258" spans="1:47" s="2" customFormat="1" ht="29.25">
      <c r="A258" s="35"/>
      <c r="B258" s="36"/>
      <c r="C258" s="37"/>
      <c r="D258" s="187" t="s">
        <v>128</v>
      </c>
      <c r="E258" s="37"/>
      <c r="F258" s="188" t="s">
        <v>489</v>
      </c>
      <c r="G258" s="37"/>
      <c r="H258" s="37"/>
      <c r="I258" s="189"/>
      <c r="J258" s="37"/>
      <c r="K258" s="37"/>
      <c r="L258" s="40"/>
      <c r="M258" s="190"/>
      <c r="N258" s="191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128</v>
      </c>
      <c r="AU258" s="18" t="s">
        <v>80</v>
      </c>
    </row>
    <row r="259" spans="1:47" s="2" customFormat="1" ht="11.25">
      <c r="A259" s="35"/>
      <c r="B259" s="36"/>
      <c r="C259" s="37"/>
      <c r="D259" s="203" t="s">
        <v>142</v>
      </c>
      <c r="E259" s="37"/>
      <c r="F259" s="204" t="s">
        <v>490</v>
      </c>
      <c r="G259" s="37"/>
      <c r="H259" s="37"/>
      <c r="I259" s="189"/>
      <c r="J259" s="37"/>
      <c r="K259" s="37"/>
      <c r="L259" s="40"/>
      <c r="M259" s="190"/>
      <c r="N259" s="191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142</v>
      </c>
      <c r="AU259" s="18" t="s">
        <v>80</v>
      </c>
    </row>
    <row r="260" spans="2:51" s="15" customFormat="1" ht="11.25">
      <c r="B260" s="231"/>
      <c r="C260" s="232"/>
      <c r="D260" s="187" t="s">
        <v>129</v>
      </c>
      <c r="E260" s="233" t="s">
        <v>19</v>
      </c>
      <c r="F260" s="234" t="s">
        <v>404</v>
      </c>
      <c r="G260" s="232"/>
      <c r="H260" s="233" t="s">
        <v>19</v>
      </c>
      <c r="I260" s="235"/>
      <c r="J260" s="232"/>
      <c r="K260" s="232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129</v>
      </c>
      <c r="AU260" s="240" t="s">
        <v>80</v>
      </c>
      <c r="AV260" s="15" t="s">
        <v>76</v>
      </c>
      <c r="AW260" s="15" t="s">
        <v>33</v>
      </c>
      <c r="AX260" s="15" t="s">
        <v>71</v>
      </c>
      <c r="AY260" s="240" t="s">
        <v>121</v>
      </c>
    </row>
    <row r="261" spans="2:51" s="13" customFormat="1" ht="11.25">
      <c r="B261" s="192"/>
      <c r="C261" s="193"/>
      <c r="D261" s="187" t="s">
        <v>129</v>
      </c>
      <c r="E261" s="194" t="s">
        <v>19</v>
      </c>
      <c r="F261" s="195" t="s">
        <v>491</v>
      </c>
      <c r="G261" s="193"/>
      <c r="H261" s="196">
        <v>12</v>
      </c>
      <c r="I261" s="197"/>
      <c r="J261" s="193"/>
      <c r="K261" s="193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129</v>
      </c>
      <c r="AU261" s="202" t="s">
        <v>80</v>
      </c>
      <c r="AV261" s="13" t="s">
        <v>80</v>
      </c>
      <c r="AW261" s="13" t="s">
        <v>33</v>
      </c>
      <c r="AX261" s="13" t="s">
        <v>71</v>
      </c>
      <c r="AY261" s="202" t="s">
        <v>121</v>
      </c>
    </row>
    <row r="262" spans="2:51" s="15" customFormat="1" ht="11.25">
      <c r="B262" s="231"/>
      <c r="C262" s="232"/>
      <c r="D262" s="187" t="s">
        <v>129</v>
      </c>
      <c r="E262" s="233" t="s">
        <v>19</v>
      </c>
      <c r="F262" s="234" t="s">
        <v>406</v>
      </c>
      <c r="G262" s="232"/>
      <c r="H262" s="233" t="s">
        <v>19</v>
      </c>
      <c r="I262" s="235"/>
      <c r="J262" s="232"/>
      <c r="K262" s="232"/>
      <c r="L262" s="236"/>
      <c r="M262" s="237"/>
      <c r="N262" s="238"/>
      <c r="O262" s="238"/>
      <c r="P262" s="238"/>
      <c r="Q262" s="238"/>
      <c r="R262" s="238"/>
      <c r="S262" s="238"/>
      <c r="T262" s="239"/>
      <c r="AT262" s="240" t="s">
        <v>129</v>
      </c>
      <c r="AU262" s="240" t="s">
        <v>80</v>
      </c>
      <c r="AV262" s="15" t="s">
        <v>76</v>
      </c>
      <c r="AW262" s="15" t="s">
        <v>33</v>
      </c>
      <c r="AX262" s="15" t="s">
        <v>71</v>
      </c>
      <c r="AY262" s="240" t="s">
        <v>121</v>
      </c>
    </row>
    <row r="263" spans="2:51" s="13" customFormat="1" ht="11.25">
      <c r="B263" s="192"/>
      <c r="C263" s="193"/>
      <c r="D263" s="187" t="s">
        <v>129</v>
      </c>
      <c r="E263" s="194" t="s">
        <v>19</v>
      </c>
      <c r="F263" s="195" t="s">
        <v>492</v>
      </c>
      <c r="G263" s="193"/>
      <c r="H263" s="196">
        <v>7.2</v>
      </c>
      <c r="I263" s="197"/>
      <c r="J263" s="193"/>
      <c r="K263" s="193"/>
      <c r="L263" s="198"/>
      <c r="M263" s="199"/>
      <c r="N263" s="200"/>
      <c r="O263" s="200"/>
      <c r="P263" s="200"/>
      <c r="Q263" s="200"/>
      <c r="R263" s="200"/>
      <c r="S263" s="200"/>
      <c r="T263" s="201"/>
      <c r="AT263" s="202" t="s">
        <v>129</v>
      </c>
      <c r="AU263" s="202" t="s">
        <v>80</v>
      </c>
      <c r="AV263" s="13" t="s">
        <v>80</v>
      </c>
      <c r="AW263" s="13" t="s">
        <v>33</v>
      </c>
      <c r="AX263" s="13" t="s">
        <v>71</v>
      </c>
      <c r="AY263" s="202" t="s">
        <v>121</v>
      </c>
    </row>
    <row r="264" spans="2:51" s="14" customFormat="1" ht="11.25">
      <c r="B264" s="205"/>
      <c r="C264" s="206"/>
      <c r="D264" s="187" t="s">
        <v>129</v>
      </c>
      <c r="E264" s="207" t="s">
        <v>19</v>
      </c>
      <c r="F264" s="208" t="s">
        <v>261</v>
      </c>
      <c r="G264" s="206"/>
      <c r="H264" s="209">
        <v>19.2</v>
      </c>
      <c r="I264" s="210"/>
      <c r="J264" s="206"/>
      <c r="K264" s="206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129</v>
      </c>
      <c r="AU264" s="215" t="s">
        <v>80</v>
      </c>
      <c r="AV264" s="14" t="s">
        <v>86</v>
      </c>
      <c r="AW264" s="14" t="s">
        <v>33</v>
      </c>
      <c r="AX264" s="14" t="s">
        <v>76</v>
      </c>
      <c r="AY264" s="215" t="s">
        <v>121</v>
      </c>
    </row>
    <row r="265" spans="1:65" s="2" customFormat="1" ht="24.2" customHeight="1">
      <c r="A265" s="35"/>
      <c r="B265" s="36"/>
      <c r="C265" s="216" t="s">
        <v>234</v>
      </c>
      <c r="D265" s="216" t="s">
        <v>277</v>
      </c>
      <c r="E265" s="217" t="s">
        <v>493</v>
      </c>
      <c r="F265" s="218" t="s">
        <v>494</v>
      </c>
      <c r="G265" s="219" t="s">
        <v>126</v>
      </c>
      <c r="H265" s="220">
        <v>6.336</v>
      </c>
      <c r="I265" s="221"/>
      <c r="J265" s="222">
        <f>ROUND(I265*H265,2)</f>
        <v>0</v>
      </c>
      <c r="K265" s="218" t="s">
        <v>139</v>
      </c>
      <c r="L265" s="223"/>
      <c r="M265" s="224" t="s">
        <v>19</v>
      </c>
      <c r="N265" s="225" t="s">
        <v>43</v>
      </c>
      <c r="O265" s="65"/>
      <c r="P265" s="183">
        <f>O265*H265</f>
        <v>0</v>
      </c>
      <c r="Q265" s="183">
        <v>0.0009</v>
      </c>
      <c r="R265" s="183">
        <f>Q265*H265</f>
        <v>0.0057024</v>
      </c>
      <c r="S265" s="183">
        <v>0</v>
      </c>
      <c r="T265" s="18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5" t="s">
        <v>163</v>
      </c>
      <c r="AT265" s="185" t="s">
        <v>277</v>
      </c>
      <c r="AU265" s="185" t="s">
        <v>80</v>
      </c>
      <c r="AY265" s="18" t="s">
        <v>121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18" t="s">
        <v>80</v>
      </c>
      <c r="BK265" s="186">
        <f>ROUND(I265*H265,2)</f>
        <v>0</v>
      </c>
      <c r="BL265" s="18" t="s">
        <v>86</v>
      </c>
      <c r="BM265" s="185" t="s">
        <v>495</v>
      </c>
    </row>
    <row r="266" spans="1:47" s="2" customFormat="1" ht="19.5">
      <c r="A266" s="35"/>
      <c r="B266" s="36"/>
      <c r="C266" s="37"/>
      <c r="D266" s="187" t="s">
        <v>128</v>
      </c>
      <c r="E266" s="37"/>
      <c r="F266" s="188" t="s">
        <v>494</v>
      </c>
      <c r="G266" s="37"/>
      <c r="H266" s="37"/>
      <c r="I266" s="189"/>
      <c r="J266" s="37"/>
      <c r="K266" s="37"/>
      <c r="L266" s="40"/>
      <c r="M266" s="190"/>
      <c r="N266" s="191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128</v>
      </c>
      <c r="AU266" s="18" t="s">
        <v>80</v>
      </c>
    </row>
    <row r="267" spans="2:51" s="15" customFormat="1" ht="11.25">
      <c r="B267" s="231"/>
      <c r="C267" s="232"/>
      <c r="D267" s="187" t="s">
        <v>129</v>
      </c>
      <c r="E267" s="233" t="s">
        <v>19</v>
      </c>
      <c r="F267" s="234" t="s">
        <v>404</v>
      </c>
      <c r="G267" s="232"/>
      <c r="H267" s="233" t="s">
        <v>19</v>
      </c>
      <c r="I267" s="235"/>
      <c r="J267" s="232"/>
      <c r="K267" s="232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129</v>
      </c>
      <c r="AU267" s="240" t="s">
        <v>80</v>
      </c>
      <c r="AV267" s="15" t="s">
        <v>76</v>
      </c>
      <c r="AW267" s="15" t="s">
        <v>33</v>
      </c>
      <c r="AX267" s="15" t="s">
        <v>71</v>
      </c>
      <c r="AY267" s="240" t="s">
        <v>121</v>
      </c>
    </row>
    <row r="268" spans="2:51" s="13" customFormat="1" ht="11.25">
      <c r="B268" s="192"/>
      <c r="C268" s="193"/>
      <c r="D268" s="187" t="s">
        <v>129</v>
      </c>
      <c r="E268" s="194" t="s">
        <v>19</v>
      </c>
      <c r="F268" s="195" t="s">
        <v>496</v>
      </c>
      <c r="G268" s="193"/>
      <c r="H268" s="196">
        <v>3.6</v>
      </c>
      <c r="I268" s="197"/>
      <c r="J268" s="193"/>
      <c r="K268" s="193"/>
      <c r="L268" s="198"/>
      <c r="M268" s="199"/>
      <c r="N268" s="200"/>
      <c r="O268" s="200"/>
      <c r="P268" s="200"/>
      <c r="Q268" s="200"/>
      <c r="R268" s="200"/>
      <c r="S268" s="200"/>
      <c r="T268" s="201"/>
      <c r="AT268" s="202" t="s">
        <v>129</v>
      </c>
      <c r="AU268" s="202" t="s">
        <v>80</v>
      </c>
      <c r="AV268" s="13" t="s">
        <v>80</v>
      </c>
      <c r="AW268" s="13" t="s">
        <v>33</v>
      </c>
      <c r="AX268" s="13" t="s">
        <v>71</v>
      </c>
      <c r="AY268" s="202" t="s">
        <v>121</v>
      </c>
    </row>
    <row r="269" spans="2:51" s="15" customFormat="1" ht="11.25">
      <c r="B269" s="231"/>
      <c r="C269" s="232"/>
      <c r="D269" s="187" t="s">
        <v>129</v>
      </c>
      <c r="E269" s="233" t="s">
        <v>19</v>
      </c>
      <c r="F269" s="234" t="s">
        <v>406</v>
      </c>
      <c r="G269" s="232"/>
      <c r="H269" s="233" t="s">
        <v>19</v>
      </c>
      <c r="I269" s="235"/>
      <c r="J269" s="232"/>
      <c r="K269" s="232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129</v>
      </c>
      <c r="AU269" s="240" t="s">
        <v>80</v>
      </c>
      <c r="AV269" s="15" t="s">
        <v>76</v>
      </c>
      <c r="AW269" s="15" t="s">
        <v>33</v>
      </c>
      <c r="AX269" s="15" t="s">
        <v>71</v>
      </c>
      <c r="AY269" s="240" t="s">
        <v>121</v>
      </c>
    </row>
    <row r="270" spans="2:51" s="13" customFormat="1" ht="11.25">
      <c r="B270" s="192"/>
      <c r="C270" s="193"/>
      <c r="D270" s="187" t="s">
        <v>129</v>
      </c>
      <c r="E270" s="194" t="s">
        <v>19</v>
      </c>
      <c r="F270" s="195" t="s">
        <v>497</v>
      </c>
      <c r="G270" s="193"/>
      <c r="H270" s="196">
        <v>2.16</v>
      </c>
      <c r="I270" s="197"/>
      <c r="J270" s="193"/>
      <c r="K270" s="193"/>
      <c r="L270" s="198"/>
      <c r="M270" s="199"/>
      <c r="N270" s="200"/>
      <c r="O270" s="200"/>
      <c r="P270" s="200"/>
      <c r="Q270" s="200"/>
      <c r="R270" s="200"/>
      <c r="S270" s="200"/>
      <c r="T270" s="201"/>
      <c r="AT270" s="202" t="s">
        <v>129</v>
      </c>
      <c r="AU270" s="202" t="s">
        <v>80</v>
      </c>
      <c r="AV270" s="13" t="s">
        <v>80</v>
      </c>
      <c r="AW270" s="13" t="s">
        <v>33</v>
      </c>
      <c r="AX270" s="13" t="s">
        <v>71</v>
      </c>
      <c r="AY270" s="202" t="s">
        <v>121</v>
      </c>
    </row>
    <row r="271" spans="2:51" s="14" customFormat="1" ht="11.25">
      <c r="B271" s="205"/>
      <c r="C271" s="206"/>
      <c r="D271" s="187" t="s">
        <v>129</v>
      </c>
      <c r="E271" s="207" t="s">
        <v>19</v>
      </c>
      <c r="F271" s="208" t="s">
        <v>261</v>
      </c>
      <c r="G271" s="206"/>
      <c r="H271" s="209">
        <v>5.76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129</v>
      </c>
      <c r="AU271" s="215" t="s">
        <v>80</v>
      </c>
      <c r="AV271" s="14" t="s">
        <v>86</v>
      </c>
      <c r="AW271" s="14" t="s">
        <v>33</v>
      </c>
      <c r="AX271" s="14" t="s">
        <v>71</v>
      </c>
      <c r="AY271" s="215" t="s">
        <v>121</v>
      </c>
    </row>
    <row r="272" spans="2:51" s="13" customFormat="1" ht="11.25">
      <c r="B272" s="192"/>
      <c r="C272" s="193"/>
      <c r="D272" s="187" t="s">
        <v>129</v>
      </c>
      <c r="E272" s="194" t="s">
        <v>19</v>
      </c>
      <c r="F272" s="195" t="s">
        <v>498</v>
      </c>
      <c r="G272" s="193"/>
      <c r="H272" s="196">
        <v>6.336</v>
      </c>
      <c r="I272" s="197"/>
      <c r="J272" s="193"/>
      <c r="K272" s="193"/>
      <c r="L272" s="198"/>
      <c r="M272" s="199"/>
      <c r="N272" s="200"/>
      <c r="O272" s="200"/>
      <c r="P272" s="200"/>
      <c r="Q272" s="200"/>
      <c r="R272" s="200"/>
      <c r="S272" s="200"/>
      <c r="T272" s="201"/>
      <c r="AT272" s="202" t="s">
        <v>129</v>
      </c>
      <c r="AU272" s="202" t="s">
        <v>80</v>
      </c>
      <c r="AV272" s="13" t="s">
        <v>80</v>
      </c>
      <c r="AW272" s="13" t="s">
        <v>33</v>
      </c>
      <c r="AX272" s="13" t="s">
        <v>76</v>
      </c>
      <c r="AY272" s="202" t="s">
        <v>121</v>
      </c>
    </row>
    <row r="273" spans="1:65" s="2" customFormat="1" ht="37.9" customHeight="1">
      <c r="A273" s="35"/>
      <c r="B273" s="36"/>
      <c r="C273" s="174" t="s">
        <v>240</v>
      </c>
      <c r="D273" s="174" t="s">
        <v>123</v>
      </c>
      <c r="E273" s="175" t="s">
        <v>499</v>
      </c>
      <c r="F273" s="176" t="s">
        <v>500</v>
      </c>
      <c r="G273" s="177" t="s">
        <v>126</v>
      </c>
      <c r="H273" s="178">
        <v>82</v>
      </c>
      <c r="I273" s="179"/>
      <c r="J273" s="180">
        <f>ROUND(I273*H273,2)</f>
        <v>0</v>
      </c>
      <c r="K273" s="176" t="s">
        <v>139</v>
      </c>
      <c r="L273" s="40"/>
      <c r="M273" s="181" t="s">
        <v>19</v>
      </c>
      <c r="N273" s="182" t="s">
        <v>43</v>
      </c>
      <c r="O273" s="65"/>
      <c r="P273" s="183">
        <f>O273*H273</f>
        <v>0</v>
      </c>
      <c r="Q273" s="183">
        <v>0.01335</v>
      </c>
      <c r="R273" s="183">
        <f>Q273*H273</f>
        <v>1.0947</v>
      </c>
      <c r="S273" s="183">
        <v>0</v>
      </c>
      <c r="T273" s="18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5" t="s">
        <v>86</v>
      </c>
      <c r="AT273" s="185" t="s">
        <v>123</v>
      </c>
      <c r="AU273" s="185" t="s">
        <v>80</v>
      </c>
      <c r="AY273" s="18" t="s">
        <v>121</v>
      </c>
      <c r="BE273" s="186">
        <f>IF(N273="základní",J273,0)</f>
        <v>0</v>
      </c>
      <c r="BF273" s="186">
        <f>IF(N273="snížená",J273,0)</f>
        <v>0</v>
      </c>
      <c r="BG273" s="186">
        <f>IF(N273="zákl. přenesená",J273,0)</f>
        <v>0</v>
      </c>
      <c r="BH273" s="186">
        <f>IF(N273="sníž. přenesená",J273,0)</f>
        <v>0</v>
      </c>
      <c r="BI273" s="186">
        <f>IF(N273="nulová",J273,0)</f>
        <v>0</v>
      </c>
      <c r="BJ273" s="18" t="s">
        <v>80</v>
      </c>
      <c r="BK273" s="186">
        <f>ROUND(I273*H273,2)</f>
        <v>0</v>
      </c>
      <c r="BL273" s="18" t="s">
        <v>86</v>
      </c>
      <c r="BM273" s="185" t="s">
        <v>501</v>
      </c>
    </row>
    <row r="274" spans="1:47" s="2" customFormat="1" ht="39">
      <c r="A274" s="35"/>
      <c r="B274" s="36"/>
      <c r="C274" s="37"/>
      <c r="D274" s="187" t="s">
        <v>128</v>
      </c>
      <c r="E274" s="37"/>
      <c r="F274" s="188" t="s">
        <v>502</v>
      </c>
      <c r="G274" s="37"/>
      <c r="H274" s="37"/>
      <c r="I274" s="189"/>
      <c r="J274" s="37"/>
      <c r="K274" s="37"/>
      <c r="L274" s="40"/>
      <c r="M274" s="190"/>
      <c r="N274" s="191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128</v>
      </c>
      <c r="AU274" s="18" t="s">
        <v>80</v>
      </c>
    </row>
    <row r="275" spans="1:47" s="2" customFormat="1" ht="11.25">
      <c r="A275" s="35"/>
      <c r="B275" s="36"/>
      <c r="C275" s="37"/>
      <c r="D275" s="203" t="s">
        <v>142</v>
      </c>
      <c r="E275" s="37"/>
      <c r="F275" s="204" t="s">
        <v>503</v>
      </c>
      <c r="G275" s="37"/>
      <c r="H275" s="37"/>
      <c r="I275" s="189"/>
      <c r="J275" s="37"/>
      <c r="K275" s="37"/>
      <c r="L275" s="40"/>
      <c r="M275" s="190"/>
      <c r="N275" s="191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142</v>
      </c>
      <c r="AU275" s="18" t="s">
        <v>80</v>
      </c>
    </row>
    <row r="276" spans="2:51" s="15" customFormat="1" ht="11.25">
      <c r="B276" s="231"/>
      <c r="C276" s="232"/>
      <c r="D276" s="187" t="s">
        <v>129</v>
      </c>
      <c r="E276" s="233" t="s">
        <v>19</v>
      </c>
      <c r="F276" s="234" t="s">
        <v>504</v>
      </c>
      <c r="G276" s="232"/>
      <c r="H276" s="233" t="s">
        <v>19</v>
      </c>
      <c r="I276" s="235"/>
      <c r="J276" s="232"/>
      <c r="K276" s="232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129</v>
      </c>
      <c r="AU276" s="240" t="s">
        <v>80</v>
      </c>
      <c r="AV276" s="15" t="s">
        <v>76</v>
      </c>
      <c r="AW276" s="15" t="s">
        <v>33</v>
      </c>
      <c r="AX276" s="15" t="s">
        <v>71</v>
      </c>
      <c r="AY276" s="240" t="s">
        <v>121</v>
      </c>
    </row>
    <row r="277" spans="2:51" s="13" customFormat="1" ht="11.25">
      <c r="B277" s="192"/>
      <c r="C277" s="193"/>
      <c r="D277" s="187" t="s">
        <v>129</v>
      </c>
      <c r="E277" s="194" t="s">
        <v>19</v>
      </c>
      <c r="F277" s="195" t="s">
        <v>505</v>
      </c>
      <c r="G277" s="193"/>
      <c r="H277" s="196">
        <v>82</v>
      </c>
      <c r="I277" s="197"/>
      <c r="J277" s="193"/>
      <c r="K277" s="193"/>
      <c r="L277" s="198"/>
      <c r="M277" s="199"/>
      <c r="N277" s="200"/>
      <c r="O277" s="200"/>
      <c r="P277" s="200"/>
      <c r="Q277" s="200"/>
      <c r="R277" s="200"/>
      <c r="S277" s="200"/>
      <c r="T277" s="201"/>
      <c r="AT277" s="202" t="s">
        <v>129</v>
      </c>
      <c r="AU277" s="202" t="s">
        <v>80</v>
      </c>
      <c r="AV277" s="13" t="s">
        <v>80</v>
      </c>
      <c r="AW277" s="13" t="s">
        <v>33</v>
      </c>
      <c r="AX277" s="13" t="s">
        <v>76</v>
      </c>
      <c r="AY277" s="202" t="s">
        <v>121</v>
      </c>
    </row>
    <row r="278" spans="1:65" s="2" customFormat="1" ht="24.2" customHeight="1">
      <c r="A278" s="35"/>
      <c r="B278" s="36"/>
      <c r="C278" s="216" t="s">
        <v>246</v>
      </c>
      <c r="D278" s="216" t="s">
        <v>277</v>
      </c>
      <c r="E278" s="217" t="s">
        <v>506</v>
      </c>
      <c r="F278" s="218" t="s">
        <v>507</v>
      </c>
      <c r="G278" s="219" t="s">
        <v>126</v>
      </c>
      <c r="H278" s="220">
        <v>86.1</v>
      </c>
      <c r="I278" s="221"/>
      <c r="J278" s="222">
        <f>ROUND(I278*H278,2)</f>
        <v>0</v>
      </c>
      <c r="K278" s="218" t="s">
        <v>139</v>
      </c>
      <c r="L278" s="223"/>
      <c r="M278" s="224" t="s">
        <v>19</v>
      </c>
      <c r="N278" s="225" t="s">
        <v>43</v>
      </c>
      <c r="O278" s="65"/>
      <c r="P278" s="183">
        <f>O278*H278</f>
        <v>0</v>
      </c>
      <c r="Q278" s="183">
        <v>0.0006</v>
      </c>
      <c r="R278" s="183">
        <f>Q278*H278</f>
        <v>0.05165999999999999</v>
      </c>
      <c r="S278" s="183">
        <v>0</v>
      </c>
      <c r="T278" s="18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5" t="s">
        <v>163</v>
      </c>
      <c r="AT278" s="185" t="s">
        <v>277</v>
      </c>
      <c r="AU278" s="185" t="s">
        <v>80</v>
      </c>
      <c r="AY278" s="18" t="s">
        <v>121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18" t="s">
        <v>80</v>
      </c>
      <c r="BK278" s="186">
        <f>ROUND(I278*H278,2)</f>
        <v>0</v>
      </c>
      <c r="BL278" s="18" t="s">
        <v>86</v>
      </c>
      <c r="BM278" s="185" t="s">
        <v>508</v>
      </c>
    </row>
    <row r="279" spans="1:47" s="2" customFormat="1" ht="11.25">
      <c r="A279" s="35"/>
      <c r="B279" s="36"/>
      <c r="C279" s="37"/>
      <c r="D279" s="187" t="s">
        <v>128</v>
      </c>
      <c r="E279" s="37"/>
      <c r="F279" s="188" t="s">
        <v>507</v>
      </c>
      <c r="G279" s="37"/>
      <c r="H279" s="37"/>
      <c r="I279" s="189"/>
      <c r="J279" s="37"/>
      <c r="K279" s="37"/>
      <c r="L279" s="40"/>
      <c r="M279" s="190"/>
      <c r="N279" s="191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128</v>
      </c>
      <c r="AU279" s="18" t="s">
        <v>80</v>
      </c>
    </row>
    <row r="280" spans="2:51" s="13" customFormat="1" ht="11.25">
      <c r="B280" s="192"/>
      <c r="C280" s="193"/>
      <c r="D280" s="187" t="s">
        <v>129</v>
      </c>
      <c r="E280" s="194" t="s">
        <v>19</v>
      </c>
      <c r="F280" s="195" t="s">
        <v>509</v>
      </c>
      <c r="G280" s="193"/>
      <c r="H280" s="196">
        <v>86.1</v>
      </c>
      <c r="I280" s="197"/>
      <c r="J280" s="193"/>
      <c r="K280" s="193"/>
      <c r="L280" s="198"/>
      <c r="M280" s="199"/>
      <c r="N280" s="200"/>
      <c r="O280" s="200"/>
      <c r="P280" s="200"/>
      <c r="Q280" s="200"/>
      <c r="R280" s="200"/>
      <c r="S280" s="200"/>
      <c r="T280" s="201"/>
      <c r="AT280" s="202" t="s">
        <v>129</v>
      </c>
      <c r="AU280" s="202" t="s">
        <v>80</v>
      </c>
      <c r="AV280" s="13" t="s">
        <v>80</v>
      </c>
      <c r="AW280" s="13" t="s">
        <v>33</v>
      </c>
      <c r="AX280" s="13" t="s">
        <v>76</v>
      </c>
      <c r="AY280" s="202" t="s">
        <v>121</v>
      </c>
    </row>
    <row r="281" spans="1:65" s="2" customFormat="1" ht="37.9" customHeight="1">
      <c r="A281" s="35"/>
      <c r="B281" s="36"/>
      <c r="C281" s="174" t="s">
        <v>7</v>
      </c>
      <c r="D281" s="174" t="s">
        <v>123</v>
      </c>
      <c r="E281" s="175" t="s">
        <v>510</v>
      </c>
      <c r="F281" s="176" t="s">
        <v>511</v>
      </c>
      <c r="G281" s="177" t="s">
        <v>126</v>
      </c>
      <c r="H281" s="178">
        <v>474.35</v>
      </c>
      <c r="I281" s="179"/>
      <c r="J281" s="180">
        <f>ROUND(I281*H281,2)</f>
        <v>0</v>
      </c>
      <c r="K281" s="176" t="s">
        <v>139</v>
      </c>
      <c r="L281" s="40"/>
      <c r="M281" s="181" t="s">
        <v>19</v>
      </c>
      <c r="N281" s="182" t="s">
        <v>43</v>
      </c>
      <c r="O281" s="65"/>
      <c r="P281" s="183">
        <f>O281*H281</f>
        <v>0</v>
      </c>
      <c r="Q281" s="183">
        <v>0.01335</v>
      </c>
      <c r="R281" s="183">
        <f>Q281*H281</f>
        <v>6.3325725</v>
      </c>
      <c r="S281" s="183">
        <v>0</v>
      </c>
      <c r="T281" s="18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86</v>
      </c>
      <c r="AT281" s="185" t="s">
        <v>123</v>
      </c>
      <c r="AU281" s="185" t="s">
        <v>80</v>
      </c>
      <c r="AY281" s="18" t="s">
        <v>121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80</v>
      </c>
      <c r="BK281" s="186">
        <f>ROUND(I281*H281,2)</f>
        <v>0</v>
      </c>
      <c r="BL281" s="18" t="s">
        <v>86</v>
      </c>
      <c r="BM281" s="185" t="s">
        <v>512</v>
      </c>
    </row>
    <row r="282" spans="1:47" s="2" customFormat="1" ht="39">
      <c r="A282" s="35"/>
      <c r="B282" s="36"/>
      <c r="C282" s="37"/>
      <c r="D282" s="187" t="s">
        <v>128</v>
      </c>
      <c r="E282" s="37"/>
      <c r="F282" s="188" t="s">
        <v>513</v>
      </c>
      <c r="G282" s="37"/>
      <c r="H282" s="37"/>
      <c r="I282" s="189"/>
      <c r="J282" s="37"/>
      <c r="K282" s="37"/>
      <c r="L282" s="40"/>
      <c r="M282" s="190"/>
      <c r="N282" s="191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128</v>
      </c>
      <c r="AU282" s="18" t="s">
        <v>80</v>
      </c>
    </row>
    <row r="283" spans="1:47" s="2" customFormat="1" ht="11.25">
      <c r="A283" s="35"/>
      <c r="B283" s="36"/>
      <c r="C283" s="37"/>
      <c r="D283" s="203" t="s">
        <v>142</v>
      </c>
      <c r="E283" s="37"/>
      <c r="F283" s="204" t="s">
        <v>514</v>
      </c>
      <c r="G283" s="37"/>
      <c r="H283" s="37"/>
      <c r="I283" s="189"/>
      <c r="J283" s="37"/>
      <c r="K283" s="37"/>
      <c r="L283" s="40"/>
      <c r="M283" s="190"/>
      <c r="N283" s="191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142</v>
      </c>
      <c r="AU283" s="18" t="s">
        <v>80</v>
      </c>
    </row>
    <row r="284" spans="2:51" s="13" customFormat="1" ht="11.25">
      <c r="B284" s="192"/>
      <c r="C284" s="193"/>
      <c r="D284" s="187" t="s">
        <v>129</v>
      </c>
      <c r="E284" s="194" t="s">
        <v>19</v>
      </c>
      <c r="F284" s="195" t="s">
        <v>402</v>
      </c>
      <c r="G284" s="193"/>
      <c r="H284" s="196">
        <v>495.69</v>
      </c>
      <c r="I284" s="197"/>
      <c r="J284" s="193"/>
      <c r="K284" s="193"/>
      <c r="L284" s="198"/>
      <c r="M284" s="199"/>
      <c r="N284" s="200"/>
      <c r="O284" s="200"/>
      <c r="P284" s="200"/>
      <c r="Q284" s="200"/>
      <c r="R284" s="200"/>
      <c r="S284" s="200"/>
      <c r="T284" s="201"/>
      <c r="AT284" s="202" t="s">
        <v>129</v>
      </c>
      <c r="AU284" s="202" t="s">
        <v>80</v>
      </c>
      <c r="AV284" s="13" t="s">
        <v>80</v>
      </c>
      <c r="AW284" s="13" t="s">
        <v>33</v>
      </c>
      <c r="AX284" s="13" t="s">
        <v>71</v>
      </c>
      <c r="AY284" s="202" t="s">
        <v>121</v>
      </c>
    </row>
    <row r="285" spans="2:51" s="13" customFormat="1" ht="11.25">
      <c r="B285" s="192"/>
      <c r="C285" s="193"/>
      <c r="D285" s="187" t="s">
        <v>129</v>
      </c>
      <c r="E285" s="194" t="s">
        <v>19</v>
      </c>
      <c r="F285" s="195" t="s">
        <v>403</v>
      </c>
      <c r="G285" s="193"/>
      <c r="H285" s="196">
        <v>13.31</v>
      </c>
      <c r="I285" s="197"/>
      <c r="J285" s="193"/>
      <c r="K285" s="193"/>
      <c r="L285" s="198"/>
      <c r="M285" s="199"/>
      <c r="N285" s="200"/>
      <c r="O285" s="200"/>
      <c r="P285" s="200"/>
      <c r="Q285" s="200"/>
      <c r="R285" s="200"/>
      <c r="S285" s="200"/>
      <c r="T285" s="201"/>
      <c r="AT285" s="202" t="s">
        <v>129</v>
      </c>
      <c r="AU285" s="202" t="s">
        <v>80</v>
      </c>
      <c r="AV285" s="13" t="s">
        <v>80</v>
      </c>
      <c r="AW285" s="13" t="s">
        <v>33</v>
      </c>
      <c r="AX285" s="13" t="s">
        <v>71</v>
      </c>
      <c r="AY285" s="202" t="s">
        <v>121</v>
      </c>
    </row>
    <row r="286" spans="2:51" s="15" customFormat="1" ht="11.25">
      <c r="B286" s="231"/>
      <c r="C286" s="232"/>
      <c r="D286" s="187" t="s">
        <v>129</v>
      </c>
      <c r="E286" s="233" t="s">
        <v>19</v>
      </c>
      <c r="F286" s="234" t="s">
        <v>404</v>
      </c>
      <c r="G286" s="232"/>
      <c r="H286" s="233" t="s">
        <v>19</v>
      </c>
      <c r="I286" s="235"/>
      <c r="J286" s="232"/>
      <c r="K286" s="232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129</v>
      </c>
      <c r="AU286" s="240" t="s">
        <v>80</v>
      </c>
      <c r="AV286" s="15" t="s">
        <v>76</v>
      </c>
      <c r="AW286" s="15" t="s">
        <v>33</v>
      </c>
      <c r="AX286" s="15" t="s">
        <v>71</v>
      </c>
      <c r="AY286" s="240" t="s">
        <v>121</v>
      </c>
    </row>
    <row r="287" spans="2:51" s="13" customFormat="1" ht="11.25">
      <c r="B287" s="192"/>
      <c r="C287" s="193"/>
      <c r="D287" s="187" t="s">
        <v>129</v>
      </c>
      <c r="E287" s="194" t="s">
        <v>19</v>
      </c>
      <c r="F287" s="195" t="s">
        <v>405</v>
      </c>
      <c r="G287" s="193"/>
      <c r="H287" s="196">
        <v>-25.2</v>
      </c>
      <c r="I287" s="197"/>
      <c r="J287" s="193"/>
      <c r="K287" s="193"/>
      <c r="L287" s="198"/>
      <c r="M287" s="199"/>
      <c r="N287" s="200"/>
      <c r="O287" s="200"/>
      <c r="P287" s="200"/>
      <c r="Q287" s="200"/>
      <c r="R287" s="200"/>
      <c r="S287" s="200"/>
      <c r="T287" s="201"/>
      <c r="AT287" s="202" t="s">
        <v>129</v>
      </c>
      <c r="AU287" s="202" t="s">
        <v>80</v>
      </c>
      <c r="AV287" s="13" t="s">
        <v>80</v>
      </c>
      <c r="AW287" s="13" t="s">
        <v>33</v>
      </c>
      <c r="AX287" s="13" t="s">
        <v>71</v>
      </c>
      <c r="AY287" s="202" t="s">
        <v>121</v>
      </c>
    </row>
    <row r="288" spans="2:51" s="15" customFormat="1" ht="11.25">
      <c r="B288" s="231"/>
      <c r="C288" s="232"/>
      <c r="D288" s="187" t="s">
        <v>129</v>
      </c>
      <c r="E288" s="233" t="s">
        <v>19</v>
      </c>
      <c r="F288" s="234" t="s">
        <v>406</v>
      </c>
      <c r="G288" s="232"/>
      <c r="H288" s="233" t="s">
        <v>19</v>
      </c>
      <c r="I288" s="235"/>
      <c r="J288" s="232"/>
      <c r="K288" s="232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129</v>
      </c>
      <c r="AU288" s="240" t="s">
        <v>80</v>
      </c>
      <c r="AV288" s="15" t="s">
        <v>76</v>
      </c>
      <c r="AW288" s="15" t="s">
        <v>33</v>
      </c>
      <c r="AX288" s="15" t="s">
        <v>71</v>
      </c>
      <c r="AY288" s="240" t="s">
        <v>121</v>
      </c>
    </row>
    <row r="289" spans="2:51" s="13" customFormat="1" ht="11.25">
      <c r="B289" s="192"/>
      <c r="C289" s="193"/>
      <c r="D289" s="187" t="s">
        <v>129</v>
      </c>
      <c r="E289" s="194" t="s">
        <v>19</v>
      </c>
      <c r="F289" s="195" t="s">
        <v>407</v>
      </c>
      <c r="G289" s="193"/>
      <c r="H289" s="196">
        <v>-7.56</v>
      </c>
      <c r="I289" s="197"/>
      <c r="J289" s="193"/>
      <c r="K289" s="193"/>
      <c r="L289" s="198"/>
      <c r="M289" s="199"/>
      <c r="N289" s="200"/>
      <c r="O289" s="200"/>
      <c r="P289" s="200"/>
      <c r="Q289" s="200"/>
      <c r="R289" s="200"/>
      <c r="S289" s="200"/>
      <c r="T289" s="201"/>
      <c r="AT289" s="202" t="s">
        <v>129</v>
      </c>
      <c r="AU289" s="202" t="s">
        <v>80</v>
      </c>
      <c r="AV289" s="13" t="s">
        <v>80</v>
      </c>
      <c r="AW289" s="13" t="s">
        <v>33</v>
      </c>
      <c r="AX289" s="13" t="s">
        <v>71</v>
      </c>
      <c r="AY289" s="202" t="s">
        <v>121</v>
      </c>
    </row>
    <row r="290" spans="2:51" s="15" customFormat="1" ht="11.25">
      <c r="B290" s="231"/>
      <c r="C290" s="232"/>
      <c r="D290" s="187" t="s">
        <v>129</v>
      </c>
      <c r="E290" s="233" t="s">
        <v>19</v>
      </c>
      <c r="F290" s="234" t="s">
        <v>408</v>
      </c>
      <c r="G290" s="232"/>
      <c r="H290" s="233" t="s">
        <v>19</v>
      </c>
      <c r="I290" s="235"/>
      <c r="J290" s="232"/>
      <c r="K290" s="232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129</v>
      </c>
      <c r="AU290" s="240" t="s">
        <v>80</v>
      </c>
      <c r="AV290" s="15" t="s">
        <v>76</v>
      </c>
      <c r="AW290" s="15" t="s">
        <v>33</v>
      </c>
      <c r="AX290" s="15" t="s">
        <v>71</v>
      </c>
      <c r="AY290" s="240" t="s">
        <v>121</v>
      </c>
    </row>
    <row r="291" spans="2:51" s="13" customFormat="1" ht="11.25">
      <c r="B291" s="192"/>
      <c r="C291" s="193"/>
      <c r="D291" s="187" t="s">
        <v>129</v>
      </c>
      <c r="E291" s="194" t="s">
        <v>19</v>
      </c>
      <c r="F291" s="195" t="s">
        <v>409</v>
      </c>
      <c r="G291" s="193"/>
      <c r="H291" s="196">
        <v>-1.89</v>
      </c>
      <c r="I291" s="197"/>
      <c r="J291" s="193"/>
      <c r="K291" s="193"/>
      <c r="L291" s="198"/>
      <c r="M291" s="199"/>
      <c r="N291" s="200"/>
      <c r="O291" s="200"/>
      <c r="P291" s="200"/>
      <c r="Q291" s="200"/>
      <c r="R291" s="200"/>
      <c r="S291" s="200"/>
      <c r="T291" s="201"/>
      <c r="AT291" s="202" t="s">
        <v>129</v>
      </c>
      <c r="AU291" s="202" t="s">
        <v>80</v>
      </c>
      <c r="AV291" s="13" t="s">
        <v>80</v>
      </c>
      <c r="AW291" s="13" t="s">
        <v>33</v>
      </c>
      <c r="AX291" s="13" t="s">
        <v>71</v>
      </c>
      <c r="AY291" s="202" t="s">
        <v>121</v>
      </c>
    </row>
    <row r="292" spans="2:51" s="14" customFormat="1" ht="11.25">
      <c r="B292" s="205"/>
      <c r="C292" s="206"/>
      <c r="D292" s="187" t="s">
        <v>129</v>
      </c>
      <c r="E292" s="207" t="s">
        <v>19</v>
      </c>
      <c r="F292" s="208" t="s">
        <v>261</v>
      </c>
      <c r="G292" s="206"/>
      <c r="H292" s="209">
        <v>474.35</v>
      </c>
      <c r="I292" s="210"/>
      <c r="J292" s="206"/>
      <c r="K292" s="206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129</v>
      </c>
      <c r="AU292" s="215" t="s">
        <v>80</v>
      </c>
      <c r="AV292" s="14" t="s">
        <v>86</v>
      </c>
      <c r="AW292" s="14" t="s">
        <v>33</v>
      </c>
      <c r="AX292" s="14" t="s">
        <v>76</v>
      </c>
      <c r="AY292" s="215" t="s">
        <v>121</v>
      </c>
    </row>
    <row r="293" spans="1:65" s="2" customFormat="1" ht="24.2" customHeight="1">
      <c r="A293" s="35"/>
      <c r="B293" s="36"/>
      <c r="C293" s="216" t="s">
        <v>262</v>
      </c>
      <c r="D293" s="216" t="s">
        <v>277</v>
      </c>
      <c r="E293" s="217" t="s">
        <v>515</v>
      </c>
      <c r="F293" s="218" t="s">
        <v>516</v>
      </c>
      <c r="G293" s="219" t="s">
        <v>126</v>
      </c>
      <c r="H293" s="220">
        <v>498.068</v>
      </c>
      <c r="I293" s="221"/>
      <c r="J293" s="222">
        <f>ROUND(I293*H293,2)</f>
        <v>0</v>
      </c>
      <c r="K293" s="218" t="s">
        <v>139</v>
      </c>
      <c r="L293" s="223"/>
      <c r="M293" s="224" t="s">
        <v>19</v>
      </c>
      <c r="N293" s="225" t="s">
        <v>43</v>
      </c>
      <c r="O293" s="65"/>
      <c r="P293" s="183">
        <f>O293*H293</f>
        <v>0</v>
      </c>
      <c r="Q293" s="183">
        <v>0.0018</v>
      </c>
      <c r="R293" s="183">
        <f>Q293*H293</f>
        <v>0.8965223999999999</v>
      </c>
      <c r="S293" s="183">
        <v>0</v>
      </c>
      <c r="T293" s="18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163</v>
      </c>
      <c r="AT293" s="185" t="s">
        <v>277</v>
      </c>
      <c r="AU293" s="185" t="s">
        <v>80</v>
      </c>
      <c r="AY293" s="18" t="s">
        <v>121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8" t="s">
        <v>80</v>
      </c>
      <c r="BK293" s="186">
        <f>ROUND(I293*H293,2)</f>
        <v>0</v>
      </c>
      <c r="BL293" s="18" t="s">
        <v>86</v>
      </c>
      <c r="BM293" s="185" t="s">
        <v>517</v>
      </c>
    </row>
    <row r="294" spans="1:47" s="2" customFormat="1" ht="11.25">
      <c r="A294" s="35"/>
      <c r="B294" s="36"/>
      <c r="C294" s="37"/>
      <c r="D294" s="187" t="s">
        <v>128</v>
      </c>
      <c r="E294" s="37"/>
      <c r="F294" s="188" t="s">
        <v>516</v>
      </c>
      <c r="G294" s="37"/>
      <c r="H294" s="37"/>
      <c r="I294" s="189"/>
      <c r="J294" s="37"/>
      <c r="K294" s="37"/>
      <c r="L294" s="40"/>
      <c r="M294" s="190"/>
      <c r="N294" s="191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128</v>
      </c>
      <c r="AU294" s="18" t="s">
        <v>80</v>
      </c>
    </row>
    <row r="295" spans="2:51" s="13" customFormat="1" ht="11.25">
      <c r="B295" s="192"/>
      <c r="C295" s="193"/>
      <c r="D295" s="187" t="s">
        <v>129</v>
      </c>
      <c r="E295" s="194" t="s">
        <v>19</v>
      </c>
      <c r="F295" s="195" t="s">
        <v>518</v>
      </c>
      <c r="G295" s="193"/>
      <c r="H295" s="196">
        <v>498.068</v>
      </c>
      <c r="I295" s="197"/>
      <c r="J295" s="193"/>
      <c r="K295" s="193"/>
      <c r="L295" s="198"/>
      <c r="M295" s="199"/>
      <c r="N295" s="200"/>
      <c r="O295" s="200"/>
      <c r="P295" s="200"/>
      <c r="Q295" s="200"/>
      <c r="R295" s="200"/>
      <c r="S295" s="200"/>
      <c r="T295" s="201"/>
      <c r="AT295" s="202" t="s">
        <v>129</v>
      </c>
      <c r="AU295" s="202" t="s">
        <v>80</v>
      </c>
      <c r="AV295" s="13" t="s">
        <v>80</v>
      </c>
      <c r="AW295" s="13" t="s">
        <v>33</v>
      </c>
      <c r="AX295" s="13" t="s">
        <v>76</v>
      </c>
      <c r="AY295" s="202" t="s">
        <v>121</v>
      </c>
    </row>
    <row r="296" spans="1:65" s="2" customFormat="1" ht="37.9" customHeight="1">
      <c r="A296" s="35"/>
      <c r="B296" s="36"/>
      <c r="C296" s="174" t="s">
        <v>269</v>
      </c>
      <c r="D296" s="174" t="s">
        <v>123</v>
      </c>
      <c r="E296" s="175" t="s">
        <v>519</v>
      </c>
      <c r="F296" s="176" t="s">
        <v>520</v>
      </c>
      <c r="G296" s="177" t="s">
        <v>222</v>
      </c>
      <c r="H296" s="178">
        <v>91.5</v>
      </c>
      <c r="I296" s="179"/>
      <c r="J296" s="180">
        <f>ROUND(I296*H296,2)</f>
        <v>0</v>
      </c>
      <c r="K296" s="176" t="s">
        <v>139</v>
      </c>
      <c r="L296" s="40"/>
      <c r="M296" s="181" t="s">
        <v>19</v>
      </c>
      <c r="N296" s="182" t="s">
        <v>43</v>
      </c>
      <c r="O296" s="65"/>
      <c r="P296" s="183">
        <f>O296*H296</f>
        <v>0</v>
      </c>
      <c r="Q296" s="183">
        <v>0.00539</v>
      </c>
      <c r="R296" s="183">
        <f>Q296*H296</f>
        <v>0.493185</v>
      </c>
      <c r="S296" s="183">
        <v>0</v>
      </c>
      <c r="T296" s="184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5" t="s">
        <v>86</v>
      </c>
      <c r="AT296" s="185" t="s">
        <v>123</v>
      </c>
      <c r="AU296" s="185" t="s">
        <v>80</v>
      </c>
      <c r="AY296" s="18" t="s">
        <v>121</v>
      </c>
      <c r="BE296" s="186">
        <f>IF(N296="základní",J296,0)</f>
        <v>0</v>
      </c>
      <c r="BF296" s="186">
        <f>IF(N296="snížená",J296,0)</f>
        <v>0</v>
      </c>
      <c r="BG296" s="186">
        <f>IF(N296="zákl. přenesená",J296,0)</f>
        <v>0</v>
      </c>
      <c r="BH296" s="186">
        <f>IF(N296="sníž. přenesená",J296,0)</f>
        <v>0</v>
      </c>
      <c r="BI296" s="186">
        <f>IF(N296="nulová",J296,0)</f>
        <v>0</v>
      </c>
      <c r="BJ296" s="18" t="s">
        <v>80</v>
      </c>
      <c r="BK296" s="186">
        <f>ROUND(I296*H296,2)</f>
        <v>0</v>
      </c>
      <c r="BL296" s="18" t="s">
        <v>86</v>
      </c>
      <c r="BM296" s="185" t="s">
        <v>521</v>
      </c>
    </row>
    <row r="297" spans="1:47" s="2" customFormat="1" ht="29.25">
      <c r="A297" s="35"/>
      <c r="B297" s="36"/>
      <c r="C297" s="37"/>
      <c r="D297" s="187" t="s">
        <v>128</v>
      </c>
      <c r="E297" s="37"/>
      <c r="F297" s="188" t="s">
        <v>522</v>
      </c>
      <c r="G297" s="37"/>
      <c r="H297" s="37"/>
      <c r="I297" s="189"/>
      <c r="J297" s="37"/>
      <c r="K297" s="37"/>
      <c r="L297" s="40"/>
      <c r="M297" s="190"/>
      <c r="N297" s="191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128</v>
      </c>
      <c r="AU297" s="18" t="s">
        <v>80</v>
      </c>
    </row>
    <row r="298" spans="1:47" s="2" customFormat="1" ht="11.25">
      <c r="A298" s="35"/>
      <c r="B298" s="36"/>
      <c r="C298" s="37"/>
      <c r="D298" s="203" t="s">
        <v>142</v>
      </c>
      <c r="E298" s="37"/>
      <c r="F298" s="204" t="s">
        <v>523</v>
      </c>
      <c r="G298" s="37"/>
      <c r="H298" s="37"/>
      <c r="I298" s="189"/>
      <c r="J298" s="37"/>
      <c r="K298" s="37"/>
      <c r="L298" s="40"/>
      <c r="M298" s="190"/>
      <c r="N298" s="191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142</v>
      </c>
      <c r="AU298" s="18" t="s">
        <v>80</v>
      </c>
    </row>
    <row r="299" spans="2:51" s="15" customFormat="1" ht="11.25">
      <c r="B299" s="231"/>
      <c r="C299" s="232"/>
      <c r="D299" s="187" t="s">
        <v>129</v>
      </c>
      <c r="E299" s="233" t="s">
        <v>19</v>
      </c>
      <c r="F299" s="234" t="s">
        <v>404</v>
      </c>
      <c r="G299" s="232"/>
      <c r="H299" s="233" t="s">
        <v>19</v>
      </c>
      <c r="I299" s="235"/>
      <c r="J299" s="232"/>
      <c r="K299" s="232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129</v>
      </c>
      <c r="AU299" s="240" t="s">
        <v>80</v>
      </c>
      <c r="AV299" s="15" t="s">
        <v>76</v>
      </c>
      <c r="AW299" s="15" t="s">
        <v>33</v>
      </c>
      <c r="AX299" s="15" t="s">
        <v>71</v>
      </c>
      <c r="AY299" s="240" t="s">
        <v>121</v>
      </c>
    </row>
    <row r="300" spans="2:51" s="13" customFormat="1" ht="11.25">
      <c r="B300" s="192"/>
      <c r="C300" s="193"/>
      <c r="D300" s="187" t="s">
        <v>129</v>
      </c>
      <c r="E300" s="194" t="s">
        <v>19</v>
      </c>
      <c r="F300" s="195" t="s">
        <v>524</v>
      </c>
      <c r="G300" s="193"/>
      <c r="H300" s="196">
        <v>54</v>
      </c>
      <c r="I300" s="197"/>
      <c r="J300" s="193"/>
      <c r="K300" s="193"/>
      <c r="L300" s="198"/>
      <c r="M300" s="199"/>
      <c r="N300" s="200"/>
      <c r="O300" s="200"/>
      <c r="P300" s="200"/>
      <c r="Q300" s="200"/>
      <c r="R300" s="200"/>
      <c r="S300" s="200"/>
      <c r="T300" s="201"/>
      <c r="AT300" s="202" t="s">
        <v>129</v>
      </c>
      <c r="AU300" s="202" t="s">
        <v>80</v>
      </c>
      <c r="AV300" s="13" t="s">
        <v>80</v>
      </c>
      <c r="AW300" s="13" t="s">
        <v>33</v>
      </c>
      <c r="AX300" s="13" t="s">
        <v>71</v>
      </c>
      <c r="AY300" s="202" t="s">
        <v>121</v>
      </c>
    </row>
    <row r="301" spans="2:51" s="15" customFormat="1" ht="11.25">
      <c r="B301" s="231"/>
      <c r="C301" s="232"/>
      <c r="D301" s="187" t="s">
        <v>129</v>
      </c>
      <c r="E301" s="233" t="s">
        <v>19</v>
      </c>
      <c r="F301" s="234" t="s">
        <v>406</v>
      </c>
      <c r="G301" s="232"/>
      <c r="H301" s="233" t="s">
        <v>19</v>
      </c>
      <c r="I301" s="235"/>
      <c r="J301" s="232"/>
      <c r="K301" s="232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129</v>
      </c>
      <c r="AU301" s="240" t="s">
        <v>80</v>
      </c>
      <c r="AV301" s="15" t="s">
        <v>76</v>
      </c>
      <c r="AW301" s="15" t="s">
        <v>33</v>
      </c>
      <c r="AX301" s="15" t="s">
        <v>71</v>
      </c>
      <c r="AY301" s="240" t="s">
        <v>121</v>
      </c>
    </row>
    <row r="302" spans="2:51" s="13" customFormat="1" ht="11.25">
      <c r="B302" s="192"/>
      <c r="C302" s="193"/>
      <c r="D302" s="187" t="s">
        <v>129</v>
      </c>
      <c r="E302" s="194" t="s">
        <v>19</v>
      </c>
      <c r="F302" s="195" t="s">
        <v>525</v>
      </c>
      <c r="G302" s="193"/>
      <c r="H302" s="196">
        <v>32.4</v>
      </c>
      <c r="I302" s="197"/>
      <c r="J302" s="193"/>
      <c r="K302" s="193"/>
      <c r="L302" s="198"/>
      <c r="M302" s="199"/>
      <c r="N302" s="200"/>
      <c r="O302" s="200"/>
      <c r="P302" s="200"/>
      <c r="Q302" s="200"/>
      <c r="R302" s="200"/>
      <c r="S302" s="200"/>
      <c r="T302" s="201"/>
      <c r="AT302" s="202" t="s">
        <v>129</v>
      </c>
      <c r="AU302" s="202" t="s">
        <v>80</v>
      </c>
      <c r="AV302" s="13" t="s">
        <v>80</v>
      </c>
      <c r="AW302" s="13" t="s">
        <v>33</v>
      </c>
      <c r="AX302" s="13" t="s">
        <v>71</v>
      </c>
      <c r="AY302" s="202" t="s">
        <v>121</v>
      </c>
    </row>
    <row r="303" spans="2:51" s="15" customFormat="1" ht="11.25">
      <c r="B303" s="231"/>
      <c r="C303" s="232"/>
      <c r="D303" s="187" t="s">
        <v>129</v>
      </c>
      <c r="E303" s="233" t="s">
        <v>19</v>
      </c>
      <c r="F303" s="234" t="s">
        <v>408</v>
      </c>
      <c r="G303" s="232"/>
      <c r="H303" s="233" t="s">
        <v>19</v>
      </c>
      <c r="I303" s="235"/>
      <c r="J303" s="232"/>
      <c r="K303" s="232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129</v>
      </c>
      <c r="AU303" s="240" t="s">
        <v>80</v>
      </c>
      <c r="AV303" s="15" t="s">
        <v>76</v>
      </c>
      <c r="AW303" s="15" t="s">
        <v>33</v>
      </c>
      <c r="AX303" s="15" t="s">
        <v>71</v>
      </c>
      <c r="AY303" s="240" t="s">
        <v>121</v>
      </c>
    </row>
    <row r="304" spans="2:51" s="13" customFormat="1" ht="11.25">
      <c r="B304" s="192"/>
      <c r="C304" s="193"/>
      <c r="D304" s="187" t="s">
        <v>129</v>
      </c>
      <c r="E304" s="194" t="s">
        <v>19</v>
      </c>
      <c r="F304" s="195" t="s">
        <v>444</v>
      </c>
      <c r="G304" s="193"/>
      <c r="H304" s="196">
        <v>5.1</v>
      </c>
      <c r="I304" s="197"/>
      <c r="J304" s="193"/>
      <c r="K304" s="193"/>
      <c r="L304" s="198"/>
      <c r="M304" s="199"/>
      <c r="N304" s="200"/>
      <c r="O304" s="200"/>
      <c r="P304" s="200"/>
      <c r="Q304" s="200"/>
      <c r="R304" s="200"/>
      <c r="S304" s="200"/>
      <c r="T304" s="201"/>
      <c r="AT304" s="202" t="s">
        <v>129</v>
      </c>
      <c r="AU304" s="202" t="s">
        <v>80</v>
      </c>
      <c r="AV304" s="13" t="s">
        <v>80</v>
      </c>
      <c r="AW304" s="13" t="s">
        <v>33</v>
      </c>
      <c r="AX304" s="13" t="s">
        <v>71</v>
      </c>
      <c r="AY304" s="202" t="s">
        <v>121</v>
      </c>
    </row>
    <row r="305" spans="2:51" s="14" customFormat="1" ht="11.25">
      <c r="B305" s="205"/>
      <c r="C305" s="206"/>
      <c r="D305" s="187" t="s">
        <v>129</v>
      </c>
      <c r="E305" s="207" t="s">
        <v>19</v>
      </c>
      <c r="F305" s="208" t="s">
        <v>261</v>
      </c>
      <c r="G305" s="206"/>
      <c r="H305" s="209">
        <v>91.5</v>
      </c>
      <c r="I305" s="210"/>
      <c r="J305" s="206"/>
      <c r="K305" s="206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129</v>
      </c>
      <c r="AU305" s="215" t="s">
        <v>80</v>
      </c>
      <c r="AV305" s="14" t="s">
        <v>86</v>
      </c>
      <c r="AW305" s="14" t="s">
        <v>33</v>
      </c>
      <c r="AX305" s="14" t="s">
        <v>76</v>
      </c>
      <c r="AY305" s="215" t="s">
        <v>121</v>
      </c>
    </row>
    <row r="306" spans="1:65" s="2" customFormat="1" ht="24.2" customHeight="1">
      <c r="A306" s="35"/>
      <c r="B306" s="36"/>
      <c r="C306" s="216" t="s">
        <v>276</v>
      </c>
      <c r="D306" s="216" t="s">
        <v>277</v>
      </c>
      <c r="E306" s="217" t="s">
        <v>526</v>
      </c>
      <c r="F306" s="218" t="s">
        <v>527</v>
      </c>
      <c r="G306" s="219" t="s">
        <v>126</v>
      </c>
      <c r="H306" s="220">
        <v>30.195</v>
      </c>
      <c r="I306" s="221"/>
      <c r="J306" s="222">
        <f>ROUND(I306*H306,2)</f>
        <v>0</v>
      </c>
      <c r="K306" s="218" t="s">
        <v>139</v>
      </c>
      <c r="L306" s="223"/>
      <c r="M306" s="224" t="s">
        <v>19</v>
      </c>
      <c r="N306" s="225" t="s">
        <v>43</v>
      </c>
      <c r="O306" s="65"/>
      <c r="P306" s="183">
        <f>O306*H306</f>
        <v>0</v>
      </c>
      <c r="Q306" s="183">
        <v>0.0009</v>
      </c>
      <c r="R306" s="183">
        <f>Q306*H306</f>
        <v>0.0271755</v>
      </c>
      <c r="S306" s="183">
        <v>0</v>
      </c>
      <c r="T306" s="184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5" t="s">
        <v>163</v>
      </c>
      <c r="AT306" s="185" t="s">
        <v>277</v>
      </c>
      <c r="AU306" s="185" t="s">
        <v>80</v>
      </c>
      <c r="AY306" s="18" t="s">
        <v>121</v>
      </c>
      <c r="BE306" s="186">
        <f>IF(N306="základní",J306,0)</f>
        <v>0</v>
      </c>
      <c r="BF306" s="186">
        <f>IF(N306="snížená",J306,0)</f>
        <v>0</v>
      </c>
      <c r="BG306" s="186">
        <f>IF(N306="zákl. přenesená",J306,0)</f>
        <v>0</v>
      </c>
      <c r="BH306" s="186">
        <f>IF(N306="sníž. přenesená",J306,0)</f>
        <v>0</v>
      </c>
      <c r="BI306" s="186">
        <f>IF(N306="nulová",J306,0)</f>
        <v>0</v>
      </c>
      <c r="BJ306" s="18" t="s">
        <v>80</v>
      </c>
      <c r="BK306" s="186">
        <f>ROUND(I306*H306,2)</f>
        <v>0</v>
      </c>
      <c r="BL306" s="18" t="s">
        <v>86</v>
      </c>
      <c r="BM306" s="185" t="s">
        <v>528</v>
      </c>
    </row>
    <row r="307" spans="1:47" s="2" customFormat="1" ht="11.25">
      <c r="A307" s="35"/>
      <c r="B307" s="36"/>
      <c r="C307" s="37"/>
      <c r="D307" s="187" t="s">
        <v>128</v>
      </c>
      <c r="E307" s="37"/>
      <c r="F307" s="188" t="s">
        <v>527</v>
      </c>
      <c r="G307" s="37"/>
      <c r="H307" s="37"/>
      <c r="I307" s="189"/>
      <c r="J307" s="37"/>
      <c r="K307" s="37"/>
      <c r="L307" s="40"/>
      <c r="M307" s="190"/>
      <c r="N307" s="191"/>
      <c r="O307" s="65"/>
      <c r="P307" s="65"/>
      <c r="Q307" s="65"/>
      <c r="R307" s="65"/>
      <c r="S307" s="65"/>
      <c r="T307" s="66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8" t="s">
        <v>128</v>
      </c>
      <c r="AU307" s="18" t="s">
        <v>80</v>
      </c>
    </row>
    <row r="308" spans="2:51" s="15" customFormat="1" ht="11.25">
      <c r="B308" s="231"/>
      <c r="C308" s="232"/>
      <c r="D308" s="187" t="s">
        <v>129</v>
      </c>
      <c r="E308" s="233" t="s">
        <v>19</v>
      </c>
      <c r="F308" s="234" t="s">
        <v>404</v>
      </c>
      <c r="G308" s="232"/>
      <c r="H308" s="233" t="s">
        <v>19</v>
      </c>
      <c r="I308" s="235"/>
      <c r="J308" s="232"/>
      <c r="K308" s="232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129</v>
      </c>
      <c r="AU308" s="240" t="s">
        <v>80</v>
      </c>
      <c r="AV308" s="15" t="s">
        <v>76</v>
      </c>
      <c r="AW308" s="15" t="s">
        <v>33</v>
      </c>
      <c r="AX308" s="15" t="s">
        <v>71</v>
      </c>
      <c r="AY308" s="240" t="s">
        <v>121</v>
      </c>
    </row>
    <row r="309" spans="2:51" s="13" customFormat="1" ht="11.25">
      <c r="B309" s="192"/>
      <c r="C309" s="193"/>
      <c r="D309" s="187" t="s">
        <v>129</v>
      </c>
      <c r="E309" s="194" t="s">
        <v>19</v>
      </c>
      <c r="F309" s="195" t="s">
        <v>464</v>
      </c>
      <c r="G309" s="193"/>
      <c r="H309" s="196">
        <v>16.2</v>
      </c>
      <c r="I309" s="197"/>
      <c r="J309" s="193"/>
      <c r="K309" s="193"/>
      <c r="L309" s="198"/>
      <c r="M309" s="199"/>
      <c r="N309" s="200"/>
      <c r="O309" s="200"/>
      <c r="P309" s="200"/>
      <c r="Q309" s="200"/>
      <c r="R309" s="200"/>
      <c r="S309" s="200"/>
      <c r="T309" s="201"/>
      <c r="AT309" s="202" t="s">
        <v>129</v>
      </c>
      <c r="AU309" s="202" t="s">
        <v>80</v>
      </c>
      <c r="AV309" s="13" t="s">
        <v>80</v>
      </c>
      <c r="AW309" s="13" t="s">
        <v>33</v>
      </c>
      <c r="AX309" s="13" t="s">
        <v>71</v>
      </c>
      <c r="AY309" s="202" t="s">
        <v>121</v>
      </c>
    </row>
    <row r="310" spans="2:51" s="15" customFormat="1" ht="11.25">
      <c r="B310" s="231"/>
      <c r="C310" s="232"/>
      <c r="D310" s="187" t="s">
        <v>129</v>
      </c>
      <c r="E310" s="233" t="s">
        <v>19</v>
      </c>
      <c r="F310" s="234" t="s">
        <v>406</v>
      </c>
      <c r="G310" s="232"/>
      <c r="H310" s="233" t="s">
        <v>19</v>
      </c>
      <c r="I310" s="235"/>
      <c r="J310" s="232"/>
      <c r="K310" s="232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129</v>
      </c>
      <c r="AU310" s="240" t="s">
        <v>80</v>
      </c>
      <c r="AV310" s="15" t="s">
        <v>76</v>
      </c>
      <c r="AW310" s="15" t="s">
        <v>33</v>
      </c>
      <c r="AX310" s="15" t="s">
        <v>71</v>
      </c>
      <c r="AY310" s="240" t="s">
        <v>121</v>
      </c>
    </row>
    <row r="311" spans="2:51" s="13" customFormat="1" ht="11.25">
      <c r="B311" s="192"/>
      <c r="C311" s="193"/>
      <c r="D311" s="187" t="s">
        <v>129</v>
      </c>
      <c r="E311" s="194" t="s">
        <v>19</v>
      </c>
      <c r="F311" s="195" t="s">
        <v>465</v>
      </c>
      <c r="G311" s="193"/>
      <c r="H311" s="196">
        <v>9.72</v>
      </c>
      <c r="I311" s="197"/>
      <c r="J311" s="193"/>
      <c r="K311" s="193"/>
      <c r="L311" s="198"/>
      <c r="M311" s="199"/>
      <c r="N311" s="200"/>
      <c r="O311" s="200"/>
      <c r="P311" s="200"/>
      <c r="Q311" s="200"/>
      <c r="R311" s="200"/>
      <c r="S311" s="200"/>
      <c r="T311" s="201"/>
      <c r="AT311" s="202" t="s">
        <v>129</v>
      </c>
      <c r="AU311" s="202" t="s">
        <v>80</v>
      </c>
      <c r="AV311" s="13" t="s">
        <v>80</v>
      </c>
      <c r="AW311" s="13" t="s">
        <v>33</v>
      </c>
      <c r="AX311" s="13" t="s">
        <v>71</v>
      </c>
      <c r="AY311" s="202" t="s">
        <v>121</v>
      </c>
    </row>
    <row r="312" spans="2:51" s="15" customFormat="1" ht="11.25">
      <c r="B312" s="231"/>
      <c r="C312" s="232"/>
      <c r="D312" s="187" t="s">
        <v>129</v>
      </c>
      <c r="E312" s="233" t="s">
        <v>19</v>
      </c>
      <c r="F312" s="234" t="s">
        <v>408</v>
      </c>
      <c r="G312" s="232"/>
      <c r="H312" s="233" t="s">
        <v>19</v>
      </c>
      <c r="I312" s="235"/>
      <c r="J312" s="232"/>
      <c r="K312" s="232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129</v>
      </c>
      <c r="AU312" s="240" t="s">
        <v>80</v>
      </c>
      <c r="AV312" s="15" t="s">
        <v>76</v>
      </c>
      <c r="AW312" s="15" t="s">
        <v>33</v>
      </c>
      <c r="AX312" s="15" t="s">
        <v>71</v>
      </c>
      <c r="AY312" s="240" t="s">
        <v>121</v>
      </c>
    </row>
    <row r="313" spans="2:51" s="13" customFormat="1" ht="11.25">
      <c r="B313" s="192"/>
      <c r="C313" s="193"/>
      <c r="D313" s="187" t="s">
        <v>129</v>
      </c>
      <c r="E313" s="194" t="s">
        <v>19</v>
      </c>
      <c r="F313" s="195" t="s">
        <v>466</v>
      </c>
      <c r="G313" s="193"/>
      <c r="H313" s="196">
        <v>1.53</v>
      </c>
      <c r="I313" s="197"/>
      <c r="J313" s="193"/>
      <c r="K313" s="193"/>
      <c r="L313" s="198"/>
      <c r="M313" s="199"/>
      <c r="N313" s="200"/>
      <c r="O313" s="200"/>
      <c r="P313" s="200"/>
      <c r="Q313" s="200"/>
      <c r="R313" s="200"/>
      <c r="S313" s="200"/>
      <c r="T313" s="201"/>
      <c r="AT313" s="202" t="s">
        <v>129</v>
      </c>
      <c r="AU313" s="202" t="s">
        <v>80</v>
      </c>
      <c r="AV313" s="13" t="s">
        <v>80</v>
      </c>
      <c r="AW313" s="13" t="s">
        <v>33</v>
      </c>
      <c r="AX313" s="13" t="s">
        <v>71</v>
      </c>
      <c r="AY313" s="202" t="s">
        <v>121</v>
      </c>
    </row>
    <row r="314" spans="2:51" s="14" customFormat="1" ht="11.25">
      <c r="B314" s="205"/>
      <c r="C314" s="206"/>
      <c r="D314" s="187" t="s">
        <v>129</v>
      </c>
      <c r="E314" s="207" t="s">
        <v>19</v>
      </c>
      <c r="F314" s="208" t="s">
        <v>261</v>
      </c>
      <c r="G314" s="206"/>
      <c r="H314" s="209">
        <v>27.450000000000003</v>
      </c>
      <c r="I314" s="210"/>
      <c r="J314" s="206"/>
      <c r="K314" s="206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129</v>
      </c>
      <c r="AU314" s="215" t="s">
        <v>80</v>
      </c>
      <c r="AV314" s="14" t="s">
        <v>86</v>
      </c>
      <c r="AW314" s="14" t="s">
        <v>33</v>
      </c>
      <c r="AX314" s="14" t="s">
        <v>71</v>
      </c>
      <c r="AY314" s="215" t="s">
        <v>121</v>
      </c>
    </row>
    <row r="315" spans="2:51" s="13" customFormat="1" ht="11.25">
      <c r="B315" s="192"/>
      <c r="C315" s="193"/>
      <c r="D315" s="187" t="s">
        <v>129</v>
      </c>
      <c r="E315" s="194" t="s">
        <v>19</v>
      </c>
      <c r="F315" s="195" t="s">
        <v>529</v>
      </c>
      <c r="G315" s="193"/>
      <c r="H315" s="196">
        <v>30.195</v>
      </c>
      <c r="I315" s="197"/>
      <c r="J315" s="193"/>
      <c r="K315" s="193"/>
      <c r="L315" s="198"/>
      <c r="M315" s="199"/>
      <c r="N315" s="200"/>
      <c r="O315" s="200"/>
      <c r="P315" s="200"/>
      <c r="Q315" s="200"/>
      <c r="R315" s="200"/>
      <c r="S315" s="200"/>
      <c r="T315" s="201"/>
      <c r="AT315" s="202" t="s">
        <v>129</v>
      </c>
      <c r="AU315" s="202" t="s">
        <v>80</v>
      </c>
      <c r="AV315" s="13" t="s">
        <v>80</v>
      </c>
      <c r="AW315" s="13" t="s">
        <v>33</v>
      </c>
      <c r="AX315" s="13" t="s">
        <v>76</v>
      </c>
      <c r="AY315" s="202" t="s">
        <v>121</v>
      </c>
    </row>
    <row r="316" spans="1:65" s="2" customFormat="1" ht="24.2" customHeight="1">
      <c r="A316" s="35"/>
      <c r="B316" s="36"/>
      <c r="C316" s="174" t="s">
        <v>283</v>
      </c>
      <c r="D316" s="174" t="s">
        <v>123</v>
      </c>
      <c r="E316" s="175" t="s">
        <v>530</v>
      </c>
      <c r="F316" s="176" t="s">
        <v>531</v>
      </c>
      <c r="G316" s="177" t="s">
        <v>222</v>
      </c>
      <c r="H316" s="178">
        <v>53.3</v>
      </c>
      <c r="I316" s="179"/>
      <c r="J316" s="180">
        <f>ROUND(I316*H316,2)</f>
        <v>0</v>
      </c>
      <c r="K316" s="176" t="s">
        <v>139</v>
      </c>
      <c r="L316" s="40"/>
      <c r="M316" s="181" t="s">
        <v>19</v>
      </c>
      <c r="N316" s="182" t="s">
        <v>43</v>
      </c>
      <c r="O316" s="65"/>
      <c r="P316" s="183">
        <f>O316*H316</f>
        <v>0</v>
      </c>
      <c r="Q316" s="183">
        <v>3E-05</v>
      </c>
      <c r="R316" s="183">
        <f>Q316*H316</f>
        <v>0.001599</v>
      </c>
      <c r="S316" s="183">
        <v>0</v>
      </c>
      <c r="T316" s="18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86</v>
      </c>
      <c r="AT316" s="185" t="s">
        <v>123</v>
      </c>
      <c r="AU316" s="185" t="s">
        <v>80</v>
      </c>
      <c r="AY316" s="18" t="s">
        <v>121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18" t="s">
        <v>80</v>
      </c>
      <c r="BK316" s="186">
        <f>ROUND(I316*H316,2)</f>
        <v>0</v>
      </c>
      <c r="BL316" s="18" t="s">
        <v>86</v>
      </c>
      <c r="BM316" s="185" t="s">
        <v>532</v>
      </c>
    </row>
    <row r="317" spans="1:47" s="2" customFormat="1" ht="19.5">
      <c r="A317" s="35"/>
      <c r="B317" s="36"/>
      <c r="C317" s="37"/>
      <c r="D317" s="187" t="s">
        <v>128</v>
      </c>
      <c r="E317" s="37"/>
      <c r="F317" s="188" t="s">
        <v>533</v>
      </c>
      <c r="G317" s="37"/>
      <c r="H317" s="37"/>
      <c r="I317" s="189"/>
      <c r="J317" s="37"/>
      <c r="K317" s="37"/>
      <c r="L317" s="40"/>
      <c r="M317" s="190"/>
      <c r="N317" s="191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128</v>
      </c>
      <c r="AU317" s="18" t="s">
        <v>80</v>
      </c>
    </row>
    <row r="318" spans="1:47" s="2" customFormat="1" ht="11.25">
      <c r="A318" s="35"/>
      <c r="B318" s="36"/>
      <c r="C318" s="37"/>
      <c r="D318" s="203" t="s">
        <v>142</v>
      </c>
      <c r="E318" s="37"/>
      <c r="F318" s="204" t="s">
        <v>534</v>
      </c>
      <c r="G318" s="37"/>
      <c r="H318" s="37"/>
      <c r="I318" s="189"/>
      <c r="J318" s="37"/>
      <c r="K318" s="37"/>
      <c r="L318" s="40"/>
      <c r="M318" s="190"/>
      <c r="N318" s="191"/>
      <c r="O318" s="65"/>
      <c r="P318" s="65"/>
      <c r="Q318" s="65"/>
      <c r="R318" s="65"/>
      <c r="S318" s="65"/>
      <c r="T318" s="66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142</v>
      </c>
      <c r="AU318" s="18" t="s">
        <v>80</v>
      </c>
    </row>
    <row r="319" spans="2:51" s="15" customFormat="1" ht="11.25">
      <c r="B319" s="231"/>
      <c r="C319" s="232"/>
      <c r="D319" s="187" t="s">
        <v>129</v>
      </c>
      <c r="E319" s="233" t="s">
        <v>19</v>
      </c>
      <c r="F319" s="234" t="s">
        <v>401</v>
      </c>
      <c r="G319" s="232"/>
      <c r="H319" s="233" t="s">
        <v>19</v>
      </c>
      <c r="I319" s="235"/>
      <c r="J319" s="232"/>
      <c r="K319" s="232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129</v>
      </c>
      <c r="AU319" s="240" t="s">
        <v>80</v>
      </c>
      <c r="AV319" s="15" t="s">
        <v>76</v>
      </c>
      <c r="AW319" s="15" t="s">
        <v>33</v>
      </c>
      <c r="AX319" s="15" t="s">
        <v>71</v>
      </c>
      <c r="AY319" s="240" t="s">
        <v>121</v>
      </c>
    </row>
    <row r="320" spans="2:51" s="13" customFormat="1" ht="11.25">
      <c r="B320" s="192"/>
      <c r="C320" s="193"/>
      <c r="D320" s="187" t="s">
        <v>129</v>
      </c>
      <c r="E320" s="194" t="s">
        <v>19</v>
      </c>
      <c r="F320" s="195" t="s">
        <v>535</v>
      </c>
      <c r="G320" s="193"/>
      <c r="H320" s="196">
        <v>53.3</v>
      </c>
      <c r="I320" s="197"/>
      <c r="J320" s="193"/>
      <c r="K320" s="193"/>
      <c r="L320" s="198"/>
      <c r="M320" s="199"/>
      <c r="N320" s="200"/>
      <c r="O320" s="200"/>
      <c r="P320" s="200"/>
      <c r="Q320" s="200"/>
      <c r="R320" s="200"/>
      <c r="S320" s="200"/>
      <c r="T320" s="201"/>
      <c r="AT320" s="202" t="s">
        <v>129</v>
      </c>
      <c r="AU320" s="202" t="s">
        <v>80</v>
      </c>
      <c r="AV320" s="13" t="s">
        <v>80</v>
      </c>
      <c r="AW320" s="13" t="s">
        <v>33</v>
      </c>
      <c r="AX320" s="13" t="s">
        <v>76</v>
      </c>
      <c r="AY320" s="202" t="s">
        <v>121</v>
      </c>
    </row>
    <row r="321" spans="1:65" s="2" customFormat="1" ht="21.75" customHeight="1">
      <c r="A321" s="35"/>
      <c r="B321" s="36"/>
      <c r="C321" s="216" t="s">
        <v>290</v>
      </c>
      <c r="D321" s="216" t="s">
        <v>277</v>
      </c>
      <c r="E321" s="217" t="s">
        <v>536</v>
      </c>
      <c r="F321" s="218" t="s">
        <v>537</v>
      </c>
      <c r="G321" s="219" t="s">
        <v>222</v>
      </c>
      <c r="H321" s="220">
        <v>53.3</v>
      </c>
      <c r="I321" s="221"/>
      <c r="J321" s="222">
        <f>ROUND(I321*H321,2)</f>
        <v>0</v>
      </c>
      <c r="K321" s="218" t="s">
        <v>139</v>
      </c>
      <c r="L321" s="223"/>
      <c r="M321" s="224" t="s">
        <v>19</v>
      </c>
      <c r="N321" s="225" t="s">
        <v>43</v>
      </c>
      <c r="O321" s="65"/>
      <c r="P321" s="183">
        <f>O321*H321</f>
        <v>0</v>
      </c>
      <c r="Q321" s="183">
        <v>0.0003</v>
      </c>
      <c r="R321" s="183">
        <f>Q321*H321</f>
        <v>0.015989999999999997</v>
      </c>
      <c r="S321" s="183">
        <v>0</v>
      </c>
      <c r="T321" s="18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5" t="s">
        <v>163</v>
      </c>
      <c r="AT321" s="185" t="s">
        <v>277</v>
      </c>
      <c r="AU321" s="185" t="s">
        <v>80</v>
      </c>
      <c r="AY321" s="18" t="s">
        <v>121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18" t="s">
        <v>80</v>
      </c>
      <c r="BK321" s="186">
        <f>ROUND(I321*H321,2)</f>
        <v>0</v>
      </c>
      <c r="BL321" s="18" t="s">
        <v>86</v>
      </c>
      <c r="BM321" s="185" t="s">
        <v>538</v>
      </c>
    </row>
    <row r="322" spans="1:47" s="2" customFormat="1" ht="11.25">
      <c r="A322" s="35"/>
      <c r="B322" s="36"/>
      <c r="C322" s="37"/>
      <c r="D322" s="187" t="s">
        <v>128</v>
      </c>
      <c r="E322" s="37"/>
      <c r="F322" s="188" t="s">
        <v>537</v>
      </c>
      <c r="G322" s="37"/>
      <c r="H322" s="37"/>
      <c r="I322" s="189"/>
      <c r="J322" s="37"/>
      <c r="K322" s="37"/>
      <c r="L322" s="40"/>
      <c r="M322" s="190"/>
      <c r="N322" s="191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128</v>
      </c>
      <c r="AU322" s="18" t="s">
        <v>80</v>
      </c>
    </row>
    <row r="323" spans="1:65" s="2" customFormat="1" ht="16.5" customHeight="1">
      <c r="A323" s="35"/>
      <c r="B323" s="36"/>
      <c r="C323" s="174" t="s">
        <v>295</v>
      </c>
      <c r="D323" s="174" t="s">
        <v>123</v>
      </c>
      <c r="E323" s="175" t="s">
        <v>539</v>
      </c>
      <c r="F323" s="176" t="s">
        <v>540</v>
      </c>
      <c r="G323" s="177" t="s">
        <v>222</v>
      </c>
      <c r="H323" s="178">
        <v>297.9</v>
      </c>
      <c r="I323" s="179"/>
      <c r="J323" s="180">
        <f>ROUND(I323*H323,2)</f>
        <v>0</v>
      </c>
      <c r="K323" s="176" t="s">
        <v>139</v>
      </c>
      <c r="L323" s="40"/>
      <c r="M323" s="181" t="s">
        <v>19</v>
      </c>
      <c r="N323" s="182" t="s">
        <v>43</v>
      </c>
      <c r="O323" s="65"/>
      <c r="P323" s="183">
        <f>O323*H323</f>
        <v>0</v>
      </c>
      <c r="Q323" s="183">
        <v>0</v>
      </c>
      <c r="R323" s="183">
        <f>Q323*H323</f>
        <v>0</v>
      </c>
      <c r="S323" s="183">
        <v>0</v>
      </c>
      <c r="T323" s="184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86</v>
      </c>
      <c r="AT323" s="185" t="s">
        <v>123</v>
      </c>
      <c r="AU323" s="185" t="s">
        <v>80</v>
      </c>
      <c r="AY323" s="18" t="s">
        <v>121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8" t="s">
        <v>80</v>
      </c>
      <c r="BK323" s="186">
        <f>ROUND(I323*H323,2)</f>
        <v>0</v>
      </c>
      <c r="BL323" s="18" t="s">
        <v>86</v>
      </c>
      <c r="BM323" s="185" t="s">
        <v>541</v>
      </c>
    </row>
    <row r="324" spans="1:47" s="2" customFormat="1" ht="19.5">
      <c r="A324" s="35"/>
      <c r="B324" s="36"/>
      <c r="C324" s="37"/>
      <c r="D324" s="187" t="s">
        <v>128</v>
      </c>
      <c r="E324" s="37"/>
      <c r="F324" s="188" t="s">
        <v>542</v>
      </c>
      <c r="G324" s="37"/>
      <c r="H324" s="37"/>
      <c r="I324" s="189"/>
      <c r="J324" s="37"/>
      <c r="K324" s="37"/>
      <c r="L324" s="40"/>
      <c r="M324" s="190"/>
      <c r="N324" s="191"/>
      <c r="O324" s="65"/>
      <c r="P324" s="65"/>
      <c r="Q324" s="65"/>
      <c r="R324" s="65"/>
      <c r="S324" s="65"/>
      <c r="T324" s="66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128</v>
      </c>
      <c r="AU324" s="18" t="s">
        <v>80</v>
      </c>
    </row>
    <row r="325" spans="1:47" s="2" customFormat="1" ht="11.25">
      <c r="A325" s="35"/>
      <c r="B325" s="36"/>
      <c r="C325" s="37"/>
      <c r="D325" s="203" t="s">
        <v>142</v>
      </c>
      <c r="E325" s="37"/>
      <c r="F325" s="204" t="s">
        <v>543</v>
      </c>
      <c r="G325" s="37"/>
      <c r="H325" s="37"/>
      <c r="I325" s="189"/>
      <c r="J325" s="37"/>
      <c r="K325" s="37"/>
      <c r="L325" s="40"/>
      <c r="M325" s="190"/>
      <c r="N325" s="191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142</v>
      </c>
      <c r="AU325" s="18" t="s">
        <v>80</v>
      </c>
    </row>
    <row r="326" spans="2:51" s="15" customFormat="1" ht="11.25">
      <c r="B326" s="231"/>
      <c r="C326" s="232"/>
      <c r="D326" s="187" t="s">
        <v>129</v>
      </c>
      <c r="E326" s="233" t="s">
        <v>19</v>
      </c>
      <c r="F326" s="234" t="s">
        <v>404</v>
      </c>
      <c r="G326" s="232"/>
      <c r="H326" s="233" t="s">
        <v>19</v>
      </c>
      <c r="I326" s="235"/>
      <c r="J326" s="232"/>
      <c r="K326" s="232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129</v>
      </c>
      <c r="AU326" s="240" t="s">
        <v>80</v>
      </c>
      <c r="AV326" s="15" t="s">
        <v>76</v>
      </c>
      <c r="AW326" s="15" t="s">
        <v>33</v>
      </c>
      <c r="AX326" s="15" t="s">
        <v>71</v>
      </c>
      <c r="AY326" s="240" t="s">
        <v>121</v>
      </c>
    </row>
    <row r="327" spans="2:51" s="13" customFormat="1" ht="11.25">
      <c r="B327" s="192"/>
      <c r="C327" s="193"/>
      <c r="D327" s="187" t="s">
        <v>129</v>
      </c>
      <c r="E327" s="194" t="s">
        <v>19</v>
      </c>
      <c r="F327" s="195" t="s">
        <v>524</v>
      </c>
      <c r="G327" s="193"/>
      <c r="H327" s="196">
        <v>54</v>
      </c>
      <c r="I327" s="197"/>
      <c r="J327" s="193"/>
      <c r="K327" s="193"/>
      <c r="L327" s="198"/>
      <c r="M327" s="199"/>
      <c r="N327" s="200"/>
      <c r="O327" s="200"/>
      <c r="P327" s="200"/>
      <c r="Q327" s="200"/>
      <c r="R327" s="200"/>
      <c r="S327" s="200"/>
      <c r="T327" s="201"/>
      <c r="AT327" s="202" t="s">
        <v>129</v>
      </c>
      <c r="AU327" s="202" t="s">
        <v>80</v>
      </c>
      <c r="AV327" s="13" t="s">
        <v>80</v>
      </c>
      <c r="AW327" s="13" t="s">
        <v>33</v>
      </c>
      <c r="AX327" s="13" t="s">
        <v>71</v>
      </c>
      <c r="AY327" s="202" t="s">
        <v>121</v>
      </c>
    </row>
    <row r="328" spans="2:51" s="15" customFormat="1" ht="11.25">
      <c r="B328" s="231"/>
      <c r="C328" s="232"/>
      <c r="D328" s="187" t="s">
        <v>129</v>
      </c>
      <c r="E328" s="233" t="s">
        <v>19</v>
      </c>
      <c r="F328" s="234" t="s">
        <v>406</v>
      </c>
      <c r="G328" s="232"/>
      <c r="H328" s="233" t="s">
        <v>19</v>
      </c>
      <c r="I328" s="235"/>
      <c r="J328" s="232"/>
      <c r="K328" s="232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129</v>
      </c>
      <c r="AU328" s="240" t="s">
        <v>80</v>
      </c>
      <c r="AV328" s="15" t="s">
        <v>76</v>
      </c>
      <c r="AW328" s="15" t="s">
        <v>33</v>
      </c>
      <c r="AX328" s="15" t="s">
        <v>71</v>
      </c>
      <c r="AY328" s="240" t="s">
        <v>121</v>
      </c>
    </row>
    <row r="329" spans="2:51" s="13" customFormat="1" ht="11.25">
      <c r="B329" s="192"/>
      <c r="C329" s="193"/>
      <c r="D329" s="187" t="s">
        <v>129</v>
      </c>
      <c r="E329" s="194" t="s">
        <v>19</v>
      </c>
      <c r="F329" s="195" t="s">
        <v>525</v>
      </c>
      <c r="G329" s="193"/>
      <c r="H329" s="196">
        <v>32.4</v>
      </c>
      <c r="I329" s="197"/>
      <c r="J329" s="193"/>
      <c r="K329" s="193"/>
      <c r="L329" s="198"/>
      <c r="M329" s="199"/>
      <c r="N329" s="200"/>
      <c r="O329" s="200"/>
      <c r="P329" s="200"/>
      <c r="Q329" s="200"/>
      <c r="R329" s="200"/>
      <c r="S329" s="200"/>
      <c r="T329" s="201"/>
      <c r="AT329" s="202" t="s">
        <v>129</v>
      </c>
      <c r="AU329" s="202" t="s">
        <v>80</v>
      </c>
      <c r="AV329" s="13" t="s">
        <v>80</v>
      </c>
      <c r="AW329" s="13" t="s">
        <v>33</v>
      </c>
      <c r="AX329" s="13" t="s">
        <v>71</v>
      </c>
      <c r="AY329" s="202" t="s">
        <v>121</v>
      </c>
    </row>
    <row r="330" spans="2:51" s="15" customFormat="1" ht="11.25">
      <c r="B330" s="231"/>
      <c r="C330" s="232"/>
      <c r="D330" s="187" t="s">
        <v>129</v>
      </c>
      <c r="E330" s="233" t="s">
        <v>19</v>
      </c>
      <c r="F330" s="234" t="s">
        <v>408</v>
      </c>
      <c r="G330" s="232"/>
      <c r="H330" s="233" t="s">
        <v>19</v>
      </c>
      <c r="I330" s="235"/>
      <c r="J330" s="232"/>
      <c r="K330" s="232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129</v>
      </c>
      <c r="AU330" s="240" t="s">
        <v>80</v>
      </c>
      <c r="AV330" s="15" t="s">
        <v>76</v>
      </c>
      <c r="AW330" s="15" t="s">
        <v>33</v>
      </c>
      <c r="AX330" s="15" t="s">
        <v>71</v>
      </c>
      <c r="AY330" s="240" t="s">
        <v>121</v>
      </c>
    </row>
    <row r="331" spans="2:51" s="13" customFormat="1" ht="11.25">
      <c r="B331" s="192"/>
      <c r="C331" s="193"/>
      <c r="D331" s="187" t="s">
        <v>129</v>
      </c>
      <c r="E331" s="194" t="s">
        <v>19</v>
      </c>
      <c r="F331" s="195" t="s">
        <v>444</v>
      </c>
      <c r="G331" s="193"/>
      <c r="H331" s="196">
        <v>5.1</v>
      </c>
      <c r="I331" s="197"/>
      <c r="J331" s="193"/>
      <c r="K331" s="193"/>
      <c r="L331" s="198"/>
      <c r="M331" s="199"/>
      <c r="N331" s="200"/>
      <c r="O331" s="200"/>
      <c r="P331" s="200"/>
      <c r="Q331" s="200"/>
      <c r="R331" s="200"/>
      <c r="S331" s="200"/>
      <c r="T331" s="201"/>
      <c r="AT331" s="202" t="s">
        <v>129</v>
      </c>
      <c r="AU331" s="202" t="s">
        <v>80</v>
      </c>
      <c r="AV331" s="13" t="s">
        <v>80</v>
      </c>
      <c r="AW331" s="13" t="s">
        <v>33</v>
      </c>
      <c r="AX331" s="13" t="s">
        <v>71</v>
      </c>
      <c r="AY331" s="202" t="s">
        <v>121</v>
      </c>
    </row>
    <row r="332" spans="2:51" s="15" customFormat="1" ht="11.25">
      <c r="B332" s="231"/>
      <c r="C332" s="232"/>
      <c r="D332" s="187" t="s">
        <v>129</v>
      </c>
      <c r="E332" s="233" t="s">
        <v>19</v>
      </c>
      <c r="F332" s="234" t="s">
        <v>404</v>
      </c>
      <c r="G332" s="232"/>
      <c r="H332" s="233" t="s">
        <v>19</v>
      </c>
      <c r="I332" s="235"/>
      <c r="J332" s="232"/>
      <c r="K332" s="232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129</v>
      </c>
      <c r="AU332" s="240" t="s">
        <v>80</v>
      </c>
      <c r="AV332" s="15" t="s">
        <v>76</v>
      </c>
      <c r="AW332" s="15" t="s">
        <v>33</v>
      </c>
      <c r="AX332" s="15" t="s">
        <v>71</v>
      </c>
      <c r="AY332" s="240" t="s">
        <v>121</v>
      </c>
    </row>
    <row r="333" spans="2:51" s="13" customFormat="1" ht="11.25">
      <c r="B333" s="192"/>
      <c r="C333" s="193"/>
      <c r="D333" s="187" t="s">
        <v>129</v>
      </c>
      <c r="E333" s="194" t="s">
        <v>19</v>
      </c>
      <c r="F333" s="195" t="s">
        <v>491</v>
      </c>
      <c r="G333" s="193"/>
      <c r="H333" s="196">
        <v>12</v>
      </c>
      <c r="I333" s="197"/>
      <c r="J333" s="193"/>
      <c r="K333" s="193"/>
      <c r="L333" s="198"/>
      <c r="M333" s="199"/>
      <c r="N333" s="200"/>
      <c r="O333" s="200"/>
      <c r="P333" s="200"/>
      <c r="Q333" s="200"/>
      <c r="R333" s="200"/>
      <c r="S333" s="200"/>
      <c r="T333" s="201"/>
      <c r="AT333" s="202" t="s">
        <v>129</v>
      </c>
      <c r="AU333" s="202" t="s">
        <v>80</v>
      </c>
      <c r="AV333" s="13" t="s">
        <v>80</v>
      </c>
      <c r="AW333" s="13" t="s">
        <v>33</v>
      </c>
      <c r="AX333" s="13" t="s">
        <v>71</v>
      </c>
      <c r="AY333" s="202" t="s">
        <v>121</v>
      </c>
    </row>
    <row r="334" spans="2:51" s="15" customFormat="1" ht="11.25">
      <c r="B334" s="231"/>
      <c r="C334" s="232"/>
      <c r="D334" s="187" t="s">
        <v>129</v>
      </c>
      <c r="E334" s="233" t="s">
        <v>19</v>
      </c>
      <c r="F334" s="234" t="s">
        <v>406</v>
      </c>
      <c r="G334" s="232"/>
      <c r="H334" s="233" t="s">
        <v>19</v>
      </c>
      <c r="I334" s="235"/>
      <c r="J334" s="232"/>
      <c r="K334" s="232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129</v>
      </c>
      <c r="AU334" s="240" t="s">
        <v>80</v>
      </c>
      <c r="AV334" s="15" t="s">
        <v>76</v>
      </c>
      <c r="AW334" s="15" t="s">
        <v>33</v>
      </c>
      <c r="AX334" s="15" t="s">
        <v>71</v>
      </c>
      <c r="AY334" s="240" t="s">
        <v>121</v>
      </c>
    </row>
    <row r="335" spans="2:51" s="13" customFormat="1" ht="11.25">
      <c r="B335" s="192"/>
      <c r="C335" s="193"/>
      <c r="D335" s="187" t="s">
        <v>129</v>
      </c>
      <c r="E335" s="194" t="s">
        <v>19</v>
      </c>
      <c r="F335" s="195" t="s">
        <v>492</v>
      </c>
      <c r="G335" s="193"/>
      <c r="H335" s="196">
        <v>7.2</v>
      </c>
      <c r="I335" s="197"/>
      <c r="J335" s="193"/>
      <c r="K335" s="193"/>
      <c r="L335" s="198"/>
      <c r="M335" s="199"/>
      <c r="N335" s="200"/>
      <c r="O335" s="200"/>
      <c r="P335" s="200"/>
      <c r="Q335" s="200"/>
      <c r="R335" s="200"/>
      <c r="S335" s="200"/>
      <c r="T335" s="201"/>
      <c r="AT335" s="202" t="s">
        <v>129</v>
      </c>
      <c r="AU335" s="202" t="s">
        <v>80</v>
      </c>
      <c r="AV335" s="13" t="s">
        <v>80</v>
      </c>
      <c r="AW335" s="13" t="s">
        <v>33</v>
      </c>
      <c r="AX335" s="13" t="s">
        <v>71</v>
      </c>
      <c r="AY335" s="202" t="s">
        <v>121</v>
      </c>
    </row>
    <row r="336" spans="2:51" s="15" customFormat="1" ht="11.25">
      <c r="B336" s="231"/>
      <c r="C336" s="232"/>
      <c r="D336" s="187" t="s">
        <v>129</v>
      </c>
      <c r="E336" s="233" t="s">
        <v>19</v>
      </c>
      <c r="F336" s="234" t="s">
        <v>404</v>
      </c>
      <c r="G336" s="232"/>
      <c r="H336" s="233" t="s">
        <v>19</v>
      </c>
      <c r="I336" s="235"/>
      <c r="J336" s="232"/>
      <c r="K336" s="232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129</v>
      </c>
      <c r="AU336" s="240" t="s">
        <v>80</v>
      </c>
      <c r="AV336" s="15" t="s">
        <v>76</v>
      </c>
      <c r="AW336" s="15" t="s">
        <v>33</v>
      </c>
      <c r="AX336" s="15" t="s">
        <v>71</v>
      </c>
      <c r="AY336" s="240" t="s">
        <v>121</v>
      </c>
    </row>
    <row r="337" spans="2:51" s="13" customFormat="1" ht="11.25">
      <c r="B337" s="192"/>
      <c r="C337" s="193"/>
      <c r="D337" s="187" t="s">
        <v>129</v>
      </c>
      <c r="E337" s="194" t="s">
        <v>19</v>
      </c>
      <c r="F337" s="195" t="s">
        <v>491</v>
      </c>
      <c r="G337" s="193"/>
      <c r="H337" s="196">
        <v>12</v>
      </c>
      <c r="I337" s="197"/>
      <c r="J337" s="193"/>
      <c r="K337" s="193"/>
      <c r="L337" s="198"/>
      <c r="M337" s="199"/>
      <c r="N337" s="200"/>
      <c r="O337" s="200"/>
      <c r="P337" s="200"/>
      <c r="Q337" s="200"/>
      <c r="R337" s="200"/>
      <c r="S337" s="200"/>
      <c r="T337" s="201"/>
      <c r="AT337" s="202" t="s">
        <v>129</v>
      </c>
      <c r="AU337" s="202" t="s">
        <v>80</v>
      </c>
      <c r="AV337" s="13" t="s">
        <v>80</v>
      </c>
      <c r="AW337" s="13" t="s">
        <v>33</v>
      </c>
      <c r="AX337" s="13" t="s">
        <v>71</v>
      </c>
      <c r="AY337" s="202" t="s">
        <v>121</v>
      </c>
    </row>
    <row r="338" spans="2:51" s="15" customFormat="1" ht="11.25">
      <c r="B338" s="231"/>
      <c r="C338" s="232"/>
      <c r="D338" s="187" t="s">
        <v>129</v>
      </c>
      <c r="E338" s="233" t="s">
        <v>19</v>
      </c>
      <c r="F338" s="234" t="s">
        <v>406</v>
      </c>
      <c r="G338" s="232"/>
      <c r="H338" s="233" t="s">
        <v>19</v>
      </c>
      <c r="I338" s="235"/>
      <c r="J338" s="232"/>
      <c r="K338" s="232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129</v>
      </c>
      <c r="AU338" s="240" t="s">
        <v>80</v>
      </c>
      <c r="AV338" s="15" t="s">
        <v>76</v>
      </c>
      <c r="AW338" s="15" t="s">
        <v>33</v>
      </c>
      <c r="AX338" s="15" t="s">
        <v>71</v>
      </c>
      <c r="AY338" s="240" t="s">
        <v>121</v>
      </c>
    </row>
    <row r="339" spans="2:51" s="13" customFormat="1" ht="11.25">
      <c r="B339" s="192"/>
      <c r="C339" s="193"/>
      <c r="D339" s="187" t="s">
        <v>129</v>
      </c>
      <c r="E339" s="194" t="s">
        <v>19</v>
      </c>
      <c r="F339" s="195" t="s">
        <v>492</v>
      </c>
      <c r="G339" s="193"/>
      <c r="H339" s="196">
        <v>7.2</v>
      </c>
      <c r="I339" s="197"/>
      <c r="J339" s="193"/>
      <c r="K339" s="193"/>
      <c r="L339" s="198"/>
      <c r="M339" s="199"/>
      <c r="N339" s="200"/>
      <c r="O339" s="200"/>
      <c r="P339" s="200"/>
      <c r="Q339" s="200"/>
      <c r="R339" s="200"/>
      <c r="S339" s="200"/>
      <c r="T339" s="201"/>
      <c r="AT339" s="202" t="s">
        <v>129</v>
      </c>
      <c r="AU339" s="202" t="s">
        <v>80</v>
      </c>
      <c r="AV339" s="13" t="s">
        <v>80</v>
      </c>
      <c r="AW339" s="13" t="s">
        <v>33</v>
      </c>
      <c r="AX339" s="13" t="s">
        <v>71</v>
      </c>
      <c r="AY339" s="202" t="s">
        <v>121</v>
      </c>
    </row>
    <row r="340" spans="2:51" s="15" customFormat="1" ht="11.25">
      <c r="B340" s="231"/>
      <c r="C340" s="232"/>
      <c r="D340" s="187" t="s">
        <v>129</v>
      </c>
      <c r="E340" s="233" t="s">
        <v>19</v>
      </c>
      <c r="F340" s="234" t="s">
        <v>544</v>
      </c>
      <c r="G340" s="232"/>
      <c r="H340" s="233" t="s">
        <v>19</v>
      </c>
      <c r="I340" s="235"/>
      <c r="J340" s="232"/>
      <c r="K340" s="232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129</v>
      </c>
      <c r="AU340" s="240" t="s">
        <v>80</v>
      </c>
      <c r="AV340" s="15" t="s">
        <v>76</v>
      </c>
      <c r="AW340" s="15" t="s">
        <v>33</v>
      </c>
      <c r="AX340" s="15" t="s">
        <v>71</v>
      </c>
      <c r="AY340" s="240" t="s">
        <v>121</v>
      </c>
    </row>
    <row r="341" spans="2:51" s="13" customFormat="1" ht="11.25">
      <c r="B341" s="192"/>
      <c r="C341" s="193"/>
      <c r="D341" s="187" t="s">
        <v>129</v>
      </c>
      <c r="E341" s="194" t="s">
        <v>19</v>
      </c>
      <c r="F341" s="195" t="s">
        <v>545</v>
      </c>
      <c r="G341" s="193"/>
      <c r="H341" s="196">
        <v>168</v>
      </c>
      <c r="I341" s="197"/>
      <c r="J341" s="193"/>
      <c r="K341" s="193"/>
      <c r="L341" s="198"/>
      <c r="M341" s="199"/>
      <c r="N341" s="200"/>
      <c r="O341" s="200"/>
      <c r="P341" s="200"/>
      <c r="Q341" s="200"/>
      <c r="R341" s="200"/>
      <c r="S341" s="200"/>
      <c r="T341" s="201"/>
      <c r="AT341" s="202" t="s">
        <v>129</v>
      </c>
      <c r="AU341" s="202" t="s">
        <v>80</v>
      </c>
      <c r="AV341" s="13" t="s">
        <v>80</v>
      </c>
      <c r="AW341" s="13" t="s">
        <v>33</v>
      </c>
      <c r="AX341" s="13" t="s">
        <v>71</v>
      </c>
      <c r="AY341" s="202" t="s">
        <v>121</v>
      </c>
    </row>
    <row r="342" spans="2:51" s="14" customFormat="1" ht="11.25">
      <c r="B342" s="205"/>
      <c r="C342" s="206"/>
      <c r="D342" s="187" t="s">
        <v>129</v>
      </c>
      <c r="E342" s="207" t="s">
        <v>19</v>
      </c>
      <c r="F342" s="208" t="s">
        <v>261</v>
      </c>
      <c r="G342" s="206"/>
      <c r="H342" s="209">
        <v>297.9</v>
      </c>
      <c r="I342" s="210"/>
      <c r="J342" s="206"/>
      <c r="K342" s="206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129</v>
      </c>
      <c r="AU342" s="215" t="s">
        <v>80</v>
      </c>
      <c r="AV342" s="14" t="s">
        <v>86</v>
      </c>
      <c r="AW342" s="14" t="s">
        <v>33</v>
      </c>
      <c r="AX342" s="14" t="s">
        <v>76</v>
      </c>
      <c r="AY342" s="215" t="s">
        <v>121</v>
      </c>
    </row>
    <row r="343" spans="1:65" s="2" customFormat="1" ht="24.2" customHeight="1">
      <c r="A343" s="35"/>
      <c r="B343" s="36"/>
      <c r="C343" s="216" t="s">
        <v>302</v>
      </c>
      <c r="D343" s="216" t="s">
        <v>277</v>
      </c>
      <c r="E343" s="217" t="s">
        <v>546</v>
      </c>
      <c r="F343" s="218" t="s">
        <v>547</v>
      </c>
      <c r="G343" s="219" t="s">
        <v>222</v>
      </c>
      <c r="H343" s="220">
        <v>91.5</v>
      </c>
      <c r="I343" s="221"/>
      <c r="J343" s="222">
        <f>ROUND(I343*H343,2)</f>
        <v>0</v>
      </c>
      <c r="K343" s="218" t="s">
        <v>139</v>
      </c>
      <c r="L343" s="223"/>
      <c r="M343" s="224" t="s">
        <v>19</v>
      </c>
      <c r="N343" s="225" t="s">
        <v>43</v>
      </c>
      <c r="O343" s="65"/>
      <c r="P343" s="183">
        <f>O343*H343</f>
        <v>0</v>
      </c>
      <c r="Q343" s="183">
        <v>4E-05</v>
      </c>
      <c r="R343" s="183">
        <f>Q343*H343</f>
        <v>0.0036600000000000005</v>
      </c>
      <c r="S343" s="183">
        <v>0</v>
      </c>
      <c r="T343" s="184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5" t="s">
        <v>163</v>
      </c>
      <c r="AT343" s="185" t="s">
        <v>277</v>
      </c>
      <c r="AU343" s="185" t="s">
        <v>80</v>
      </c>
      <c r="AY343" s="18" t="s">
        <v>121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18" t="s">
        <v>80</v>
      </c>
      <c r="BK343" s="186">
        <f>ROUND(I343*H343,2)</f>
        <v>0</v>
      </c>
      <c r="BL343" s="18" t="s">
        <v>86</v>
      </c>
      <c r="BM343" s="185" t="s">
        <v>548</v>
      </c>
    </row>
    <row r="344" spans="1:47" s="2" customFormat="1" ht="11.25">
      <c r="A344" s="35"/>
      <c r="B344" s="36"/>
      <c r="C344" s="37"/>
      <c r="D344" s="187" t="s">
        <v>128</v>
      </c>
      <c r="E344" s="37"/>
      <c r="F344" s="188" t="s">
        <v>547</v>
      </c>
      <c r="G344" s="37"/>
      <c r="H344" s="37"/>
      <c r="I344" s="189"/>
      <c r="J344" s="37"/>
      <c r="K344" s="37"/>
      <c r="L344" s="40"/>
      <c r="M344" s="190"/>
      <c r="N344" s="191"/>
      <c r="O344" s="65"/>
      <c r="P344" s="65"/>
      <c r="Q344" s="65"/>
      <c r="R344" s="65"/>
      <c r="S344" s="65"/>
      <c r="T344" s="66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128</v>
      </c>
      <c r="AU344" s="18" t="s">
        <v>80</v>
      </c>
    </row>
    <row r="345" spans="2:51" s="15" customFormat="1" ht="11.25">
      <c r="B345" s="231"/>
      <c r="C345" s="232"/>
      <c r="D345" s="187" t="s">
        <v>129</v>
      </c>
      <c r="E345" s="233" t="s">
        <v>19</v>
      </c>
      <c r="F345" s="234" t="s">
        <v>404</v>
      </c>
      <c r="G345" s="232"/>
      <c r="H345" s="233" t="s">
        <v>19</v>
      </c>
      <c r="I345" s="235"/>
      <c r="J345" s="232"/>
      <c r="K345" s="232"/>
      <c r="L345" s="236"/>
      <c r="M345" s="237"/>
      <c r="N345" s="238"/>
      <c r="O345" s="238"/>
      <c r="P345" s="238"/>
      <c r="Q345" s="238"/>
      <c r="R345" s="238"/>
      <c r="S345" s="238"/>
      <c r="T345" s="239"/>
      <c r="AT345" s="240" t="s">
        <v>129</v>
      </c>
      <c r="AU345" s="240" t="s">
        <v>80</v>
      </c>
      <c r="AV345" s="15" t="s">
        <v>76</v>
      </c>
      <c r="AW345" s="15" t="s">
        <v>33</v>
      </c>
      <c r="AX345" s="15" t="s">
        <v>71</v>
      </c>
      <c r="AY345" s="240" t="s">
        <v>121</v>
      </c>
    </row>
    <row r="346" spans="2:51" s="13" customFormat="1" ht="11.25">
      <c r="B346" s="192"/>
      <c r="C346" s="193"/>
      <c r="D346" s="187" t="s">
        <v>129</v>
      </c>
      <c r="E346" s="194" t="s">
        <v>19</v>
      </c>
      <c r="F346" s="195" t="s">
        <v>524</v>
      </c>
      <c r="G346" s="193"/>
      <c r="H346" s="196">
        <v>54</v>
      </c>
      <c r="I346" s="197"/>
      <c r="J346" s="193"/>
      <c r="K346" s="193"/>
      <c r="L346" s="198"/>
      <c r="M346" s="199"/>
      <c r="N346" s="200"/>
      <c r="O346" s="200"/>
      <c r="P346" s="200"/>
      <c r="Q346" s="200"/>
      <c r="R346" s="200"/>
      <c r="S346" s="200"/>
      <c r="T346" s="201"/>
      <c r="AT346" s="202" t="s">
        <v>129</v>
      </c>
      <c r="AU346" s="202" t="s">
        <v>80</v>
      </c>
      <c r="AV346" s="13" t="s">
        <v>80</v>
      </c>
      <c r="AW346" s="13" t="s">
        <v>33</v>
      </c>
      <c r="AX346" s="13" t="s">
        <v>71</v>
      </c>
      <c r="AY346" s="202" t="s">
        <v>121</v>
      </c>
    </row>
    <row r="347" spans="2:51" s="15" customFormat="1" ht="11.25">
      <c r="B347" s="231"/>
      <c r="C347" s="232"/>
      <c r="D347" s="187" t="s">
        <v>129</v>
      </c>
      <c r="E347" s="233" t="s">
        <v>19</v>
      </c>
      <c r="F347" s="234" t="s">
        <v>406</v>
      </c>
      <c r="G347" s="232"/>
      <c r="H347" s="233" t="s">
        <v>19</v>
      </c>
      <c r="I347" s="235"/>
      <c r="J347" s="232"/>
      <c r="K347" s="232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129</v>
      </c>
      <c r="AU347" s="240" t="s">
        <v>80</v>
      </c>
      <c r="AV347" s="15" t="s">
        <v>76</v>
      </c>
      <c r="AW347" s="15" t="s">
        <v>33</v>
      </c>
      <c r="AX347" s="15" t="s">
        <v>71</v>
      </c>
      <c r="AY347" s="240" t="s">
        <v>121</v>
      </c>
    </row>
    <row r="348" spans="2:51" s="13" customFormat="1" ht="11.25">
      <c r="B348" s="192"/>
      <c r="C348" s="193"/>
      <c r="D348" s="187" t="s">
        <v>129</v>
      </c>
      <c r="E348" s="194" t="s">
        <v>19</v>
      </c>
      <c r="F348" s="195" t="s">
        <v>525</v>
      </c>
      <c r="G348" s="193"/>
      <c r="H348" s="196">
        <v>32.4</v>
      </c>
      <c r="I348" s="197"/>
      <c r="J348" s="193"/>
      <c r="K348" s="193"/>
      <c r="L348" s="198"/>
      <c r="M348" s="199"/>
      <c r="N348" s="200"/>
      <c r="O348" s="200"/>
      <c r="P348" s="200"/>
      <c r="Q348" s="200"/>
      <c r="R348" s="200"/>
      <c r="S348" s="200"/>
      <c r="T348" s="201"/>
      <c r="AT348" s="202" t="s">
        <v>129</v>
      </c>
      <c r="AU348" s="202" t="s">
        <v>80</v>
      </c>
      <c r="AV348" s="13" t="s">
        <v>80</v>
      </c>
      <c r="AW348" s="13" t="s">
        <v>33</v>
      </c>
      <c r="AX348" s="13" t="s">
        <v>71</v>
      </c>
      <c r="AY348" s="202" t="s">
        <v>121</v>
      </c>
    </row>
    <row r="349" spans="2:51" s="15" customFormat="1" ht="11.25">
      <c r="B349" s="231"/>
      <c r="C349" s="232"/>
      <c r="D349" s="187" t="s">
        <v>129</v>
      </c>
      <c r="E349" s="233" t="s">
        <v>19</v>
      </c>
      <c r="F349" s="234" t="s">
        <v>408</v>
      </c>
      <c r="G349" s="232"/>
      <c r="H349" s="233" t="s">
        <v>19</v>
      </c>
      <c r="I349" s="235"/>
      <c r="J349" s="232"/>
      <c r="K349" s="232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129</v>
      </c>
      <c r="AU349" s="240" t="s">
        <v>80</v>
      </c>
      <c r="AV349" s="15" t="s">
        <v>76</v>
      </c>
      <c r="AW349" s="15" t="s">
        <v>33</v>
      </c>
      <c r="AX349" s="15" t="s">
        <v>71</v>
      </c>
      <c r="AY349" s="240" t="s">
        <v>121</v>
      </c>
    </row>
    <row r="350" spans="2:51" s="13" customFormat="1" ht="11.25">
      <c r="B350" s="192"/>
      <c r="C350" s="193"/>
      <c r="D350" s="187" t="s">
        <v>129</v>
      </c>
      <c r="E350" s="194" t="s">
        <v>19</v>
      </c>
      <c r="F350" s="195" t="s">
        <v>444</v>
      </c>
      <c r="G350" s="193"/>
      <c r="H350" s="196">
        <v>5.1</v>
      </c>
      <c r="I350" s="197"/>
      <c r="J350" s="193"/>
      <c r="K350" s="193"/>
      <c r="L350" s="198"/>
      <c r="M350" s="199"/>
      <c r="N350" s="200"/>
      <c r="O350" s="200"/>
      <c r="P350" s="200"/>
      <c r="Q350" s="200"/>
      <c r="R350" s="200"/>
      <c r="S350" s="200"/>
      <c r="T350" s="201"/>
      <c r="AT350" s="202" t="s">
        <v>129</v>
      </c>
      <c r="AU350" s="202" t="s">
        <v>80</v>
      </c>
      <c r="AV350" s="13" t="s">
        <v>80</v>
      </c>
      <c r="AW350" s="13" t="s">
        <v>33</v>
      </c>
      <c r="AX350" s="13" t="s">
        <v>71</v>
      </c>
      <c r="AY350" s="202" t="s">
        <v>121</v>
      </c>
    </row>
    <row r="351" spans="2:51" s="14" customFormat="1" ht="11.25">
      <c r="B351" s="205"/>
      <c r="C351" s="206"/>
      <c r="D351" s="187" t="s">
        <v>129</v>
      </c>
      <c r="E351" s="207" t="s">
        <v>19</v>
      </c>
      <c r="F351" s="208" t="s">
        <v>261</v>
      </c>
      <c r="G351" s="206"/>
      <c r="H351" s="209">
        <v>91.5</v>
      </c>
      <c r="I351" s="210"/>
      <c r="J351" s="206"/>
      <c r="K351" s="206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129</v>
      </c>
      <c r="AU351" s="215" t="s">
        <v>80</v>
      </c>
      <c r="AV351" s="14" t="s">
        <v>86</v>
      </c>
      <c r="AW351" s="14" t="s">
        <v>33</v>
      </c>
      <c r="AX351" s="14" t="s">
        <v>76</v>
      </c>
      <c r="AY351" s="215" t="s">
        <v>121</v>
      </c>
    </row>
    <row r="352" spans="1:65" s="2" customFormat="1" ht="24.2" customHeight="1">
      <c r="A352" s="35"/>
      <c r="B352" s="36"/>
      <c r="C352" s="216" t="s">
        <v>311</v>
      </c>
      <c r="D352" s="216" t="s">
        <v>277</v>
      </c>
      <c r="E352" s="217" t="s">
        <v>549</v>
      </c>
      <c r="F352" s="218" t="s">
        <v>550</v>
      </c>
      <c r="G352" s="219" t="s">
        <v>222</v>
      </c>
      <c r="H352" s="220">
        <v>19.2</v>
      </c>
      <c r="I352" s="221"/>
      <c r="J352" s="222">
        <f>ROUND(I352*H352,2)</f>
        <v>0</v>
      </c>
      <c r="K352" s="218" t="s">
        <v>139</v>
      </c>
      <c r="L352" s="223"/>
      <c r="M352" s="224" t="s">
        <v>19</v>
      </c>
      <c r="N352" s="225" t="s">
        <v>43</v>
      </c>
      <c r="O352" s="65"/>
      <c r="P352" s="183">
        <f>O352*H352</f>
        <v>0</v>
      </c>
      <c r="Q352" s="183">
        <v>0.0003</v>
      </c>
      <c r="R352" s="183">
        <f>Q352*H352</f>
        <v>0.0057599999999999995</v>
      </c>
      <c r="S352" s="183">
        <v>0</v>
      </c>
      <c r="T352" s="184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5" t="s">
        <v>163</v>
      </c>
      <c r="AT352" s="185" t="s">
        <v>277</v>
      </c>
      <c r="AU352" s="185" t="s">
        <v>80</v>
      </c>
      <c r="AY352" s="18" t="s">
        <v>121</v>
      </c>
      <c r="BE352" s="186">
        <f>IF(N352="základní",J352,0)</f>
        <v>0</v>
      </c>
      <c r="BF352" s="186">
        <f>IF(N352="snížená",J352,0)</f>
        <v>0</v>
      </c>
      <c r="BG352" s="186">
        <f>IF(N352="zákl. přenesená",J352,0)</f>
        <v>0</v>
      </c>
      <c r="BH352" s="186">
        <f>IF(N352="sníž. přenesená",J352,0)</f>
        <v>0</v>
      </c>
      <c r="BI352" s="186">
        <f>IF(N352="nulová",J352,0)</f>
        <v>0</v>
      </c>
      <c r="BJ352" s="18" t="s">
        <v>80</v>
      </c>
      <c r="BK352" s="186">
        <f>ROUND(I352*H352,2)</f>
        <v>0</v>
      </c>
      <c r="BL352" s="18" t="s">
        <v>86</v>
      </c>
      <c r="BM352" s="185" t="s">
        <v>551</v>
      </c>
    </row>
    <row r="353" spans="1:47" s="2" customFormat="1" ht="19.5">
      <c r="A353" s="35"/>
      <c r="B353" s="36"/>
      <c r="C353" s="37"/>
      <c r="D353" s="187" t="s">
        <v>128</v>
      </c>
      <c r="E353" s="37"/>
      <c r="F353" s="188" t="s">
        <v>550</v>
      </c>
      <c r="G353" s="37"/>
      <c r="H353" s="37"/>
      <c r="I353" s="189"/>
      <c r="J353" s="37"/>
      <c r="K353" s="37"/>
      <c r="L353" s="40"/>
      <c r="M353" s="190"/>
      <c r="N353" s="191"/>
      <c r="O353" s="65"/>
      <c r="P353" s="65"/>
      <c r="Q353" s="65"/>
      <c r="R353" s="65"/>
      <c r="S353" s="65"/>
      <c r="T353" s="66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128</v>
      </c>
      <c r="AU353" s="18" t="s">
        <v>80</v>
      </c>
    </row>
    <row r="354" spans="2:51" s="15" customFormat="1" ht="11.25">
      <c r="B354" s="231"/>
      <c r="C354" s="232"/>
      <c r="D354" s="187" t="s">
        <v>129</v>
      </c>
      <c r="E354" s="233" t="s">
        <v>19</v>
      </c>
      <c r="F354" s="234" t="s">
        <v>404</v>
      </c>
      <c r="G354" s="232"/>
      <c r="H354" s="233" t="s">
        <v>19</v>
      </c>
      <c r="I354" s="235"/>
      <c r="J354" s="232"/>
      <c r="K354" s="232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129</v>
      </c>
      <c r="AU354" s="240" t="s">
        <v>80</v>
      </c>
      <c r="AV354" s="15" t="s">
        <v>76</v>
      </c>
      <c r="AW354" s="15" t="s">
        <v>33</v>
      </c>
      <c r="AX354" s="15" t="s">
        <v>71</v>
      </c>
      <c r="AY354" s="240" t="s">
        <v>121</v>
      </c>
    </row>
    <row r="355" spans="2:51" s="13" customFormat="1" ht="11.25">
      <c r="B355" s="192"/>
      <c r="C355" s="193"/>
      <c r="D355" s="187" t="s">
        <v>129</v>
      </c>
      <c r="E355" s="194" t="s">
        <v>19</v>
      </c>
      <c r="F355" s="195" t="s">
        <v>491</v>
      </c>
      <c r="G355" s="193"/>
      <c r="H355" s="196">
        <v>12</v>
      </c>
      <c r="I355" s="197"/>
      <c r="J355" s="193"/>
      <c r="K355" s="193"/>
      <c r="L355" s="198"/>
      <c r="M355" s="199"/>
      <c r="N355" s="200"/>
      <c r="O355" s="200"/>
      <c r="P355" s="200"/>
      <c r="Q355" s="200"/>
      <c r="R355" s="200"/>
      <c r="S355" s="200"/>
      <c r="T355" s="201"/>
      <c r="AT355" s="202" t="s">
        <v>129</v>
      </c>
      <c r="AU355" s="202" t="s">
        <v>80</v>
      </c>
      <c r="AV355" s="13" t="s">
        <v>80</v>
      </c>
      <c r="AW355" s="13" t="s">
        <v>33</v>
      </c>
      <c r="AX355" s="13" t="s">
        <v>71</v>
      </c>
      <c r="AY355" s="202" t="s">
        <v>121</v>
      </c>
    </row>
    <row r="356" spans="2:51" s="15" customFormat="1" ht="11.25">
      <c r="B356" s="231"/>
      <c r="C356" s="232"/>
      <c r="D356" s="187" t="s">
        <v>129</v>
      </c>
      <c r="E356" s="233" t="s">
        <v>19</v>
      </c>
      <c r="F356" s="234" t="s">
        <v>406</v>
      </c>
      <c r="G356" s="232"/>
      <c r="H356" s="233" t="s">
        <v>19</v>
      </c>
      <c r="I356" s="235"/>
      <c r="J356" s="232"/>
      <c r="K356" s="232"/>
      <c r="L356" s="236"/>
      <c r="M356" s="237"/>
      <c r="N356" s="238"/>
      <c r="O356" s="238"/>
      <c r="P356" s="238"/>
      <c r="Q356" s="238"/>
      <c r="R356" s="238"/>
      <c r="S356" s="238"/>
      <c r="T356" s="239"/>
      <c r="AT356" s="240" t="s">
        <v>129</v>
      </c>
      <c r="AU356" s="240" t="s">
        <v>80</v>
      </c>
      <c r="AV356" s="15" t="s">
        <v>76</v>
      </c>
      <c r="AW356" s="15" t="s">
        <v>33</v>
      </c>
      <c r="AX356" s="15" t="s">
        <v>71</v>
      </c>
      <c r="AY356" s="240" t="s">
        <v>121</v>
      </c>
    </row>
    <row r="357" spans="2:51" s="13" customFormat="1" ht="11.25">
      <c r="B357" s="192"/>
      <c r="C357" s="193"/>
      <c r="D357" s="187" t="s">
        <v>129</v>
      </c>
      <c r="E357" s="194" t="s">
        <v>19</v>
      </c>
      <c r="F357" s="195" t="s">
        <v>492</v>
      </c>
      <c r="G357" s="193"/>
      <c r="H357" s="196">
        <v>7.2</v>
      </c>
      <c r="I357" s="197"/>
      <c r="J357" s="193"/>
      <c r="K357" s="193"/>
      <c r="L357" s="198"/>
      <c r="M357" s="199"/>
      <c r="N357" s="200"/>
      <c r="O357" s="200"/>
      <c r="P357" s="200"/>
      <c r="Q357" s="200"/>
      <c r="R357" s="200"/>
      <c r="S357" s="200"/>
      <c r="T357" s="201"/>
      <c r="AT357" s="202" t="s">
        <v>129</v>
      </c>
      <c r="AU357" s="202" t="s">
        <v>80</v>
      </c>
      <c r="AV357" s="13" t="s">
        <v>80</v>
      </c>
      <c r="AW357" s="13" t="s">
        <v>33</v>
      </c>
      <c r="AX357" s="13" t="s">
        <v>71</v>
      </c>
      <c r="AY357" s="202" t="s">
        <v>121</v>
      </c>
    </row>
    <row r="358" spans="2:51" s="14" customFormat="1" ht="11.25">
      <c r="B358" s="205"/>
      <c r="C358" s="206"/>
      <c r="D358" s="187" t="s">
        <v>129</v>
      </c>
      <c r="E358" s="207" t="s">
        <v>19</v>
      </c>
      <c r="F358" s="208" t="s">
        <v>261</v>
      </c>
      <c r="G358" s="206"/>
      <c r="H358" s="209">
        <v>19.2</v>
      </c>
      <c r="I358" s="210"/>
      <c r="J358" s="206"/>
      <c r="K358" s="206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129</v>
      </c>
      <c r="AU358" s="215" t="s">
        <v>80</v>
      </c>
      <c r="AV358" s="14" t="s">
        <v>86</v>
      </c>
      <c r="AW358" s="14" t="s">
        <v>33</v>
      </c>
      <c r="AX358" s="14" t="s">
        <v>76</v>
      </c>
      <c r="AY358" s="215" t="s">
        <v>121</v>
      </c>
    </row>
    <row r="359" spans="1:65" s="2" customFormat="1" ht="24.2" customHeight="1">
      <c r="A359" s="35"/>
      <c r="B359" s="36"/>
      <c r="C359" s="216" t="s">
        <v>315</v>
      </c>
      <c r="D359" s="216" t="s">
        <v>277</v>
      </c>
      <c r="E359" s="217" t="s">
        <v>552</v>
      </c>
      <c r="F359" s="218" t="s">
        <v>553</v>
      </c>
      <c r="G359" s="219" t="s">
        <v>222</v>
      </c>
      <c r="H359" s="220">
        <v>19.2</v>
      </c>
      <c r="I359" s="221"/>
      <c r="J359" s="222">
        <f>ROUND(I359*H359,2)</f>
        <v>0</v>
      </c>
      <c r="K359" s="218" t="s">
        <v>139</v>
      </c>
      <c r="L359" s="223"/>
      <c r="M359" s="224" t="s">
        <v>19</v>
      </c>
      <c r="N359" s="225" t="s">
        <v>43</v>
      </c>
      <c r="O359" s="65"/>
      <c r="P359" s="183">
        <f>O359*H359</f>
        <v>0</v>
      </c>
      <c r="Q359" s="183">
        <v>0.0002</v>
      </c>
      <c r="R359" s="183">
        <f>Q359*H359</f>
        <v>0.00384</v>
      </c>
      <c r="S359" s="183">
        <v>0</v>
      </c>
      <c r="T359" s="184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5" t="s">
        <v>163</v>
      </c>
      <c r="AT359" s="185" t="s">
        <v>277</v>
      </c>
      <c r="AU359" s="185" t="s">
        <v>80</v>
      </c>
      <c r="AY359" s="18" t="s">
        <v>121</v>
      </c>
      <c r="BE359" s="186">
        <f>IF(N359="základní",J359,0)</f>
        <v>0</v>
      </c>
      <c r="BF359" s="186">
        <f>IF(N359="snížená",J359,0)</f>
        <v>0</v>
      </c>
      <c r="BG359" s="186">
        <f>IF(N359="zákl. přenesená",J359,0)</f>
        <v>0</v>
      </c>
      <c r="BH359" s="186">
        <f>IF(N359="sníž. přenesená",J359,0)</f>
        <v>0</v>
      </c>
      <c r="BI359" s="186">
        <f>IF(N359="nulová",J359,0)</f>
        <v>0</v>
      </c>
      <c r="BJ359" s="18" t="s">
        <v>80</v>
      </c>
      <c r="BK359" s="186">
        <f>ROUND(I359*H359,2)</f>
        <v>0</v>
      </c>
      <c r="BL359" s="18" t="s">
        <v>86</v>
      </c>
      <c r="BM359" s="185" t="s">
        <v>554</v>
      </c>
    </row>
    <row r="360" spans="1:47" s="2" customFormat="1" ht="19.5">
      <c r="A360" s="35"/>
      <c r="B360" s="36"/>
      <c r="C360" s="37"/>
      <c r="D360" s="187" t="s">
        <v>128</v>
      </c>
      <c r="E360" s="37"/>
      <c r="F360" s="188" t="s">
        <v>553</v>
      </c>
      <c r="G360" s="37"/>
      <c r="H360" s="37"/>
      <c r="I360" s="189"/>
      <c r="J360" s="37"/>
      <c r="K360" s="37"/>
      <c r="L360" s="40"/>
      <c r="M360" s="190"/>
      <c r="N360" s="191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128</v>
      </c>
      <c r="AU360" s="18" t="s">
        <v>80</v>
      </c>
    </row>
    <row r="361" spans="2:51" s="15" customFormat="1" ht="11.25">
      <c r="B361" s="231"/>
      <c r="C361" s="232"/>
      <c r="D361" s="187" t="s">
        <v>129</v>
      </c>
      <c r="E361" s="233" t="s">
        <v>19</v>
      </c>
      <c r="F361" s="234" t="s">
        <v>404</v>
      </c>
      <c r="G361" s="232"/>
      <c r="H361" s="233" t="s">
        <v>19</v>
      </c>
      <c r="I361" s="235"/>
      <c r="J361" s="232"/>
      <c r="K361" s="232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129</v>
      </c>
      <c r="AU361" s="240" t="s">
        <v>80</v>
      </c>
      <c r="AV361" s="15" t="s">
        <v>76</v>
      </c>
      <c r="AW361" s="15" t="s">
        <v>33</v>
      </c>
      <c r="AX361" s="15" t="s">
        <v>71</v>
      </c>
      <c r="AY361" s="240" t="s">
        <v>121</v>
      </c>
    </row>
    <row r="362" spans="2:51" s="13" customFormat="1" ht="11.25">
      <c r="B362" s="192"/>
      <c r="C362" s="193"/>
      <c r="D362" s="187" t="s">
        <v>129</v>
      </c>
      <c r="E362" s="194" t="s">
        <v>19</v>
      </c>
      <c r="F362" s="195" t="s">
        <v>491</v>
      </c>
      <c r="G362" s="193"/>
      <c r="H362" s="196">
        <v>12</v>
      </c>
      <c r="I362" s="197"/>
      <c r="J362" s="193"/>
      <c r="K362" s="193"/>
      <c r="L362" s="198"/>
      <c r="M362" s="199"/>
      <c r="N362" s="200"/>
      <c r="O362" s="200"/>
      <c r="P362" s="200"/>
      <c r="Q362" s="200"/>
      <c r="R362" s="200"/>
      <c r="S362" s="200"/>
      <c r="T362" s="201"/>
      <c r="AT362" s="202" t="s">
        <v>129</v>
      </c>
      <c r="AU362" s="202" t="s">
        <v>80</v>
      </c>
      <c r="AV362" s="13" t="s">
        <v>80</v>
      </c>
      <c r="AW362" s="13" t="s">
        <v>33</v>
      </c>
      <c r="AX362" s="13" t="s">
        <v>71</v>
      </c>
      <c r="AY362" s="202" t="s">
        <v>121</v>
      </c>
    </row>
    <row r="363" spans="2:51" s="15" customFormat="1" ht="11.25">
      <c r="B363" s="231"/>
      <c r="C363" s="232"/>
      <c r="D363" s="187" t="s">
        <v>129</v>
      </c>
      <c r="E363" s="233" t="s">
        <v>19</v>
      </c>
      <c r="F363" s="234" t="s">
        <v>406</v>
      </c>
      <c r="G363" s="232"/>
      <c r="H363" s="233" t="s">
        <v>19</v>
      </c>
      <c r="I363" s="235"/>
      <c r="J363" s="232"/>
      <c r="K363" s="232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129</v>
      </c>
      <c r="AU363" s="240" t="s">
        <v>80</v>
      </c>
      <c r="AV363" s="15" t="s">
        <v>76</v>
      </c>
      <c r="AW363" s="15" t="s">
        <v>33</v>
      </c>
      <c r="AX363" s="15" t="s">
        <v>71</v>
      </c>
      <c r="AY363" s="240" t="s">
        <v>121</v>
      </c>
    </row>
    <row r="364" spans="2:51" s="13" customFormat="1" ht="11.25">
      <c r="B364" s="192"/>
      <c r="C364" s="193"/>
      <c r="D364" s="187" t="s">
        <v>129</v>
      </c>
      <c r="E364" s="194" t="s">
        <v>19</v>
      </c>
      <c r="F364" s="195" t="s">
        <v>492</v>
      </c>
      <c r="G364" s="193"/>
      <c r="H364" s="196">
        <v>7.2</v>
      </c>
      <c r="I364" s="197"/>
      <c r="J364" s="193"/>
      <c r="K364" s="193"/>
      <c r="L364" s="198"/>
      <c r="M364" s="199"/>
      <c r="N364" s="200"/>
      <c r="O364" s="200"/>
      <c r="P364" s="200"/>
      <c r="Q364" s="200"/>
      <c r="R364" s="200"/>
      <c r="S364" s="200"/>
      <c r="T364" s="201"/>
      <c r="AT364" s="202" t="s">
        <v>129</v>
      </c>
      <c r="AU364" s="202" t="s">
        <v>80</v>
      </c>
      <c r="AV364" s="13" t="s">
        <v>80</v>
      </c>
      <c r="AW364" s="13" t="s">
        <v>33</v>
      </c>
      <c r="AX364" s="13" t="s">
        <v>71</v>
      </c>
      <c r="AY364" s="202" t="s">
        <v>121</v>
      </c>
    </row>
    <row r="365" spans="2:51" s="14" customFormat="1" ht="11.25">
      <c r="B365" s="205"/>
      <c r="C365" s="206"/>
      <c r="D365" s="187" t="s">
        <v>129</v>
      </c>
      <c r="E365" s="207" t="s">
        <v>19</v>
      </c>
      <c r="F365" s="208" t="s">
        <v>261</v>
      </c>
      <c r="G365" s="206"/>
      <c r="H365" s="209">
        <v>19.2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129</v>
      </c>
      <c r="AU365" s="215" t="s">
        <v>80</v>
      </c>
      <c r="AV365" s="14" t="s">
        <v>86</v>
      </c>
      <c r="AW365" s="14" t="s">
        <v>33</v>
      </c>
      <c r="AX365" s="14" t="s">
        <v>76</v>
      </c>
      <c r="AY365" s="215" t="s">
        <v>121</v>
      </c>
    </row>
    <row r="366" spans="1:65" s="2" customFormat="1" ht="24.2" customHeight="1">
      <c r="A366" s="35"/>
      <c r="B366" s="36"/>
      <c r="C366" s="216" t="s">
        <v>321</v>
      </c>
      <c r="D366" s="216" t="s">
        <v>277</v>
      </c>
      <c r="E366" s="217" t="s">
        <v>555</v>
      </c>
      <c r="F366" s="218" t="s">
        <v>556</v>
      </c>
      <c r="G366" s="219" t="s">
        <v>222</v>
      </c>
      <c r="H366" s="220">
        <v>168</v>
      </c>
      <c r="I366" s="221"/>
      <c r="J366" s="222">
        <f>ROUND(I366*H366,2)</f>
        <v>0</v>
      </c>
      <c r="K366" s="218" t="s">
        <v>139</v>
      </c>
      <c r="L366" s="223"/>
      <c r="M366" s="224" t="s">
        <v>19</v>
      </c>
      <c r="N366" s="225" t="s">
        <v>43</v>
      </c>
      <c r="O366" s="65"/>
      <c r="P366" s="183">
        <f>O366*H366</f>
        <v>0</v>
      </c>
      <c r="Q366" s="183">
        <v>0.0001</v>
      </c>
      <c r="R366" s="183">
        <f>Q366*H366</f>
        <v>0.016800000000000002</v>
      </c>
      <c r="S366" s="183">
        <v>0</v>
      </c>
      <c r="T366" s="184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163</v>
      </c>
      <c r="AT366" s="185" t="s">
        <v>277</v>
      </c>
      <c r="AU366" s="185" t="s">
        <v>80</v>
      </c>
      <c r="AY366" s="18" t="s">
        <v>121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18" t="s">
        <v>80</v>
      </c>
      <c r="BK366" s="186">
        <f>ROUND(I366*H366,2)</f>
        <v>0</v>
      </c>
      <c r="BL366" s="18" t="s">
        <v>86</v>
      </c>
      <c r="BM366" s="185" t="s">
        <v>557</v>
      </c>
    </row>
    <row r="367" spans="1:47" s="2" customFormat="1" ht="11.25">
      <c r="A367" s="35"/>
      <c r="B367" s="36"/>
      <c r="C367" s="37"/>
      <c r="D367" s="187" t="s">
        <v>128</v>
      </c>
      <c r="E367" s="37"/>
      <c r="F367" s="188" t="s">
        <v>556</v>
      </c>
      <c r="G367" s="37"/>
      <c r="H367" s="37"/>
      <c r="I367" s="189"/>
      <c r="J367" s="37"/>
      <c r="K367" s="37"/>
      <c r="L367" s="40"/>
      <c r="M367" s="190"/>
      <c r="N367" s="191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128</v>
      </c>
      <c r="AU367" s="18" t="s">
        <v>80</v>
      </c>
    </row>
    <row r="368" spans="2:51" s="15" customFormat="1" ht="11.25">
      <c r="B368" s="231"/>
      <c r="C368" s="232"/>
      <c r="D368" s="187" t="s">
        <v>129</v>
      </c>
      <c r="E368" s="233" t="s">
        <v>19</v>
      </c>
      <c r="F368" s="234" t="s">
        <v>544</v>
      </c>
      <c r="G368" s="232"/>
      <c r="H368" s="233" t="s">
        <v>19</v>
      </c>
      <c r="I368" s="235"/>
      <c r="J368" s="232"/>
      <c r="K368" s="232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129</v>
      </c>
      <c r="AU368" s="240" t="s">
        <v>80</v>
      </c>
      <c r="AV368" s="15" t="s">
        <v>76</v>
      </c>
      <c r="AW368" s="15" t="s">
        <v>33</v>
      </c>
      <c r="AX368" s="15" t="s">
        <v>71</v>
      </c>
      <c r="AY368" s="240" t="s">
        <v>121</v>
      </c>
    </row>
    <row r="369" spans="2:51" s="13" customFormat="1" ht="11.25">
      <c r="B369" s="192"/>
      <c r="C369" s="193"/>
      <c r="D369" s="187" t="s">
        <v>129</v>
      </c>
      <c r="E369" s="194" t="s">
        <v>19</v>
      </c>
      <c r="F369" s="195" t="s">
        <v>545</v>
      </c>
      <c r="G369" s="193"/>
      <c r="H369" s="196">
        <v>168</v>
      </c>
      <c r="I369" s="197"/>
      <c r="J369" s="193"/>
      <c r="K369" s="193"/>
      <c r="L369" s="198"/>
      <c r="M369" s="199"/>
      <c r="N369" s="200"/>
      <c r="O369" s="200"/>
      <c r="P369" s="200"/>
      <c r="Q369" s="200"/>
      <c r="R369" s="200"/>
      <c r="S369" s="200"/>
      <c r="T369" s="201"/>
      <c r="AT369" s="202" t="s">
        <v>129</v>
      </c>
      <c r="AU369" s="202" t="s">
        <v>80</v>
      </c>
      <c r="AV369" s="13" t="s">
        <v>80</v>
      </c>
      <c r="AW369" s="13" t="s">
        <v>33</v>
      </c>
      <c r="AX369" s="13" t="s">
        <v>76</v>
      </c>
      <c r="AY369" s="202" t="s">
        <v>121</v>
      </c>
    </row>
    <row r="370" spans="1:65" s="2" customFormat="1" ht="24.2" customHeight="1">
      <c r="A370" s="35"/>
      <c r="B370" s="36"/>
      <c r="C370" s="174" t="s">
        <v>281</v>
      </c>
      <c r="D370" s="174" t="s">
        <v>123</v>
      </c>
      <c r="E370" s="175" t="s">
        <v>558</v>
      </c>
      <c r="F370" s="176" t="s">
        <v>559</v>
      </c>
      <c r="G370" s="177" t="s">
        <v>126</v>
      </c>
      <c r="H370" s="178">
        <v>575.694</v>
      </c>
      <c r="I370" s="179"/>
      <c r="J370" s="180">
        <f>ROUND(I370*H370,2)</f>
        <v>0</v>
      </c>
      <c r="K370" s="176" t="s">
        <v>139</v>
      </c>
      <c r="L370" s="40"/>
      <c r="M370" s="181" t="s">
        <v>19</v>
      </c>
      <c r="N370" s="182" t="s">
        <v>43</v>
      </c>
      <c r="O370" s="65"/>
      <c r="P370" s="183">
        <f>O370*H370</f>
        <v>0</v>
      </c>
      <c r="Q370" s="183">
        <v>0.00165</v>
      </c>
      <c r="R370" s="183">
        <f>Q370*H370</f>
        <v>0.9498950999999999</v>
      </c>
      <c r="S370" s="183">
        <v>0</v>
      </c>
      <c r="T370" s="184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5" t="s">
        <v>86</v>
      </c>
      <c r="AT370" s="185" t="s">
        <v>123</v>
      </c>
      <c r="AU370" s="185" t="s">
        <v>80</v>
      </c>
      <c r="AY370" s="18" t="s">
        <v>121</v>
      </c>
      <c r="BE370" s="186">
        <f>IF(N370="základní",J370,0)</f>
        <v>0</v>
      </c>
      <c r="BF370" s="186">
        <f>IF(N370="snížená",J370,0)</f>
        <v>0</v>
      </c>
      <c r="BG370" s="186">
        <f>IF(N370="zákl. přenesená",J370,0)</f>
        <v>0</v>
      </c>
      <c r="BH370" s="186">
        <f>IF(N370="sníž. přenesená",J370,0)</f>
        <v>0</v>
      </c>
      <c r="BI370" s="186">
        <f>IF(N370="nulová",J370,0)</f>
        <v>0</v>
      </c>
      <c r="BJ370" s="18" t="s">
        <v>80</v>
      </c>
      <c r="BK370" s="186">
        <f>ROUND(I370*H370,2)</f>
        <v>0</v>
      </c>
      <c r="BL370" s="18" t="s">
        <v>86</v>
      </c>
      <c r="BM370" s="185" t="s">
        <v>560</v>
      </c>
    </row>
    <row r="371" spans="1:47" s="2" customFormat="1" ht="19.5">
      <c r="A371" s="35"/>
      <c r="B371" s="36"/>
      <c r="C371" s="37"/>
      <c r="D371" s="187" t="s">
        <v>128</v>
      </c>
      <c r="E371" s="37"/>
      <c r="F371" s="188" t="s">
        <v>561</v>
      </c>
      <c r="G371" s="37"/>
      <c r="H371" s="37"/>
      <c r="I371" s="189"/>
      <c r="J371" s="37"/>
      <c r="K371" s="37"/>
      <c r="L371" s="40"/>
      <c r="M371" s="190"/>
      <c r="N371" s="191"/>
      <c r="O371" s="65"/>
      <c r="P371" s="65"/>
      <c r="Q371" s="65"/>
      <c r="R371" s="65"/>
      <c r="S371" s="65"/>
      <c r="T371" s="66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8" t="s">
        <v>128</v>
      </c>
      <c r="AU371" s="18" t="s">
        <v>80</v>
      </c>
    </row>
    <row r="372" spans="1:47" s="2" customFormat="1" ht="11.25">
      <c r="A372" s="35"/>
      <c r="B372" s="36"/>
      <c r="C372" s="37"/>
      <c r="D372" s="203" t="s">
        <v>142</v>
      </c>
      <c r="E372" s="37"/>
      <c r="F372" s="204" t="s">
        <v>562</v>
      </c>
      <c r="G372" s="37"/>
      <c r="H372" s="37"/>
      <c r="I372" s="189"/>
      <c r="J372" s="37"/>
      <c r="K372" s="37"/>
      <c r="L372" s="40"/>
      <c r="M372" s="190"/>
      <c r="N372" s="191"/>
      <c r="O372" s="65"/>
      <c r="P372" s="65"/>
      <c r="Q372" s="65"/>
      <c r="R372" s="65"/>
      <c r="S372" s="65"/>
      <c r="T372" s="66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8" t="s">
        <v>142</v>
      </c>
      <c r="AU372" s="18" t="s">
        <v>80</v>
      </c>
    </row>
    <row r="373" spans="2:51" s="15" customFormat="1" ht="11.25">
      <c r="B373" s="231"/>
      <c r="C373" s="232"/>
      <c r="D373" s="187" t="s">
        <v>129</v>
      </c>
      <c r="E373" s="233" t="s">
        <v>19</v>
      </c>
      <c r="F373" s="234" t="s">
        <v>401</v>
      </c>
      <c r="G373" s="232"/>
      <c r="H373" s="233" t="s">
        <v>19</v>
      </c>
      <c r="I373" s="235"/>
      <c r="J373" s="232"/>
      <c r="K373" s="232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129</v>
      </c>
      <c r="AU373" s="240" t="s">
        <v>80</v>
      </c>
      <c r="AV373" s="15" t="s">
        <v>76</v>
      </c>
      <c r="AW373" s="15" t="s">
        <v>33</v>
      </c>
      <c r="AX373" s="15" t="s">
        <v>71</v>
      </c>
      <c r="AY373" s="240" t="s">
        <v>121</v>
      </c>
    </row>
    <row r="374" spans="2:51" s="13" customFormat="1" ht="11.25">
      <c r="B374" s="192"/>
      <c r="C374" s="193"/>
      <c r="D374" s="187" t="s">
        <v>129</v>
      </c>
      <c r="E374" s="194" t="s">
        <v>19</v>
      </c>
      <c r="F374" s="195" t="s">
        <v>402</v>
      </c>
      <c r="G374" s="193"/>
      <c r="H374" s="196">
        <v>495.69</v>
      </c>
      <c r="I374" s="197"/>
      <c r="J374" s="193"/>
      <c r="K374" s="193"/>
      <c r="L374" s="198"/>
      <c r="M374" s="199"/>
      <c r="N374" s="200"/>
      <c r="O374" s="200"/>
      <c r="P374" s="200"/>
      <c r="Q374" s="200"/>
      <c r="R374" s="200"/>
      <c r="S374" s="200"/>
      <c r="T374" s="201"/>
      <c r="AT374" s="202" t="s">
        <v>129</v>
      </c>
      <c r="AU374" s="202" t="s">
        <v>80</v>
      </c>
      <c r="AV374" s="13" t="s">
        <v>80</v>
      </c>
      <c r="AW374" s="13" t="s">
        <v>33</v>
      </c>
      <c r="AX374" s="13" t="s">
        <v>71</v>
      </c>
      <c r="AY374" s="202" t="s">
        <v>121</v>
      </c>
    </row>
    <row r="375" spans="2:51" s="13" customFormat="1" ht="11.25">
      <c r="B375" s="192"/>
      <c r="C375" s="193"/>
      <c r="D375" s="187" t="s">
        <v>129</v>
      </c>
      <c r="E375" s="194" t="s">
        <v>19</v>
      </c>
      <c r="F375" s="195" t="s">
        <v>403</v>
      </c>
      <c r="G375" s="193"/>
      <c r="H375" s="196">
        <v>13.31</v>
      </c>
      <c r="I375" s="197"/>
      <c r="J375" s="193"/>
      <c r="K375" s="193"/>
      <c r="L375" s="198"/>
      <c r="M375" s="199"/>
      <c r="N375" s="200"/>
      <c r="O375" s="200"/>
      <c r="P375" s="200"/>
      <c r="Q375" s="200"/>
      <c r="R375" s="200"/>
      <c r="S375" s="200"/>
      <c r="T375" s="201"/>
      <c r="AT375" s="202" t="s">
        <v>129</v>
      </c>
      <c r="AU375" s="202" t="s">
        <v>80</v>
      </c>
      <c r="AV375" s="13" t="s">
        <v>80</v>
      </c>
      <c r="AW375" s="13" t="s">
        <v>33</v>
      </c>
      <c r="AX375" s="13" t="s">
        <v>71</v>
      </c>
      <c r="AY375" s="202" t="s">
        <v>121</v>
      </c>
    </row>
    <row r="376" spans="2:51" s="15" customFormat="1" ht="11.25">
      <c r="B376" s="231"/>
      <c r="C376" s="232"/>
      <c r="D376" s="187" t="s">
        <v>129</v>
      </c>
      <c r="E376" s="233" t="s">
        <v>19</v>
      </c>
      <c r="F376" s="234" t="s">
        <v>404</v>
      </c>
      <c r="G376" s="232"/>
      <c r="H376" s="233" t="s">
        <v>19</v>
      </c>
      <c r="I376" s="235"/>
      <c r="J376" s="232"/>
      <c r="K376" s="232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129</v>
      </c>
      <c r="AU376" s="240" t="s">
        <v>80</v>
      </c>
      <c r="AV376" s="15" t="s">
        <v>76</v>
      </c>
      <c r="AW376" s="15" t="s">
        <v>33</v>
      </c>
      <c r="AX376" s="15" t="s">
        <v>71</v>
      </c>
      <c r="AY376" s="240" t="s">
        <v>121</v>
      </c>
    </row>
    <row r="377" spans="2:51" s="13" customFormat="1" ht="11.25">
      <c r="B377" s="192"/>
      <c r="C377" s="193"/>
      <c r="D377" s="187" t="s">
        <v>129</v>
      </c>
      <c r="E377" s="194" t="s">
        <v>19</v>
      </c>
      <c r="F377" s="195" t="s">
        <v>405</v>
      </c>
      <c r="G377" s="193"/>
      <c r="H377" s="196">
        <v>-25.2</v>
      </c>
      <c r="I377" s="197"/>
      <c r="J377" s="193"/>
      <c r="K377" s="193"/>
      <c r="L377" s="198"/>
      <c r="M377" s="199"/>
      <c r="N377" s="200"/>
      <c r="O377" s="200"/>
      <c r="P377" s="200"/>
      <c r="Q377" s="200"/>
      <c r="R377" s="200"/>
      <c r="S377" s="200"/>
      <c r="T377" s="201"/>
      <c r="AT377" s="202" t="s">
        <v>129</v>
      </c>
      <c r="AU377" s="202" t="s">
        <v>80</v>
      </c>
      <c r="AV377" s="13" t="s">
        <v>80</v>
      </c>
      <c r="AW377" s="13" t="s">
        <v>33</v>
      </c>
      <c r="AX377" s="13" t="s">
        <v>71</v>
      </c>
      <c r="AY377" s="202" t="s">
        <v>121</v>
      </c>
    </row>
    <row r="378" spans="2:51" s="15" customFormat="1" ht="11.25">
      <c r="B378" s="231"/>
      <c r="C378" s="232"/>
      <c r="D378" s="187" t="s">
        <v>129</v>
      </c>
      <c r="E378" s="233" t="s">
        <v>19</v>
      </c>
      <c r="F378" s="234" t="s">
        <v>406</v>
      </c>
      <c r="G378" s="232"/>
      <c r="H378" s="233" t="s">
        <v>19</v>
      </c>
      <c r="I378" s="235"/>
      <c r="J378" s="232"/>
      <c r="K378" s="232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129</v>
      </c>
      <c r="AU378" s="240" t="s">
        <v>80</v>
      </c>
      <c r="AV378" s="15" t="s">
        <v>76</v>
      </c>
      <c r="AW378" s="15" t="s">
        <v>33</v>
      </c>
      <c r="AX378" s="15" t="s">
        <v>71</v>
      </c>
      <c r="AY378" s="240" t="s">
        <v>121</v>
      </c>
    </row>
    <row r="379" spans="2:51" s="13" customFormat="1" ht="11.25">
      <c r="B379" s="192"/>
      <c r="C379" s="193"/>
      <c r="D379" s="187" t="s">
        <v>129</v>
      </c>
      <c r="E379" s="194" t="s">
        <v>19</v>
      </c>
      <c r="F379" s="195" t="s">
        <v>407</v>
      </c>
      <c r="G379" s="193"/>
      <c r="H379" s="196">
        <v>-7.56</v>
      </c>
      <c r="I379" s="197"/>
      <c r="J379" s="193"/>
      <c r="K379" s="193"/>
      <c r="L379" s="198"/>
      <c r="M379" s="199"/>
      <c r="N379" s="200"/>
      <c r="O379" s="200"/>
      <c r="P379" s="200"/>
      <c r="Q379" s="200"/>
      <c r="R379" s="200"/>
      <c r="S379" s="200"/>
      <c r="T379" s="201"/>
      <c r="AT379" s="202" t="s">
        <v>129</v>
      </c>
      <c r="AU379" s="202" t="s">
        <v>80</v>
      </c>
      <c r="AV379" s="13" t="s">
        <v>80</v>
      </c>
      <c r="AW379" s="13" t="s">
        <v>33</v>
      </c>
      <c r="AX379" s="13" t="s">
        <v>71</v>
      </c>
      <c r="AY379" s="202" t="s">
        <v>121</v>
      </c>
    </row>
    <row r="380" spans="2:51" s="15" customFormat="1" ht="11.25">
      <c r="B380" s="231"/>
      <c r="C380" s="232"/>
      <c r="D380" s="187" t="s">
        <v>129</v>
      </c>
      <c r="E380" s="233" t="s">
        <v>19</v>
      </c>
      <c r="F380" s="234" t="s">
        <v>408</v>
      </c>
      <c r="G380" s="232"/>
      <c r="H380" s="233" t="s">
        <v>19</v>
      </c>
      <c r="I380" s="235"/>
      <c r="J380" s="232"/>
      <c r="K380" s="232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129</v>
      </c>
      <c r="AU380" s="240" t="s">
        <v>80</v>
      </c>
      <c r="AV380" s="15" t="s">
        <v>76</v>
      </c>
      <c r="AW380" s="15" t="s">
        <v>33</v>
      </c>
      <c r="AX380" s="15" t="s">
        <v>71</v>
      </c>
      <c r="AY380" s="240" t="s">
        <v>121</v>
      </c>
    </row>
    <row r="381" spans="2:51" s="13" customFormat="1" ht="11.25">
      <c r="B381" s="192"/>
      <c r="C381" s="193"/>
      <c r="D381" s="187" t="s">
        <v>129</v>
      </c>
      <c r="E381" s="194" t="s">
        <v>19</v>
      </c>
      <c r="F381" s="195" t="s">
        <v>409</v>
      </c>
      <c r="G381" s="193"/>
      <c r="H381" s="196">
        <v>-1.89</v>
      </c>
      <c r="I381" s="197"/>
      <c r="J381" s="193"/>
      <c r="K381" s="193"/>
      <c r="L381" s="198"/>
      <c r="M381" s="199"/>
      <c r="N381" s="200"/>
      <c r="O381" s="200"/>
      <c r="P381" s="200"/>
      <c r="Q381" s="200"/>
      <c r="R381" s="200"/>
      <c r="S381" s="200"/>
      <c r="T381" s="201"/>
      <c r="AT381" s="202" t="s">
        <v>129</v>
      </c>
      <c r="AU381" s="202" t="s">
        <v>80</v>
      </c>
      <c r="AV381" s="13" t="s">
        <v>80</v>
      </c>
      <c r="AW381" s="13" t="s">
        <v>33</v>
      </c>
      <c r="AX381" s="13" t="s">
        <v>71</v>
      </c>
      <c r="AY381" s="202" t="s">
        <v>121</v>
      </c>
    </row>
    <row r="382" spans="2:51" s="15" customFormat="1" ht="11.25">
      <c r="B382" s="231"/>
      <c r="C382" s="232"/>
      <c r="D382" s="187" t="s">
        <v>129</v>
      </c>
      <c r="E382" s="233" t="s">
        <v>19</v>
      </c>
      <c r="F382" s="234" t="s">
        <v>404</v>
      </c>
      <c r="G382" s="232"/>
      <c r="H382" s="233" t="s">
        <v>19</v>
      </c>
      <c r="I382" s="235"/>
      <c r="J382" s="232"/>
      <c r="K382" s="232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129</v>
      </c>
      <c r="AU382" s="240" t="s">
        <v>80</v>
      </c>
      <c r="AV382" s="15" t="s">
        <v>76</v>
      </c>
      <c r="AW382" s="15" t="s">
        <v>33</v>
      </c>
      <c r="AX382" s="15" t="s">
        <v>71</v>
      </c>
      <c r="AY382" s="240" t="s">
        <v>121</v>
      </c>
    </row>
    <row r="383" spans="2:51" s="13" customFormat="1" ht="11.25">
      <c r="B383" s="192"/>
      <c r="C383" s="193"/>
      <c r="D383" s="187" t="s">
        <v>129</v>
      </c>
      <c r="E383" s="194" t="s">
        <v>19</v>
      </c>
      <c r="F383" s="195" t="s">
        <v>464</v>
      </c>
      <c r="G383" s="193"/>
      <c r="H383" s="196">
        <v>16.2</v>
      </c>
      <c r="I383" s="197"/>
      <c r="J383" s="193"/>
      <c r="K383" s="193"/>
      <c r="L383" s="198"/>
      <c r="M383" s="199"/>
      <c r="N383" s="200"/>
      <c r="O383" s="200"/>
      <c r="P383" s="200"/>
      <c r="Q383" s="200"/>
      <c r="R383" s="200"/>
      <c r="S383" s="200"/>
      <c r="T383" s="201"/>
      <c r="AT383" s="202" t="s">
        <v>129</v>
      </c>
      <c r="AU383" s="202" t="s">
        <v>80</v>
      </c>
      <c r="AV383" s="13" t="s">
        <v>80</v>
      </c>
      <c r="AW383" s="13" t="s">
        <v>33</v>
      </c>
      <c r="AX383" s="13" t="s">
        <v>71</v>
      </c>
      <c r="AY383" s="202" t="s">
        <v>121</v>
      </c>
    </row>
    <row r="384" spans="2:51" s="15" customFormat="1" ht="11.25">
      <c r="B384" s="231"/>
      <c r="C384" s="232"/>
      <c r="D384" s="187" t="s">
        <v>129</v>
      </c>
      <c r="E384" s="233" t="s">
        <v>19</v>
      </c>
      <c r="F384" s="234" t="s">
        <v>406</v>
      </c>
      <c r="G384" s="232"/>
      <c r="H384" s="233" t="s">
        <v>19</v>
      </c>
      <c r="I384" s="235"/>
      <c r="J384" s="232"/>
      <c r="K384" s="232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129</v>
      </c>
      <c r="AU384" s="240" t="s">
        <v>80</v>
      </c>
      <c r="AV384" s="15" t="s">
        <v>76</v>
      </c>
      <c r="AW384" s="15" t="s">
        <v>33</v>
      </c>
      <c r="AX384" s="15" t="s">
        <v>71</v>
      </c>
      <c r="AY384" s="240" t="s">
        <v>121</v>
      </c>
    </row>
    <row r="385" spans="2:51" s="13" customFormat="1" ht="11.25">
      <c r="B385" s="192"/>
      <c r="C385" s="193"/>
      <c r="D385" s="187" t="s">
        <v>129</v>
      </c>
      <c r="E385" s="194" t="s">
        <v>19</v>
      </c>
      <c r="F385" s="195" t="s">
        <v>465</v>
      </c>
      <c r="G385" s="193"/>
      <c r="H385" s="196">
        <v>9.72</v>
      </c>
      <c r="I385" s="197"/>
      <c r="J385" s="193"/>
      <c r="K385" s="193"/>
      <c r="L385" s="198"/>
      <c r="M385" s="199"/>
      <c r="N385" s="200"/>
      <c r="O385" s="200"/>
      <c r="P385" s="200"/>
      <c r="Q385" s="200"/>
      <c r="R385" s="200"/>
      <c r="S385" s="200"/>
      <c r="T385" s="201"/>
      <c r="AT385" s="202" t="s">
        <v>129</v>
      </c>
      <c r="AU385" s="202" t="s">
        <v>80</v>
      </c>
      <c r="AV385" s="13" t="s">
        <v>80</v>
      </c>
      <c r="AW385" s="13" t="s">
        <v>33</v>
      </c>
      <c r="AX385" s="13" t="s">
        <v>71</v>
      </c>
      <c r="AY385" s="202" t="s">
        <v>121</v>
      </c>
    </row>
    <row r="386" spans="2:51" s="15" customFormat="1" ht="11.25">
      <c r="B386" s="231"/>
      <c r="C386" s="232"/>
      <c r="D386" s="187" t="s">
        <v>129</v>
      </c>
      <c r="E386" s="233" t="s">
        <v>19</v>
      </c>
      <c r="F386" s="234" t="s">
        <v>408</v>
      </c>
      <c r="G386" s="232"/>
      <c r="H386" s="233" t="s">
        <v>19</v>
      </c>
      <c r="I386" s="235"/>
      <c r="J386" s="232"/>
      <c r="K386" s="232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129</v>
      </c>
      <c r="AU386" s="240" t="s">
        <v>80</v>
      </c>
      <c r="AV386" s="15" t="s">
        <v>76</v>
      </c>
      <c r="AW386" s="15" t="s">
        <v>33</v>
      </c>
      <c r="AX386" s="15" t="s">
        <v>71</v>
      </c>
      <c r="AY386" s="240" t="s">
        <v>121</v>
      </c>
    </row>
    <row r="387" spans="2:51" s="13" customFormat="1" ht="11.25">
      <c r="B387" s="192"/>
      <c r="C387" s="193"/>
      <c r="D387" s="187" t="s">
        <v>129</v>
      </c>
      <c r="E387" s="194" t="s">
        <v>19</v>
      </c>
      <c r="F387" s="195" t="s">
        <v>466</v>
      </c>
      <c r="G387" s="193"/>
      <c r="H387" s="196">
        <v>1.53</v>
      </c>
      <c r="I387" s="197"/>
      <c r="J387" s="193"/>
      <c r="K387" s="193"/>
      <c r="L387" s="198"/>
      <c r="M387" s="199"/>
      <c r="N387" s="200"/>
      <c r="O387" s="200"/>
      <c r="P387" s="200"/>
      <c r="Q387" s="200"/>
      <c r="R387" s="200"/>
      <c r="S387" s="200"/>
      <c r="T387" s="201"/>
      <c r="AT387" s="202" t="s">
        <v>129</v>
      </c>
      <c r="AU387" s="202" t="s">
        <v>80</v>
      </c>
      <c r="AV387" s="13" t="s">
        <v>80</v>
      </c>
      <c r="AW387" s="13" t="s">
        <v>33</v>
      </c>
      <c r="AX387" s="13" t="s">
        <v>71</v>
      </c>
      <c r="AY387" s="202" t="s">
        <v>121</v>
      </c>
    </row>
    <row r="388" spans="2:51" s="15" customFormat="1" ht="11.25">
      <c r="B388" s="231"/>
      <c r="C388" s="232"/>
      <c r="D388" s="187" t="s">
        <v>129</v>
      </c>
      <c r="E388" s="233" t="s">
        <v>19</v>
      </c>
      <c r="F388" s="234" t="s">
        <v>457</v>
      </c>
      <c r="G388" s="232"/>
      <c r="H388" s="233" t="s">
        <v>19</v>
      </c>
      <c r="I388" s="235"/>
      <c r="J388" s="232"/>
      <c r="K388" s="232"/>
      <c r="L388" s="236"/>
      <c r="M388" s="237"/>
      <c r="N388" s="238"/>
      <c r="O388" s="238"/>
      <c r="P388" s="238"/>
      <c r="Q388" s="238"/>
      <c r="R388" s="238"/>
      <c r="S388" s="238"/>
      <c r="T388" s="239"/>
      <c r="AT388" s="240" t="s">
        <v>129</v>
      </c>
      <c r="AU388" s="240" t="s">
        <v>80</v>
      </c>
      <c r="AV388" s="15" t="s">
        <v>76</v>
      </c>
      <c r="AW388" s="15" t="s">
        <v>33</v>
      </c>
      <c r="AX388" s="15" t="s">
        <v>71</v>
      </c>
      <c r="AY388" s="240" t="s">
        <v>121</v>
      </c>
    </row>
    <row r="389" spans="2:51" s="13" customFormat="1" ht="11.25">
      <c r="B389" s="192"/>
      <c r="C389" s="193"/>
      <c r="D389" s="187" t="s">
        <v>129</v>
      </c>
      <c r="E389" s="194" t="s">
        <v>19</v>
      </c>
      <c r="F389" s="195" t="s">
        <v>458</v>
      </c>
      <c r="G389" s="193"/>
      <c r="H389" s="196">
        <v>46.48</v>
      </c>
      <c r="I389" s="197"/>
      <c r="J389" s="193"/>
      <c r="K389" s="193"/>
      <c r="L389" s="198"/>
      <c r="M389" s="199"/>
      <c r="N389" s="200"/>
      <c r="O389" s="200"/>
      <c r="P389" s="200"/>
      <c r="Q389" s="200"/>
      <c r="R389" s="200"/>
      <c r="S389" s="200"/>
      <c r="T389" s="201"/>
      <c r="AT389" s="202" t="s">
        <v>129</v>
      </c>
      <c r="AU389" s="202" t="s">
        <v>80</v>
      </c>
      <c r="AV389" s="13" t="s">
        <v>80</v>
      </c>
      <c r="AW389" s="13" t="s">
        <v>33</v>
      </c>
      <c r="AX389" s="13" t="s">
        <v>71</v>
      </c>
      <c r="AY389" s="202" t="s">
        <v>121</v>
      </c>
    </row>
    <row r="390" spans="2:51" s="14" customFormat="1" ht="11.25">
      <c r="B390" s="205"/>
      <c r="C390" s="206"/>
      <c r="D390" s="187" t="s">
        <v>129</v>
      </c>
      <c r="E390" s="207" t="s">
        <v>19</v>
      </c>
      <c r="F390" s="208" t="s">
        <v>261</v>
      </c>
      <c r="G390" s="206"/>
      <c r="H390" s="209">
        <v>548.28</v>
      </c>
      <c r="I390" s="210"/>
      <c r="J390" s="206"/>
      <c r="K390" s="206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129</v>
      </c>
      <c r="AU390" s="215" t="s">
        <v>80</v>
      </c>
      <c r="AV390" s="14" t="s">
        <v>86</v>
      </c>
      <c r="AW390" s="14" t="s">
        <v>33</v>
      </c>
      <c r="AX390" s="14" t="s">
        <v>71</v>
      </c>
      <c r="AY390" s="215" t="s">
        <v>121</v>
      </c>
    </row>
    <row r="391" spans="2:51" s="13" customFormat="1" ht="11.25">
      <c r="B391" s="192"/>
      <c r="C391" s="193"/>
      <c r="D391" s="187" t="s">
        <v>129</v>
      </c>
      <c r="E391" s="194" t="s">
        <v>19</v>
      </c>
      <c r="F391" s="195" t="s">
        <v>563</v>
      </c>
      <c r="G391" s="193"/>
      <c r="H391" s="196">
        <v>575.694</v>
      </c>
      <c r="I391" s="197"/>
      <c r="J391" s="193"/>
      <c r="K391" s="193"/>
      <c r="L391" s="198"/>
      <c r="M391" s="199"/>
      <c r="N391" s="200"/>
      <c r="O391" s="200"/>
      <c r="P391" s="200"/>
      <c r="Q391" s="200"/>
      <c r="R391" s="200"/>
      <c r="S391" s="200"/>
      <c r="T391" s="201"/>
      <c r="AT391" s="202" t="s">
        <v>129</v>
      </c>
      <c r="AU391" s="202" t="s">
        <v>80</v>
      </c>
      <c r="AV391" s="13" t="s">
        <v>80</v>
      </c>
      <c r="AW391" s="13" t="s">
        <v>33</v>
      </c>
      <c r="AX391" s="13" t="s">
        <v>76</v>
      </c>
      <c r="AY391" s="202" t="s">
        <v>121</v>
      </c>
    </row>
    <row r="392" spans="1:65" s="2" customFormat="1" ht="24.2" customHeight="1">
      <c r="A392" s="35"/>
      <c r="B392" s="36"/>
      <c r="C392" s="174" t="s">
        <v>332</v>
      </c>
      <c r="D392" s="174" t="s">
        <v>123</v>
      </c>
      <c r="E392" s="175" t="s">
        <v>564</v>
      </c>
      <c r="F392" s="176" t="s">
        <v>565</v>
      </c>
      <c r="G392" s="177" t="s">
        <v>222</v>
      </c>
      <c r="H392" s="178">
        <v>19.2</v>
      </c>
      <c r="I392" s="179"/>
      <c r="J392" s="180">
        <f>ROUND(I392*H392,2)</f>
        <v>0</v>
      </c>
      <c r="K392" s="176" t="s">
        <v>139</v>
      </c>
      <c r="L392" s="40"/>
      <c r="M392" s="181" t="s">
        <v>19</v>
      </c>
      <c r="N392" s="182" t="s">
        <v>43</v>
      </c>
      <c r="O392" s="65"/>
      <c r="P392" s="183">
        <f>O392*H392</f>
        <v>0</v>
      </c>
      <c r="Q392" s="183">
        <v>0.02065</v>
      </c>
      <c r="R392" s="183">
        <f>Q392*H392</f>
        <v>0.39648</v>
      </c>
      <c r="S392" s="183">
        <v>0</v>
      </c>
      <c r="T392" s="184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5" t="s">
        <v>86</v>
      </c>
      <c r="AT392" s="185" t="s">
        <v>123</v>
      </c>
      <c r="AU392" s="185" t="s">
        <v>80</v>
      </c>
      <c r="AY392" s="18" t="s">
        <v>121</v>
      </c>
      <c r="BE392" s="186">
        <f>IF(N392="základní",J392,0)</f>
        <v>0</v>
      </c>
      <c r="BF392" s="186">
        <f>IF(N392="snížená",J392,0)</f>
        <v>0</v>
      </c>
      <c r="BG392" s="186">
        <f>IF(N392="zákl. přenesená",J392,0)</f>
        <v>0</v>
      </c>
      <c r="BH392" s="186">
        <f>IF(N392="sníž. přenesená",J392,0)</f>
        <v>0</v>
      </c>
      <c r="BI392" s="186">
        <f>IF(N392="nulová",J392,0)</f>
        <v>0</v>
      </c>
      <c r="BJ392" s="18" t="s">
        <v>80</v>
      </c>
      <c r="BK392" s="186">
        <f>ROUND(I392*H392,2)</f>
        <v>0</v>
      </c>
      <c r="BL392" s="18" t="s">
        <v>86</v>
      </c>
      <c r="BM392" s="185" t="s">
        <v>566</v>
      </c>
    </row>
    <row r="393" spans="1:47" s="2" customFormat="1" ht="19.5">
      <c r="A393" s="35"/>
      <c r="B393" s="36"/>
      <c r="C393" s="37"/>
      <c r="D393" s="187" t="s">
        <v>128</v>
      </c>
      <c r="E393" s="37"/>
      <c r="F393" s="188" t="s">
        <v>567</v>
      </c>
      <c r="G393" s="37"/>
      <c r="H393" s="37"/>
      <c r="I393" s="189"/>
      <c r="J393" s="37"/>
      <c r="K393" s="37"/>
      <c r="L393" s="40"/>
      <c r="M393" s="190"/>
      <c r="N393" s="191"/>
      <c r="O393" s="65"/>
      <c r="P393" s="65"/>
      <c r="Q393" s="65"/>
      <c r="R393" s="65"/>
      <c r="S393" s="65"/>
      <c r="T393" s="66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8" t="s">
        <v>128</v>
      </c>
      <c r="AU393" s="18" t="s">
        <v>80</v>
      </c>
    </row>
    <row r="394" spans="1:47" s="2" customFormat="1" ht="11.25">
      <c r="A394" s="35"/>
      <c r="B394" s="36"/>
      <c r="C394" s="37"/>
      <c r="D394" s="203" t="s">
        <v>142</v>
      </c>
      <c r="E394" s="37"/>
      <c r="F394" s="204" t="s">
        <v>568</v>
      </c>
      <c r="G394" s="37"/>
      <c r="H394" s="37"/>
      <c r="I394" s="189"/>
      <c r="J394" s="37"/>
      <c r="K394" s="37"/>
      <c r="L394" s="40"/>
      <c r="M394" s="190"/>
      <c r="N394" s="191"/>
      <c r="O394" s="65"/>
      <c r="P394" s="65"/>
      <c r="Q394" s="65"/>
      <c r="R394" s="65"/>
      <c r="S394" s="65"/>
      <c r="T394" s="66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142</v>
      </c>
      <c r="AU394" s="18" t="s">
        <v>80</v>
      </c>
    </row>
    <row r="395" spans="2:51" s="15" customFormat="1" ht="11.25">
      <c r="B395" s="231"/>
      <c r="C395" s="232"/>
      <c r="D395" s="187" t="s">
        <v>129</v>
      </c>
      <c r="E395" s="233" t="s">
        <v>19</v>
      </c>
      <c r="F395" s="234" t="s">
        <v>404</v>
      </c>
      <c r="G395" s="232"/>
      <c r="H395" s="233" t="s">
        <v>19</v>
      </c>
      <c r="I395" s="235"/>
      <c r="J395" s="232"/>
      <c r="K395" s="232"/>
      <c r="L395" s="236"/>
      <c r="M395" s="237"/>
      <c r="N395" s="238"/>
      <c r="O395" s="238"/>
      <c r="P395" s="238"/>
      <c r="Q395" s="238"/>
      <c r="R395" s="238"/>
      <c r="S395" s="238"/>
      <c r="T395" s="239"/>
      <c r="AT395" s="240" t="s">
        <v>129</v>
      </c>
      <c r="AU395" s="240" t="s">
        <v>80</v>
      </c>
      <c r="AV395" s="15" t="s">
        <v>76</v>
      </c>
      <c r="AW395" s="15" t="s">
        <v>33</v>
      </c>
      <c r="AX395" s="15" t="s">
        <v>71</v>
      </c>
      <c r="AY395" s="240" t="s">
        <v>121</v>
      </c>
    </row>
    <row r="396" spans="2:51" s="13" customFormat="1" ht="11.25">
      <c r="B396" s="192"/>
      <c r="C396" s="193"/>
      <c r="D396" s="187" t="s">
        <v>129</v>
      </c>
      <c r="E396" s="194" t="s">
        <v>19</v>
      </c>
      <c r="F396" s="195" t="s">
        <v>491</v>
      </c>
      <c r="G396" s="193"/>
      <c r="H396" s="196">
        <v>12</v>
      </c>
      <c r="I396" s="197"/>
      <c r="J396" s="193"/>
      <c r="K396" s="193"/>
      <c r="L396" s="198"/>
      <c r="M396" s="199"/>
      <c r="N396" s="200"/>
      <c r="O396" s="200"/>
      <c r="P396" s="200"/>
      <c r="Q396" s="200"/>
      <c r="R396" s="200"/>
      <c r="S396" s="200"/>
      <c r="T396" s="201"/>
      <c r="AT396" s="202" t="s">
        <v>129</v>
      </c>
      <c r="AU396" s="202" t="s">
        <v>80</v>
      </c>
      <c r="AV396" s="13" t="s">
        <v>80</v>
      </c>
      <c r="AW396" s="13" t="s">
        <v>33</v>
      </c>
      <c r="AX396" s="13" t="s">
        <v>71</v>
      </c>
      <c r="AY396" s="202" t="s">
        <v>121</v>
      </c>
    </row>
    <row r="397" spans="2:51" s="15" customFormat="1" ht="11.25">
      <c r="B397" s="231"/>
      <c r="C397" s="232"/>
      <c r="D397" s="187" t="s">
        <v>129</v>
      </c>
      <c r="E397" s="233" t="s">
        <v>19</v>
      </c>
      <c r="F397" s="234" t="s">
        <v>406</v>
      </c>
      <c r="G397" s="232"/>
      <c r="H397" s="233" t="s">
        <v>19</v>
      </c>
      <c r="I397" s="235"/>
      <c r="J397" s="232"/>
      <c r="K397" s="232"/>
      <c r="L397" s="236"/>
      <c r="M397" s="237"/>
      <c r="N397" s="238"/>
      <c r="O397" s="238"/>
      <c r="P397" s="238"/>
      <c r="Q397" s="238"/>
      <c r="R397" s="238"/>
      <c r="S397" s="238"/>
      <c r="T397" s="239"/>
      <c r="AT397" s="240" t="s">
        <v>129</v>
      </c>
      <c r="AU397" s="240" t="s">
        <v>80</v>
      </c>
      <c r="AV397" s="15" t="s">
        <v>76</v>
      </c>
      <c r="AW397" s="15" t="s">
        <v>33</v>
      </c>
      <c r="AX397" s="15" t="s">
        <v>71</v>
      </c>
      <c r="AY397" s="240" t="s">
        <v>121</v>
      </c>
    </row>
    <row r="398" spans="2:51" s="13" customFormat="1" ht="11.25">
      <c r="B398" s="192"/>
      <c r="C398" s="193"/>
      <c r="D398" s="187" t="s">
        <v>129</v>
      </c>
      <c r="E398" s="194" t="s">
        <v>19</v>
      </c>
      <c r="F398" s="195" t="s">
        <v>492</v>
      </c>
      <c r="G398" s="193"/>
      <c r="H398" s="196">
        <v>7.2</v>
      </c>
      <c r="I398" s="197"/>
      <c r="J398" s="193"/>
      <c r="K398" s="193"/>
      <c r="L398" s="198"/>
      <c r="M398" s="199"/>
      <c r="N398" s="200"/>
      <c r="O398" s="200"/>
      <c r="P398" s="200"/>
      <c r="Q398" s="200"/>
      <c r="R398" s="200"/>
      <c r="S398" s="200"/>
      <c r="T398" s="201"/>
      <c r="AT398" s="202" t="s">
        <v>129</v>
      </c>
      <c r="AU398" s="202" t="s">
        <v>80</v>
      </c>
      <c r="AV398" s="13" t="s">
        <v>80</v>
      </c>
      <c r="AW398" s="13" t="s">
        <v>33</v>
      </c>
      <c r="AX398" s="13" t="s">
        <v>71</v>
      </c>
      <c r="AY398" s="202" t="s">
        <v>121</v>
      </c>
    </row>
    <row r="399" spans="2:51" s="14" customFormat="1" ht="11.25">
      <c r="B399" s="205"/>
      <c r="C399" s="206"/>
      <c r="D399" s="187" t="s">
        <v>129</v>
      </c>
      <c r="E399" s="207" t="s">
        <v>19</v>
      </c>
      <c r="F399" s="208" t="s">
        <v>261</v>
      </c>
      <c r="G399" s="206"/>
      <c r="H399" s="209">
        <v>19.2</v>
      </c>
      <c r="I399" s="210"/>
      <c r="J399" s="206"/>
      <c r="K399" s="206"/>
      <c r="L399" s="211"/>
      <c r="M399" s="212"/>
      <c r="N399" s="213"/>
      <c r="O399" s="213"/>
      <c r="P399" s="213"/>
      <c r="Q399" s="213"/>
      <c r="R399" s="213"/>
      <c r="S399" s="213"/>
      <c r="T399" s="214"/>
      <c r="AT399" s="215" t="s">
        <v>129</v>
      </c>
      <c r="AU399" s="215" t="s">
        <v>80</v>
      </c>
      <c r="AV399" s="14" t="s">
        <v>86</v>
      </c>
      <c r="AW399" s="14" t="s">
        <v>33</v>
      </c>
      <c r="AX399" s="14" t="s">
        <v>76</v>
      </c>
      <c r="AY399" s="215" t="s">
        <v>121</v>
      </c>
    </row>
    <row r="400" spans="1:65" s="2" customFormat="1" ht="16.5" customHeight="1">
      <c r="A400" s="35"/>
      <c r="B400" s="36"/>
      <c r="C400" s="174" t="s">
        <v>338</v>
      </c>
      <c r="D400" s="174" t="s">
        <v>123</v>
      </c>
      <c r="E400" s="175" t="s">
        <v>569</v>
      </c>
      <c r="F400" s="176" t="s">
        <v>570</v>
      </c>
      <c r="G400" s="177" t="s">
        <v>126</v>
      </c>
      <c r="H400" s="178">
        <v>317</v>
      </c>
      <c r="I400" s="179"/>
      <c r="J400" s="180">
        <f>ROUND(I400*H400,2)</f>
        <v>0</v>
      </c>
      <c r="K400" s="176" t="s">
        <v>139</v>
      </c>
      <c r="L400" s="40"/>
      <c r="M400" s="181" t="s">
        <v>19</v>
      </c>
      <c r="N400" s="182" t="s">
        <v>43</v>
      </c>
      <c r="O400" s="65"/>
      <c r="P400" s="183">
        <f>O400*H400</f>
        <v>0</v>
      </c>
      <c r="Q400" s="183">
        <v>0</v>
      </c>
      <c r="R400" s="183">
        <f>Q400*H400</f>
        <v>0</v>
      </c>
      <c r="S400" s="183">
        <v>0</v>
      </c>
      <c r="T400" s="184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5" t="s">
        <v>86</v>
      </c>
      <c r="AT400" s="185" t="s">
        <v>123</v>
      </c>
      <c r="AU400" s="185" t="s">
        <v>80</v>
      </c>
      <c r="AY400" s="18" t="s">
        <v>121</v>
      </c>
      <c r="BE400" s="186">
        <f>IF(N400="základní",J400,0)</f>
        <v>0</v>
      </c>
      <c r="BF400" s="186">
        <f>IF(N400="snížená",J400,0)</f>
        <v>0</v>
      </c>
      <c r="BG400" s="186">
        <f>IF(N400="zákl. přenesená",J400,0)</f>
        <v>0</v>
      </c>
      <c r="BH400" s="186">
        <f>IF(N400="sníž. přenesená",J400,0)</f>
        <v>0</v>
      </c>
      <c r="BI400" s="186">
        <f>IF(N400="nulová",J400,0)</f>
        <v>0</v>
      </c>
      <c r="BJ400" s="18" t="s">
        <v>80</v>
      </c>
      <c r="BK400" s="186">
        <f>ROUND(I400*H400,2)</f>
        <v>0</v>
      </c>
      <c r="BL400" s="18" t="s">
        <v>86</v>
      </c>
      <c r="BM400" s="185" t="s">
        <v>571</v>
      </c>
    </row>
    <row r="401" spans="1:47" s="2" customFormat="1" ht="19.5">
      <c r="A401" s="35"/>
      <c r="B401" s="36"/>
      <c r="C401" s="37"/>
      <c r="D401" s="187" t="s">
        <v>128</v>
      </c>
      <c r="E401" s="37"/>
      <c r="F401" s="188" t="s">
        <v>572</v>
      </c>
      <c r="G401" s="37"/>
      <c r="H401" s="37"/>
      <c r="I401" s="189"/>
      <c r="J401" s="37"/>
      <c r="K401" s="37"/>
      <c r="L401" s="40"/>
      <c r="M401" s="190"/>
      <c r="N401" s="191"/>
      <c r="O401" s="65"/>
      <c r="P401" s="65"/>
      <c r="Q401" s="65"/>
      <c r="R401" s="65"/>
      <c r="S401" s="65"/>
      <c r="T401" s="66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8" t="s">
        <v>128</v>
      </c>
      <c r="AU401" s="18" t="s">
        <v>80</v>
      </c>
    </row>
    <row r="402" spans="1:47" s="2" customFormat="1" ht="11.25">
      <c r="A402" s="35"/>
      <c r="B402" s="36"/>
      <c r="C402" s="37"/>
      <c r="D402" s="203" t="s">
        <v>142</v>
      </c>
      <c r="E402" s="37"/>
      <c r="F402" s="204" t="s">
        <v>573</v>
      </c>
      <c r="G402" s="37"/>
      <c r="H402" s="37"/>
      <c r="I402" s="189"/>
      <c r="J402" s="37"/>
      <c r="K402" s="37"/>
      <c r="L402" s="40"/>
      <c r="M402" s="190"/>
      <c r="N402" s="191"/>
      <c r="O402" s="65"/>
      <c r="P402" s="65"/>
      <c r="Q402" s="65"/>
      <c r="R402" s="65"/>
      <c r="S402" s="65"/>
      <c r="T402" s="66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142</v>
      </c>
      <c r="AU402" s="18" t="s">
        <v>80</v>
      </c>
    </row>
    <row r="403" spans="2:51" s="13" customFormat="1" ht="11.25">
      <c r="B403" s="192"/>
      <c r="C403" s="193"/>
      <c r="D403" s="187" t="s">
        <v>129</v>
      </c>
      <c r="E403" s="194" t="s">
        <v>19</v>
      </c>
      <c r="F403" s="195" t="s">
        <v>574</v>
      </c>
      <c r="G403" s="193"/>
      <c r="H403" s="196">
        <v>317</v>
      </c>
      <c r="I403" s="197"/>
      <c r="J403" s="193"/>
      <c r="K403" s="193"/>
      <c r="L403" s="198"/>
      <c r="M403" s="199"/>
      <c r="N403" s="200"/>
      <c r="O403" s="200"/>
      <c r="P403" s="200"/>
      <c r="Q403" s="200"/>
      <c r="R403" s="200"/>
      <c r="S403" s="200"/>
      <c r="T403" s="201"/>
      <c r="AT403" s="202" t="s">
        <v>129</v>
      </c>
      <c r="AU403" s="202" t="s">
        <v>80</v>
      </c>
      <c r="AV403" s="13" t="s">
        <v>80</v>
      </c>
      <c r="AW403" s="13" t="s">
        <v>33</v>
      </c>
      <c r="AX403" s="13" t="s">
        <v>76</v>
      </c>
      <c r="AY403" s="202" t="s">
        <v>121</v>
      </c>
    </row>
    <row r="404" spans="1:65" s="2" customFormat="1" ht="24.2" customHeight="1">
      <c r="A404" s="35"/>
      <c r="B404" s="36"/>
      <c r="C404" s="174" t="s">
        <v>344</v>
      </c>
      <c r="D404" s="174" t="s">
        <v>123</v>
      </c>
      <c r="E404" s="175" t="s">
        <v>575</v>
      </c>
      <c r="F404" s="176" t="s">
        <v>576</v>
      </c>
      <c r="G404" s="177" t="s">
        <v>126</v>
      </c>
      <c r="H404" s="178">
        <v>34.65</v>
      </c>
      <c r="I404" s="179"/>
      <c r="J404" s="180">
        <f>ROUND(I404*H404,2)</f>
        <v>0</v>
      </c>
      <c r="K404" s="176" t="s">
        <v>139</v>
      </c>
      <c r="L404" s="40"/>
      <c r="M404" s="181" t="s">
        <v>19</v>
      </c>
      <c r="N404" s="182" t="s">
        <v>43</v>
      </c>
      <c r="O404" s="65"/>
      <c r="P404" s="183">
        <f>O404*H404</f>
        <v>0</v>
      </c>
      <c r="Q404" s="183">
        <v>0</v>
      </c>
      <c r="R404" s="183">
        <f>Q404*H404</f>
        <v>0</v>
      </c>
      <c r="S404" s="183">
        <v>0</v>
      </c>
      <c r="T404" s="184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5" t="s">
        <v>86</v>
      </c>
      <c r="AT404" s="185" t="s">
        <v>123</v>
      </c>
      <c r="AU404" s="185" t="s">
        <v>80</v>
      </c>
      <c r="AY404" s="18" t="s">
        <v>121</v>
      </c>
      <c r="BE404" s="186">
        <f>IF(N404="základní",J404,0)</f>
        <v>0</v>
      </c>
      <c r="BF404" s="186">
        <f>IF(N404="snížená",J404,0)</f>
        <v>0</v>
      </c>
      <c r="BG404" s="186">
        <f>IF(N404="zákl. přenesená",J404,0)</f>
        <v>0</v>
      </c>
      <c r="BH404" s="186">
        <f>IF(N404="sníž. přenesená",J404,0)</f>
        <v>0</v>
      </c>
      <c r="BI404" s="186">
        <f>IF(N404="nulová",J404,0)</f>
        <v>0</v>
      </c>
      <c r="BJ404" s="18" t="s">
        <v>80</v>
      </c>
      <c r="BK404" s="186">
        <f>ROUND(I404*H404,2)</f>
        <v>0</v>
      </c>
      <c r="BL404" s="18" t="s">
        <v>86</v>
      </c>
      <c r="BM404" s="185" t="s">
        <v>577</v>
      </c>
    </row>
    <row r="405" spans="1:47" s="2" customFormat="1" ht="19.5">
      <c r="A405" s="35"/>
      <c r="B405" s="36"/>
      <c r="C405" s="37"/>
      <c r="D405" s="187" t="s">
        <v>128</v>
      </c>
      <c r="E405" s="37"/>
      <c r="F405" s="188" t="s">
        <v>578</v>
      </c>
      <c r="G405" s="37"/>
      <c r="H405" s="37"/>
      <c r="I405" s="189"/>
      <c r="J405" s="37"/>
      <c r="K405" s="37"/>
      <c r="L405" s="40"/>
      <c r="M405" s="190"/>
      <c r="N405" s="191"/>
      <c r="O405" s="65"/>
      <c r="P405" s="65"/>
      <c r="Q405" s="65"/>
      <c r="R405" s="65"/>
      <c r="S405" s="65"/>
      <c r="T405" s="66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T405" s="18" t="s">
        <v>128</v>
      </c>
      <c r="AU405" s="18" t="s">
        <v>80</v>
      </c>
    </row>
    <row r="406" spans="1:47" s="2" customFormat="1" ht="11.25">
      <c r="A406" s="35"/>
      <c r="B406" s="36"/>
      <c r="C406" s="37"/>
      <c r="D406" s="203" t="s">
        <v>142</v>
      </c>
      <c r="E406" s="37"/>
      <c r="F406" s="204" t="s">
        <v>579</v>
      </c>
      <c r="G406" s="37"/>
      <c r="H406" s="37"/>
      <c r="I406" s="189"/>
      <c r="J406" s="37"/>
      <c r="K406" s="37"/>
      <c r="L406" s="40"/>
      <c r="M406" s="190"/>
      <c r="N406" s="191"/>
      <c r="O406" s="65"/>
      <c r="P406" s="65"/>
      <c r="Q406" s="65"/>
      <c r="R406" s="65"/>
      <c r="S406" s="65"/>
      <c r="T406" s="66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8" t="s">
        <v>142</v>
      </c>
      <c r="AU406" s="18" t="s">
        <v>80</v>
      </c>
    </row>
    <row r="407" spans="2:51" s="15" customFormat="1" ht="11.25">
      <c r="B407" s="231"/>
      <c r="C407" s="232"/>
      <c r="D407" s="187" t="s">
        <v>129</v>
      </c>
      <c r="E407" s="233" t="s">
        <v>19</v>
      </c>
      <c r="F407" s="234" t="s">
        <v>404</v>
      </c>
      <c r="G407" s="232"/>
      <c r="H407" s="233" t="s">
        <v>19</v>
      </c>
      <c r="I407" s="235"/>
      <c r="J407" s="232"/>
      <c r="K407" s="232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129</v>
      </c>
      <c r="AU407" s="240" t="s">
        <v>80</v>
      </c>
      <c r="AV407" s="15" t="s">
        <v>76</v>
      </c>
      <c r="AW407" s="15" t="s">
        <v>33</v>
      </c>
      <c r="AX407" s="15" t="s">
        <v>71</v>
      </c>
      <c r="AY407" s="240" t="s">
        <v>121</v>
      </c>
    </row>
    <row r="408" spans="2:51" s="13" customFormat="1" ht="11.25">
      <c r="B408" s="192"/>
      <c r="C408" s="193"/>
      <c r="D408" s="187" t="s">
        <v>129</v>
      </c>
      <c r="E408" s="194" t="s">
        <v>19</v>
      </c>
      <c r="F408" s="195" t="s">
        <v>580</v>
      </c>
      <c r="G408" s="193"/>
      <c r="H408" s="196">
        <v>25.2</v>
      </c>
      <c r="I408" s="197"/>
      <c r="J408" s="193"/>
      <c r="K408" s="193"/>
      <c r="L408" s="198"/>
      <c r="M408" s="199"/>
      <c r="N408" s="200"/>
      <c r="O408" s="200"/>
      <c r="P408" s="200"/>
      <c r="Q408" s="200"/>
      <c r="R408" s="200"/>
      <c r="S408" s="200"/>
      <c r="T408" s="201"/>
      <c r="AT408" s="202" t="s">
        <v>129</v>
      </c>
      <c r="AU408" s="202" t="s">
        <v>80</v>
      </c>
      <c r="AV408" s="13" t="s">
        <v>80</v>
      </c>
      <c r="AW408" s="13" t="s">
        <v>33</v>
      </c>
      <c r="AX408" s="13" t="s">
        <v>71</v>
      </c>
      <c r="AY408" s="202" t="s">
        <v>121</v>
      </c>
    </row>
    <row r="409" spans="2:51" s="15" customFormat="1" ht="11.25">
      <c r="B409" s="231"/>
      <c r="C409" s="232"/>
      <c r="D409" s="187" t="s">
        <v>129</v>
      </c>
      <c r="E409" s="233" t="s">
        <v>19</v>
      </c>
      <c r="F409" s="234" t="s">
        <v>406</v>
      </c>
      <c r="G409" s="232"/>
      <c r="H409" s="233" t="s">
        <v>19</v>
      </c>
      <c r="I409" s="235"/>
      <c r="J409" s="232"/>
      <c r="K409" s="232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129</v>
      </c>
      <c r="AU409" s="240" t="s">
        <v>80</v>
      </c>
      <c r="AV409" s="15" t="s">
        <v>76</v>
      </c>
      <c r="AW409" s="15" t="s">
        <v>33</v>
      </c>
      <c r="AX409" s="15" t="s">
        <v>71</v>
      </c>
      <c r="AY409" s="240" t="s">
        <v>121</v>
      </c>
    </row>
    <row r="410" spans="2:51" s="13" customFormat="1" ht="11.25">
      <c r="B410" s="192"/>
      <c r="C410" s="193"/>
      <c r="D410" s="187" t="s">
        <v>129</v>
      </c>
      <c r="E410" s="194" t="s">
        <v>19</v>
      </c>
      <c r="F410" s="195" t="s">
        <v>581</v>
      </c>
      <c r="G410" s="193"/>
      <c r="H410" s="196">
        <v>7.56</v>
      </c>
      <c r="I410" s="197"/>
      <c r="J410" s="193"/>
      <c r="K410" s="193"/>
      <c r="L410" s="198"/>
      <c r="M410" s="199"/>
      <c r="N410" s="200"/>
      <c r="O410" s="200"/>
      <c r="P410" s="200"/>
      <c r="Q410" s="200"/>
      <c r="R410" s="200"/>
      <c r="S410" s="200"/>
      <c r="T410" s="201"/>
      <c r="AT410" s="202" t="s">
        <v>129</v>
      </c>
      <c r="AU410" s="202" t="s">
        <v>80</v>
      </c>
      <c r="AV410" s="13" t="s">
        <v>80</v>
      </c>
      <c r="AW410" s="13" t="s">
        <v>33</v>
      </c>
      <c r="AX410" s="13" t="s">
        <v>71</v>
      </c>
      <c r="AY410" s="202" t="s">
        <v>121</v>
      </c>
    </row>
    <row r="411" spans="2:51" s="15" customFormat="1" ht="11.25">
      <c r="B411" s="231"/>
      <c r="C411" s="232"/>
      <c r="D411" s="187" t="s">
        <v>129</v>
      </c>
      <c r="E411" s="233" t="s">
        <v>19</v>
      </c>
      <c r="F411" s="234" t="s">
        <v>408</v>
      </c>
      <c r="G411" s="232"/>
      <c r="H411" s="233" t="s">
        <v>19</v>
      </c>
      <c r="I411" s="235"/>
      <c r="J411" s="232"/>
      <c r="K411" s="232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129</v>
      </c>
      <c r="AU411" s="240" t="s">
        <v>80</v>
      </c>
      <c r="AV411" s="15" t="s">
        <v>76</v>
      </c>
      <c r="AW411" s="15" t="s">
        <v>33</v>
      </c>
      <c r="AX411" s="15" t="s">
        <v>71</v>
      </c>
      <c r="AY411" s="240" t="s">
        <v>121</v>
      </c>
    </row>
    <row r="412" spans="2:51" s="13" customFormat="1" ht="11.25">
      <c r="B412" s="192"/>
      <c r="C412" s="193"/>
      <c r="D412" s="187" t="s">
        <v>129</v>
      </c>
      <c r="E412" s="194" t="s">
        <v>19</v>
      </c>
      <c r="F412" s="195" t="s">
        <v>582</v>
      </c>
      <c r="G412" s="193"/>
      <c r="H412" s="196">
        <v>1.89</v>
      </c>
      <c r="I412" s="197"/>
      <c r="J412" s="193"/>
      <c r="K412" s="193"/>
      <c r="L412" s="198"/>
      <c r="M412" s="199"/>
      <c r="N412" s="200"/>
      <c r="O412" s="200"/>
      <c r="P412" s="200"/>
      <c r="Q412" s="200"/>
      <c r="R412" s="200"/>
      <c r="S412" s="200"/>
      <c r="T412" s="201"/>
      <c r="AT412" s="202" t="s">
        <v>129</v>
      </c>
      <c r="AU412" s="202" t="s">
        <v>80</v>
      </c>
      <c r="AV412" s="13" t="s">
        <v>80</v>
      </c>
      <c r="AW412" s="13" t="s">
        <v>33</v>
      </c>
      <c r="AX412" s="13" t="s">
        <v>71</v>
      </c>
      <c r="AY412" s="202" t="s">
        <v>121</v>
      </c>
    </row>
    <row r="413" spans="2:51" s="14" customFormat="1" ht="11.25">
      <c r="B413" s="205"/>
      <c r="C413" s="206"/>
      <c r="D413" s="187" t="s">
        <v>129</v>
      </c>
      <c r="E413" s="207" t="s">
        <v>19</v>
      </c>
      <c r="F413" s="208" t="s">
        <v>261</v>
      </c>
      <c r="G413" s="206"/>
      <c r="H413" s="209">
        <v>34.65</v>
      </c>
      <c r="I413" s="210"/>
      <c r="J413" s="206"/>
      <c r="K413" s="206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129</v>
      </c>
      <c r="AU413" s="215" t="s">
        <v>80</v>
      </c>
      <c r="AV413" s="14" t="s">
        <v>86</v>
      </c>
      <c r="AW413" s="14" t="s">
        <v>33</v>
      </c>
      <c r="AX413" s="14" t="s">
        <v>76</v>
      </c>
      <c r="AY413" s="215" t="s">
        <v>121</v>
      </c>
    </row>
    <row r="414" spans="1:65" s="2" customFormat="1" ht="16.5" customHeight="1">
      <c r="A414" s="35"/>
      <c r="B414" s="36"/>
      <c r="C414" s="174" t="s">
        <v>350</v>
      </c>
      <c r="D414" s="174" t="s">
        <v>123</v>
      </c>
      <c r="E414" s="175" t="s">
        <v>164</v>
      </c>
      <c r="F414" s="176" t="s">
        <v>165</v>
      </c>
      <c r="G414" s="177" t="s">
        <v>126</v>
      </c>
      <c r="H414" s="178">
        <v>501.8</v>
      </c>
      <c r="I414" s="179"/>
      <c r="J414" s="180">
        <f>ROUND(I414*H414,2)</f>
        <v>0</v>
      </c>
      <c r="K414" s="176" t="s">
        <v>139</v>
      </c>
      <c r="L414" s="40"/>
      <c r="M414" s="181" t="s">
        <v>19</v>
      </c>
      <c r="N414" s="182" t="s">
        <v>43</v>
      </c>
      <c r="O414" s="65"/>
      <c r="P414" s="183">
        <f>O414*H414</f>
        <v>0</v>
      </c>
      <c r="Q414" s="183">
        <v>0</v>
      </c>
      <c r="R414" s="183">
        <f>Q414*H414</f>
        <v>0</v>
      </c>
      <c r="S414" s="183">
        <v>0</v>
      </c>
      <c r="T414" s="184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85" t="s">
        <v>86</v>
      </c>
      <c r="AT414" s="185" t="s">
        <v>123</v>
      </c>
      <c r="AU414" s="185" t="s">
        <v>80</v>
      </c>
      <c r="AY414" s="18" t="s">
        <v>121</v>
      </c>
      <c r="BE414" s="186">
        <f>IF(N414="základní",J414,0)</f>
        <v>0</v>
      </c>
      <c r="BF414" s="186">
        <f>IF(N414="snížená",J414,0)</f>
        <v>0</v>
      </c>
      <c r="BG414" s="186">
        <f>IF(N414="zákl. přenesená",J414,0)</f>
        <v>0</v>
      </c>
      <c r="BH414" s="186">
        <f>IF(N414="sníž. přenesená",J414,0)</f>
        <v>0</v>
      </c>
      <c r="BI414" s="186">
        <f>IF(N414="nulová",J414,0)</f>
        <v>0</v>
      </c>
      <c r="BJ414" s="18" t="s">
        <v>80</v>
      </c>
      <c r="BK414" s="186">
        <f>ROUND(I414*H414,2)</f>
        <v>0</v>
      </c>
      <c r="BL414" s="18" t="s">
        <v>86</v>
      </c>
      <c r="BM414" s="185" t="s">
        <v>583</v>
      </c>
    </row>
    <row r="415" spans="1:47" s="2" customFormat="1" ht="11.25">
      <c r="A415" s="35"/>
      <c r="B415" s="36"/>
      <c r="C415" s="37"/>
      <c r="D415" s="187" t="s">
        <v>128</v>
      </c>
      <c r="E415" s="37"/>
      <c r="F415" s="188" t="s">
        <v>167</v>
      </c>
      <c r="G415" s="37"/>
      <c r="H415" s="37"/>
      <c r="I415" s="189"/>
      <c r="J415" s="37"/>
      <c r="K415" s="37"/>
      <c r="L415" s="40"/>
      <c r="M415" s="190"/>
      <c r="N415" s="191"/>
      <c r="O415" s="65"/>
      <c r="P415" s="65"/>
      <c r="Q415" s="65"/>
      <c r="R415" s="65"/>
      <c r="S415" s="65"/>
      <c r="T415" s="66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T415" s="18" t="s">
        <v>128</v>
      </c>
      <c r="AU415" s="18" t="s">
        <v>80</v>
      </c>
    </row>
    <row r="416" spans="1:47" s="2" customFormat="1" ht="11.25">
      <c r="A416" s="35"/>
      <c r="B416" s="36"/>
      <c r="C416" s="37"/>
      <c r="D416" s="203" t="s">
        <v>142</v>
      </c>
      <c r="E416" s="37"/>
      <c r="F416" s="204" t="s">
        <v>168</v>
      </c>
      <c r="G416" s="37"/>
      <c r="H416" s="37"/>
      <c r="I416" s="189"/>
      <c r="J416" s="37"/>
      <c r="K416" s="37"/>
      <c r="L416" s="40"/>
      <c r="M416" s="190"/>
      <c r="N416" s="191"/>
      <c r="O416" s="65"/>
      <c r="P416" s="65"/>
      <c r="Q416" s="65"/>
      <c r="R416" s="65"/>
      <c r="S416" s="65"/>
      <c r="T416" s="66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8" t="s">
        <v>142</v>
      </c>
      <c r="AU416" s="18" t="s">
        <v>80</v>
      </c>
    </row>
    <row r="417" spans="2:51" s="15" customFormat="1" ht="11.25">
      <c r="B417" s="231"/>
      <c r="C417" s="232"/>
      <c r="D417" s="187" t="s">
        <v>129</v>
      </c>
      <c r="E417" s="233" t="s">
        <v>19</v>
      </c>
      <c r="F417" s="234" t="s">
        <v>401</v>
      </c>
      <c r="G417" s="232"/>
      <c r="H417" s="233" t="s">
        <v>19</v>
      </c>
      <c r="I417" s="235"/>
      <c r="J417" s="232"/>
      <c r="K417" s="232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129</v>
      </c>
      <c r="AU417" s="240" t="s">
        <v>80</v>
      </c>
      <c r="AV417" s="15" t="s">
        <v>76</v>
      </c>
      <c r="AW417" s="15" t="s">
        <v>33</v>
      </c>
      <c r="AX417" s="15" t="s">
        <v>71</v>
      </c>
      <c r="AY417" s="240" t="s">
        <v>121</v>
      </c>
    </row>
    <row r="418" spans="2:51" s="13" customFormat="1" ht="11.25">
      <c r="B418" s="192"/>
      <c r="C418" s="193"/>
      <c r="D418" s="187" t="s">
        <v>129</v>
      </c>
      <c r="E418" s="194" t="s">
        <v>19</v>
      </c>
      <c r="F418" s="195" t="s">
        <v>402</v>
      </c>
      <c r="G418" s="193"/>
      <c r="H418" s="196">
        <v>495.69</v>
      </c>
      <c r="I418" s="197"/>
      <c r="J418" s="193"/>
      <c r="K418" s="193"/>
      <c r="L418" s="198"/>
      <c r="M418" s="199"/>
      <c r="N418" s="200"/>
      <c r="O418" s="200"/>
      <c r="P418" s="200"/>
      <c r="Q418" s="200"/>
      <c r="R418" s="200"/>
      <c r="S418" s="200"/>
      <c r="T418" s="201"/>
      <c r="AT418" s="202" t="s">
        <v>129</v>
      </c>
      <c r="AU418" s="202" t="s">
        <v>80</v>
      </c>
      <c r="AV418" s="13" t="s">
        <v>80</v>
      </c>
      <c r="AW418" s="13" t="s">
        <v>33</v>
      </c>
      <c r="AX418" s="13" t="s">
        <v>71</v>
      </c>
      <c r="AY418" s="202" t="s">
        <v>121</v>
      </c>
    </row>
    <row r="419" spans="2:51" s="13" customFormat="1" ht="11.25">
      <c r="B419" s="192"/>
      <c r="C419" s="193"/>
      <c r="D419" s="187" t="s">
        <v>129</v>
      </c>
      <c r="E419" s="194" t="s">
        <v>19</v>
      </c>
      <c r="F419" s="195" t="s">
        <v>403</v>
      </c>
      <c r="G419" s="193"/>
      <c r="H419" s="196">
        <v>13.31</v>
      </c>
      <c r="I419" s="197"/>
      <c r="J419" s="193"/>
      <c r="K419" s="193"/>
      <c r="L419" s="198"/>
      <c r="M419" s="199"/>
      <c r="N419" s="200"/>
      <c r="O419" s="200"/>
      <c r="P419" s="200"/>
      <c r="Q419" s="200"/>
      <c r="R419" s="200"/>
      <c r="S419" s="200"/>
      <c r="T419" s="201"/>
      <c r="AT419" s="202" t="s">
        <v>129</v>
      </c>
      <c r="AU419" s="202" t="s">
        <v>80</v>
      </c>
      <c r="AV419" s="13" t="s">
        <v>80</v>
      </c>
      <c r="AW419" s="13" t="s">
        <v>33</v>
      </c>
      <c r="AX419" s="13" t="s">
        <v>71</v>
      </c>
      <c r="AY419" s="202" t="s">
        <v>121</v>
      </c>
    </row>
    <row r="420" spans="2:51" s="15" customFormat="1" ht="11.25">
      <c r="B420" s="231"/>
      <c r="C420" s="232"/>
      <c r="D420" s="187" t="s">
        <v>129</v>
      </c>
      <c r="E420" s="233" t="s">
        <v>19</v>
      </c>
      <c r="F420" s="234" t="s">
        <v>404</v>
      </c>
      <c r="G420" s="232"/>
      <c r="H420" s="233" t="s">
        <v>19</v>
      </c>
      <c r="I420" s="235"/>
      <c r="J420" s="232"/>
      <c r="K420" s="232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129</v>
      </c>
      <c r="AU420" s="240" t="s">
        <v>80</v>
      </c>
      <c r="AV420" s="15" t="s">
        <v>76</v>
      </c>
      <c r="AW420" s="15" t="s">
        <v>33</v>
      </c>
      <c r="AX420" s="15" t="s">
        <v>71</v>
      </c>
      <c r="AY420" s="240" t="s">
        <v>121</v>
      </c>
    </row>
    <row r="421" spans="2:51" s="13" customFormat="1" ht="11.25">
      <c r="B421" s="192"/>
      <c r="C421" s="193"/>
      <c r="D421" s="187" t="s">
        <v>129</v>
      </c>
      <c r="E421" s="194" t="s">
        <v>19</v>
      </c>
      <c r="F421" s="195" t="s">
        <v>405</v>
      </c>
      <c r="G421" s="193"/>
      <c r="H421" s="196">
        <v>-25.2</v>
      </c>
      <c r="I421" s="197"/>
      <c r="J421" s="193"/>
      <c r="K421" s="193"/>
      <c r="L421" s="198"/>
      <c r="M421" s="199"/>
      <c r="N421" s="200"/>
      <c r="O421" s="200"/>
      <c r="P421" s="200"/>
      <c r="Q421" s="200"/>
      <c r="R421" s="200"/>
      <c r="S421" s="200"/>
      <c r="T421" s="201"/>
      <c r="AT421" s="202" t="s">
        <v>129</v>
      </c>
      <c r="AU421" s="202" t="s">
        <v>80</v>
      </c>
      <c r="AV421" s="13" t="s">
        <v>80</v>
      </c>
      <c r="AW421" s="13" t="s">
        <v>33</v>
      </c>
      <c r="AX421" s="13" t="s">
        <v>71</v>
      </c>
      <c r="AY421" s="202" t="s">
        <v>121</v>
      </c>
    </row>
    <row r="422" spans="2:51" s="15" customFormat="1" ht="11.25">
      <c r="B422" s="231"/>
      <c r="C422" s="232"/>
      <c r="D422" s="187" t="s">
        <v>129</v>
      </c>
      <c r="E422" s="233" t="s">
        <v>19</v>
      </c>
      <c r="F422" s="234" t="s">
        <v>406</v>
      </c>
      <c r="G422" s="232"/>
      <c r="H422" s="233" t="s">
        <v>19</v>
      </c>
      <c r="I422" s="235"/>
      <c r="J422" s="232"/>
      <c r="K422" s="232"/>
      <c r="L422" s="236"/>
      <c r="M422" s="237"/>
      <c r="N422" s="238"/>
      <c r="O422" s="238"/>
      <c r="P422" s="238"/>
      <c r="Q422" s="238"/>
      <c r="R422" s="238"/>
      <c r="S422" s="238"/>
      <c r="T422" s="239"/>
      <c r="AT422" s="240" t="s">
        <v>129</v>
      </c>
      <c r="AU422" s="240" t="s">
        <v>80</v>
      </c>
      <c r="AV422" s="15" t="s">
        <v>76</v>
      </c>
      <c r="AW422" s="15" t="s">
        <v>33</v>
      </c>
      <c r="AX422" s="15" t="s">
        <v>71</v>
      </c>
      <c r="AY422" s="240" t="s">
        <v>121</v>
      </c>
    </row>
    <row r="423" spans="2:51" s="13" customFormat="1" ht="11.25">
      <c r="B423" s="192"/>
      <c r="C423" s="193"/>
      <c r="D423" s="187" t="s">
        <v>129</v>
      </c>
      <c r="E423" s="194" t="s">
        <v>19</v>
      </c>
      <c r="F423" s="195" t="s">
        <v>407</v>
      </c>
      <c r="G423" s="193"/>
      <c r="H423" s="196">
        <v>-7.56</v>
      </c>
      <c r="I423" s="197"/>
      <c r="J423" s="193"/>
      <c r="K423" s="193"/>
      <c r="L423" s="198"/>
      <c r="M423" s="199"/>
      <c r="N423" s="200"/>
      <c r="O423" s="200"/>
      <c r="P423" s="200"/>
      <c r="Q423" s="200"/>
      <c r="R423" s="200"/>
      <c r="S423" s="200"/>
      <c r="T423" s="201"/>
      <c r="AT423" s="202" t="s">
        <v>129</v>
      </c>
      <c r="AU423" s="202" t="s">
        <v>80</v>
      </c>
      <c r="AV423" s="13" t="s">
        <v>80</v>
      </c>
      <c r="AW423" s="13" t="s">
        <v>33</v>
      </c>
      <c r="AX423" s="13" t="s">
        <v>71</v>
      </c>
      <c r="AY423" s="202" t="s">
        <v>121</v>
      </c>
    </row>
    <row r="424" spans="2:51" s="15" customFormat="1" ht="11.25">
      <c r="B424" s="231"/>
      <c r="C424" s="232"/>
      <c r="D424" s="187" t="s">
        <v>129</v>
      </c>
      <c r="E424" s="233" t="s">
        <v>19</v>
      </c>
      <c r="F424" s="234" t="s">
        <v>408</v>
      </c>
      <c r="G424" s="232"/>
      <c r="H424" s="233" t="s">
        <v>19</v>
      </c>
      <c r="I424" s="235"/>
      <c r="J424" s="232"/>
      <c r="K424" s="232"/>
      <c r="L424" s="236"/>
      <c r="M424" s="237"/>
      <c r="N424" s="238"/>
      <c r="O424" s="238"/>
      <c r="P424" s="238"/>
      <c r="Q424" s="238"/>
      <c r="R424" s="238"/>
      <c r="S424" s="238"/>
      <c r="T424" s="239"/>
      <c r="AT424" s="240" t="s">
        <v>129</v>
      </c>
      <c r="AU424" s="240" t="s">
        <v>80</v>
      </c>
      <c r="AV424" s="15" t="s">
        <v>76</v>
      </c>
      <c r="AW424" s="15" t="s">
        <v>33</v>
      </c>
      <c r="AX424" s="15" t="s">
        <v>71</v>
      </c>
      <c r="AY424" s="240" t="s">
        <v>121</v>
      </c>
    </row>
    <row r="425" spans="2:51" s="13" customFormat="1" ht="11.25">
      <c r="B425" s="192"/>
      <c r="C425" s="193"/>
      <c r="D425" s="187" t="s">
        <v>129</v>
      </c>
      <c r="E425" s="194" t="s">
        <v>19</v>
      </c>
      <c r="F425" s="195" t="s">
        <v>409</v>
      </c>
      <c r="G425" s="193"/>
      <c r="H425" s="196">
        <v>-1.89</v>
      </c>
      <c r="I425" s="197"/>
      <c r="J425" s="193"/>
      <c r="K425" s="193"/>
      <c r="L425" s="198"/>
      <c r="M425" s="199"/>
      <c r="N425" s="200"/>
      <c r="O425" s="200"/>
      <c r="P425" s="200"/>
      <c r="Q425" s="200"/>
      <c r="R425" s="200"/>
      <c r="S425" s="200"/>
      <c r="T425" s="201"/>
      <c r="AT425" s="202" t="s">
        <v>129</v>
      </c>
      <c r="AU425" s="202" t="s">
        <v>80</v>
      </c>
      <c r="AV425" s="13" t="s">
        <v>80</v>
      </c>
      <c r="AW425" s="13" t="s">
        <v>33</v>
      </c>
      <c r="AX425" s="13" t="s">
        <v>71</v>
      </c>
      <c r="AY425" s="202" t="s">
        <v>121</v>
      </c>
    </row>
    <row r="426" spans="2:51" s="15" customFormat="1" ht="11.25">
      <c r="B426" s="231"/>
      <c r="C426" s="232"/>
      <c r="D426" s="187" t="s">
        <v>129</v>
      </c>
      <c r="E426" s="233" t="s">
        <v>19</v>
      </c>
      <c r="F426" s="234" t="s">
        <v>404</v>
      </c>
      <c r="G426" s="232"/>
      <c r="H426" s="233" t="s">
        <v>19</v>
      </c>
      <c r="I426" s="235"/>
      <c r="J426" s="232"/>
      <c r="K426" s="232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129</v>
      </c>
      <c r="AU426" s="240" t="s">
        <v>80</v>
      </c>
      <c r="AV426" s="15" t="s">
        <v>76</v>
      </c>
      <c r="AW426" s="15" t="s">
        <v>33</v>
      </c>
      <c r="AX426" s="15" t="s">
        <v>71</v>
      </c>
      <c r="AY426" s="240" t="s">
        <v>121</v>
      </c>
    </row>
    <row r="427" spans="2:51" s="13" customFormat="1" ht="11.25">
      <c r="B427" s="192"/>
      <c r="C427" s="193"/>
      <c r="D427" s="187" t="s">
        <v>129</v>
      </c>
      <c r="E427" s="194" t="s">
        <v>19</v>
      </c>
      <c r="F427" s="195" t="s">
        <v>464</v>
      </c>
      <c r="G427" s="193"/>
      <c r="H427" s="196">
        <v>16.2</v>
      </c>
      <c r="I427" s="197"/>
      <c r="J427" s="193"/>
      <c r="K427" s="193"/>
      <c r="L427" s="198"/>
      <c r="M427" s="199"/>
      <c r="N427" s="200"/>
      <c r="O427" s="200"/>
      <c r="P427" s="200"/>
      <c r="Q427" s="200"/>
      <c r="R427" s="200"/>
      <c r="S427" s="200"/>
      <c r="T427" s="201"/>
      <c r="AT427" s="202" t="s">
        <v>129</v>
      </c>
      <c r="AU427" s="202" t="s">
        <v>80</v>
      </c>
      <c r="AV427" s="13" t="s">
        <v>80</v>
      </c>
      <c r="AW427" s="13" t="s">
        <v>33</v>
      </c>
      <c r="AX427" s="13" t="s">
        <v>71</v>
      </c>
      <c r="AY427" s="202" t="s">
        <v>121</v>
      </c>
    </row>
    <row r="428" spans="2:51" s="15" customFormat="1" ht="11.25">
      <c r="B428" s="231"/>
      <c r="C428" s="232"/>
      <c r="D428" s="187" t="s">
        <v>129</v>
      </c>
      <c r="E428" s="233" t="s">
        <v>19</v>
      </c>
      <c r="F428" s="234" t="s">
        <v>406</v>
      </c>
      <c r="G428" s="232"/>
      <c r="H428" s="233" t="s">
        <v>19</v>
      </c>
      <c r="I428" s="235"/>
      <c r="J428" s="232"/>
      <c r="K428" s="232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129</v>
      </c>
      <c r="AU428" s="240" t="s">
        <v>80</v>
      </c>
      <c r="AV428" s="15" t="s">
        <v>76</v>
      </c>
      <c r="AW428" s="15" t="s">
        <v>33</v>
      </c>
      <c r="AX428" s="15" t="s">
        <v>71</v>
      </c>
      <c r="AY428" s="240" t="s">
        <v>121</v>
      </c>
    </row>
    <row r="429" spans="2:51" s="13" customFormat="1" ht="11.25">
      <c r="B429" s="192"/>
      <c r="C429" s="193"/>
      <c r="D429" s="187" t="s">
        <v>129</v>
      </c>
      <c r="E429" s="194" t="s">
        <v>19</v>
      </c>
      <c r="F429" s="195" t="s">
        <v>465</v>
      </c>
      <c r="G429" s="193"/>
      <c r="H429" s="196">
        <v>9.72</v>
      </c>
      <c r="I429" s="197"/>
      <c r="J429" s="193"/>
      <c r="K429" s="193"/>
      <c r="L429" s="198"/>
      <c r="M429" s="199"/>
      <c r="N429" s="200"/>
      <c r="O429" s="200"/>
      <c r="P429" s="200"/>
      <c r="Q429" s="200"/>
      <c r="R429" s="200"/>
      <c r="S429" s="200"/>
      <c r="T429" s="201"/>
      <c r="AT429" s="202" t="s">
        <v>129</v>
      </c>
      <c r="AU429" s="202" t="s">
        <v>80</v>
      </c>
      <c r="AV429" s="13" t="s">
        <v>80</v>
      </c>
      <c r="AW429" s="13" t="s">
        <v>33</v>
      </c>
      <c r="AX429" s="13" t="s">
        <v>71</v>
      </c>
      <c r="AY429" s="202" t="s">
        <v>121</v>
      </c>
    </row>
    <row r="430" spans="2:51" s="15" customFormat="1" ht="11.25">
      <c r="B430" s="231"/>
      <c r="C430" s="232"/>
      <c r="D430" s="187" t="s">
        <v>129</v>
      </c>
      <c r="E430" s="233" t="s">
        <v>19</v>
      </c>
      <c r="F430" s="234" t="s">
        <v>408</v>
      </c>
      <c r="G430" s="232"/>
      <c r="H430" s="233" t="s">
        <v>19</v>
      </c>
      <c r="I430" s="235"/>
      <c r="J430" s="232"/>
      <c r="K430" s="232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129</v>
      </c>
      <c r="AU430" s="240" t="s">
        <v>80</v>
      </c>
      <c r="AV430" s="15" t="s">
        <v>76</v>
      </c>
      <c r="AW430" s="15" t="s">
        <v>33</v>
      </c>
      <c r="AX430" s="15" t="s">
        <v>71</v>
      </c>
      <c r="AY430" s="240" t="s">
        <v>121</v>
      </c>
    </row>
    <row r="431" spans="2:51" s="13" customFormat="1" ht="11.25">
      <c r="B431" s="192"/>
      <c r="C431" s="193"/>
      <c r="D431" s="187" t="s">
        <v>129</v>
      </c>
      <c r="E431" s="194" t="s">
        <v>19</v>
      </c>
      <c r="F431" s="195" t="s">
        <v>466</v>
      </c>
      <c r="G431" s="193"/>
      <c r="H431" s="196">
        <v>1.53</v>
      </c>
      <c r="I431" s="197"/>
      <c r="J431" s="193"/>
      <c r="K431" s="193"/>
      <c r="L431" s="198"/>
      <c r="M431" s="199"/>
      <c r="N431" s="200"/>
      <c r="O431" s="200"/>
      <c r="P431" s="200"/>
      <c r="Q431" s="200"/>
      <c r="R431" s="200"/>
      <c r="S431" s="200"/>
      <c r="T431" s="201"/>
      <c r="AT431" s="202" t="s">
        <v>129</v>
      </c>
      <c r="AU431" s="202" t="s">
        <v>80</v>
      </c>
      <c r="AV431" s="13" t="s">
        <v>80</v>
      </c>
      <c r="AW431" s="13" t="s">
        <v>33</v>
      </c>
      <c r="AX431" s="13" t="s">
        <v>71</v>
      </c>
      <c r="AY431" s="202" t="s">
        <v>121</v>
      </c>
    </row>
    <row r="432" spans="2:51" s="14" customFormat="1" ht="11.25">
      <c r="B432" s="205"/>
      <c r="C432" s="206"/>
      <c r="D432" s="187" t="s">
        <v>129</v>
      </c>
      <c r="E432" s="207" t="s">
        <v>19</v>
      </c>
      <c r="F432" s="208" t="s">
        <v>261</v>
      </c>
      <c r="G432" s="206"/>
      <c r="H432" s="209">
        <v>501.8</v>
      </c>
      <c r="I432" s="210"/>
      <c r="J432" s="206"/>
      <c r="K432" s="206"/>
      <c r="L432" s="211"/>
      <c r="M432" s="212"/>
      <c r="N432" s="213"/>
      <c r="O432" s="213"/>
      <c r="P432" s="213"/>
      <c r="Q432" s="213"/>
      <c r="R432" s="213"/>
      <c r="S432" s="213"/>
      <c r="T432" s="214"/>
      <c r="AT432" s="215" t="s">
        <v>129</v>
      </c>
      <c r="AU432" s="215" t="s">
        <v>80</v>
      </c>
      <c r="AV432" s="14" t="s">
        <v>86</v>
      </c>
      <c r="AW432" s="14" t="s">
        <v>33</v>
      </c>
      <c r="AX432" s="14" t="s">
        <v>76</v>
      </c>
      <c r="AY432" s="215" t="s">
        <v>121</v>
      </c>
    </row>
    <row r="433" spans="2:63" s="12" customFormat="1" ht="22.9" customHeight="1">
      <c r="B433" s="158"/>
      <c r="C433" s="159"/>
      <c r="D433" s="160" t="s">
        <v>70</v>
      </c>
      <c r="E433" s="172" t="s">
        <v>169</v>
      </c>
      <c r="F433" s="172" t="s">
        <v>170</v>
      </c>
      <c r="G433" s="159"/>
      <c r="H433" s="159"/>
      <c r="I433" s="162"/>
      <c r="J433" s="173">
        <f>BK433</f>
        <v>0</v>
      </c>
      <c r="K433" s="159"/>
      <c r="L433" s="164"/>
      <c r="M433" s="165"/>
      <c r="N433" s="166"/>
      <c r="O433" s="166"/>
      <c r="P433" s="167">
        <f>SUM(P434:P483)</f>
        <v>0</v>
      </c>
      <c r="Q433" s="166"/>
      <c r="R433" s="167">
        <f>SUM(R434:R483)</f>
        <v>0.006</v>
      </c>
      <c r="S433" s="166"/>
      <c r="T433" s="168">
        <f>SUM(T434:T483)</f>
        <v>8.484</v>
      </c>
      <c r="AR433" s="169" t="s">
        <v>76</v>
      </c>
      <c r="AT433" s="170" t="s">
        <v>70</v>
      </c>
      <c r="AU433" s="170" t="s">
        <v>76</v>
      </c>
      <c r="AY433" s="169" t="s">
        <v>121</v>
      </c>
      <c r="BK433" s="171">
        <f>SUM(BK434:BK483)</f>
        <v>0</v>
      </c>
    </row>
    <row r="434" spans="1:65" s="2" customFormat="1" ht="33" customHeight="1">
      <c r="A434" s="35"/>
      <c r="B434" s="36"/>
      <c r="C434" s="174" t="s">
        <v>356</v>
      </c>
      <c r="D434" s="174" t="s">
        <v>123</v>
      </c>
      <c r="E434" s="175" t="s">
        <v>171</v>
      </c>
      <c r="F434" s="176" t="s">
        <v>172</v>
      </c>
      <c r="G434" s="177" t="s">
        <v>126</v>
      </c>
      <c r="H434" s="178">
        <v>760.8</v>
      </c>
      <c r="I434" s="179"/>
      <c r="J434" s="180">
        <f>ROUND(I434*H434,2)</f>
        <v>0</v>
      </c>
      <c r="K434" s="176" t="s">
        <v>139</v>
      </c>
      <c r="L434" s="40"/>
      <c r="M434" s="181" t="s">
        <v>19</v>
      </c>
      <c r="N434" s="182" t="s">
        <v>43</v>
      </c>
      <c r="O434" s="65"/>
      <c r="P434" s="183">
        <f>O434*H434</f>
        <v>0</v>
      </c>
      <c r="Q434" s="183">
        <v>0</v>
      </c>
      <c r="R434" s="183">
        <f>Q434*H434</f>
        <v>0</v>
      </c>
      <c r="S434" s="183">
        <v>0</v>
      </c>
      <c r="T434" s="184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5" t="s">
        <v>86</v>
      </c>
      <c r="AT434" s="185" t="s">
        <v>123</v>
      </c>
      <c r="AU434" s="185" t="s">
        <v>80</v>
      </c>
      <c r="AY434" s="18" t="s">
        <v>121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18" t="s">
        <v>80</v>
      </c>
      <c r="BK434" s="186">
        <f>ROUND(I434*H434,2)</f>
        <v>0</v>
      </c>
      <c r="BL434" s="18" t="s">
        <v>86</v>
      </c>
      <c r="BM434" s="185" t="s">
        <v>584</v>
      </c>
    </row>
    <row r="435" spans="1:47" s="2" customFormat="1" ht="29.25">
      <c r="A435" s="35"/>
      <c r="B435" s="36"/>
      <c r="C435" s="37"/>
      <c r="D435" s="187" t="s">
        <v>128</v>
      </c>
      <c r="E435" s="37"/>
      <c r="F435" s="188" t="s">
        <v>174</v>
      </c>
      <c r="G435" s="37"/>
      <c r="H435" s="37"/>
      <c r="I435" s="189"/>
      <c r="J435" s="37"/>
      <c r="K435" s="37"/>
      <c r="L435" s="40"/>
      <c r="M435" s="190"/>
      <c r="N435" s="191"/>
      <c r="O435" s="65"/>
      <c r="P435" s="65"/>
      <c r="Q435" s="65"/>
      <c r="R435" s="65"/>
      <c r="S435" s="65"/>
      <c r="T435" s="66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128</v>
      </c>
      <c r="AU435" s="18" t="s">
        <v>80</v>
      </c>
    </row>
    <row r="436" spans="1:47" s="2" customFormat="1" ht="11.25">
      <c r="A436" s="35"/>
      <c r="B436" s="36"/>
      <c r="C436" s="37"/>
      <c r="D436" s="203" t="s">
        <v>142</v>
      </c>
      <c r="E436" s="37"/>
      <c r="F436" s="204" t="s">
        <v>175</v>
      </c>
      <c r="G436" s="37"/>
      <c r="H436" s="37"/>
      <c r="I436" s="189"/>
      <c r="J436" s="37"/>
      <c r="K436" s="37"/>
      <c r="L436" s="40"/>
      <c r="M436" s="190"/>
      <c r="N436" s="191"/>
      <c r="O436" s="65"/>
      <c r="P436" s="65"/>
      <c r="Q436" s="65"/>
      <c r="R436" s="65"/>
      <c r="S436" s="65"/>
      <c r="T436" s="66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18" t="s">
        <v>142</v>
      </c>
      <c r="AU436" s="18" t="s">
        <v>80</v>
      </c>
    </row>
    <row r="437" spans="2:51" s="13" customFormat="1" ht="11.25">
      <c r="B437" s="192"/>
      <c r="C437" s="193"/>
      <c r="D437" s="187" t="s">
        <v>129</v>
      </c>
      <c r="E437" s="194" t="s">
        <v>19</v>
      </c>
      <c r="F437" s="195" t="s">
        <v>585</v>
      </c>
      <c r="G437" s="193"/>
      <c r="H437" s="196">
        <v>760.8</v>
      </c>
      <c r="I437" s="197"/>
      <c r="J437" s="193"/>
      <c r="K437" s="193"/>
      <c r="L437" s="198"/>
      <c r="M437" s="199"/>
      <c r="N437" s="200"/>
      <c r="O437" s="200"/>
      <c r="P437" s="200"/>
      <c r="Q437" s="200"/>
      <c r="R437" s="200"/>
      <c r="S437" s="200"/>
      <c r="T437" s="201"/>
      <c r="AT437" s="202" t="s">
        <v>129</v>
      </c>
      <c r="AU437" s="202" t="s">
        <v>80</v>
      </c>
      <c r="AV437" s="13" t="s">
        <v>80</v>
      </c>
      <c r="AW437" s="13" t="s">
        <v>33</v>
      </c>
      <c r="AX437" s="13" t="s">
        <v>76</v>
      </c>
      <c r="AY437" s="202" t="s">
        <v>121</v>
      </c>
    </row>
    <row r="438" spans="1:65" s="2" customFormat="1" ht="37.9" customHeight="1">
      <c r="A438" s="35"/>
      <c r="B438" s="36"/>
      <c r="C438" s="174" t="s">
        <v>362</v>
      </c>
      <c r="D438" s="174" t="s">
        <v>123</v>
      </c>
      <c r="E438" s="175" t="s">
        <v>177</v>
      </c>
      <c r="F438" s="176" t="s">
        <v>178</v>
      </c>
      <c r="G438" s="177" t="s">
        <v>126</v>
      </c>
      <c r="H438" s="178">
        <v>68472</v>
      </c>
      <c r="I438" s="179"/>
      <c r="J438" s="180">
        <f>ROUND(I438*H438,2)</f>
        <v>0</v>
      </c>
      <c r="K438" s="176" t="s">
        <v>139</v>
      </c>
      <c r="L438" s="40"/>
      <c r="M438" s="181" t="s">
        <v>19</v>
      </c>
      <c r="N438" s="182" t="s">
        <v>43</v>
      </c>
      <c r="O438" s="65"/>
      <c r="P438" s="183">
        <f>O438*H438</f>
        <v>0</v>
      </c>
      <c r="Q438" s="183">
        <v>0</v>
      </c>
      <c r="R438" s="183">
        <f>Q438*H438</f>
        <v>0</v>
      </c>
      <c r="S438" s="183">
        <v>0</v>
      </c>
      <c r="T438" s="184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85" t="s">
        <v>86</v>
      </c>
      <c r="AT438" s="185" t="s">
        <v>123</v>
      </c>
      <c r="AU438" s="185" t="s">
        <v>80</v>
      </c>
      <c r="AY438" s="18" t="s">
        <v>121</v>
      </c>
      <c r="BE438" s="186">
        <f>IF(N438="základní",J438,0)</f>
        <v>0</v>
      </c>
      <c r="BF438" s="186">
        <f>IF(N438="snížená",J438,0)</f>
        <v>0</v>
      </c>
      <c r="BG438" s="186">
        <f>IF(N438="zákl. přenesená",J438,0)</f>
        <v>0</v>
      </c>
      <c r="BH438" s="186">
        <f>IF(N438="sníž. přenesená",J438,0)</f>
        <v>0</v>
      </c>
      <c r="BI438" s="186">
        <f>IF(N438="nulová",J438,0)</f>
        <v>0</v>
      </c>
      <c r="BJ438" s="18" t="s">
        <v>80</v>
      </c>
      <c r="BK438" s="186">
        <f>ROUND(I438*H438,2)</f>
        <v>0</v>
      </c>
      <c r="BL438" s="18" t="s">
        <v>86</v>
      </c>
      <c r="BM438" s="185" t="s">
        <v>586</v>
      </c>
    </row>
    <row r="439" spans="1:47" s="2" customFormat="1" ht="29.25">
      <c r="A439" s="35"/>
      <c r="B439" s="36"/>
      <c r="C439" s="37"/>
      <c r="D439" s="187" t="s">
        <v>128</v>
      </c>
      <c r="E439" s="37"/>
      <c r="F439" s="188" t="s">
        <v>180</v>
      </c>
      <c r="G439" s="37"/>
      <c r="H439" s="37"/>
      <c r="I439" s="189"/>
      <c r="J439" s="37"/>
      <c r="K439" s="37"/>
      <c r="L439" s="40"/>
      <c r="M439" s="190"/>
      <c r="N439" s="191"/>
      <c r="O439" s="65"/>
      <c r="P439" s="65"/>
      <c r="Q439" s="65"/>
      <c r="R439" s="65"/>
      <c r="S439" s="65"/>
      <c r="T439" s="66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8" t="s">
        <v>128</v>
      </c>
      <c r="AU439" s="18" t="s">
        <v>80</v>
      </c>
    </row>
    <row r="440" spans="1:47" s="2" customFormat="1" ht="11.25">
      <c r="A440" s="35"/>
      <c r="B440" s="36"/>
      <c r="C440" s="37"/>
      <c r="D440" s="203" t="s">
        <v>142</v>
      </c>
      <c r="E440" s="37"/>
      <c r="F440" s="204" t="s">
        <v>181</v>
      </c>
      <c r="G440" s="37"/>
      <c r="H440" s="37"/>
      <c r="I440" s="189"/>
      <c r="J440" s="37"/>
      <c r="K440" s="37"/>
      <c r="L440" s="40"/>
      <c r="M440" s="190"/>
      <c r="N440" s="191"/>
      <c r="O440" s="65"/>
      <c r="P440" s="65"/>
      <c r="Q440" s="65"/>
      <c r="R440" s="65"/>
      <c r="S440" s="65"/>
      <c r="T440" s="66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T440" s="18" t="s">
        <v>142</v>
      </c>
      <c r="AU440" s="18" t="s">
        <v>80</v>
      </c>
    </row>
    <row r="441" spans="2:51" s="13" customFormat="1" ht="11.25">
      <c r="B441" s="192"/>
      <c r="C441" s="193"/>
      <c r="D441" s="187" t="s">
        <v>129</v>
      </c>
      <c r="E441" s="194" t="s">
        <v>19</v>
      </c>
      <c r="F441" s="195" t="s">
        <v>585</v>
      </c>
      <c r="G441" s="193"/>
      <c r="H441" s="196">
        <v>760.8</v>
      </c>
      <c r="I441" s="197"/>
      <c r="J441" s="193"/>
      <c r="K441" s="193"/>
      <c r="L441" s="198"/>
      <c r="M441" s="199"/>
      <c r="N441" s="200"/>
      <c r="O441" s="200"/>
      <c r="P441" s="200"/>
      <c r="Q441" s="200"/>
      <c r="R441" s="200"/>
      <c r="S441" s="200"/>
      <c r="T441" s="201"/>
      <c r="AT441" s="202" t="s">
        <v>129</v>
      </c>
      <c r="AU441" s="202" t="s">
        <v>80</v>
      </c>
      <c r="AV441" s="13" t="s">
        <v>80</v>
      </c>
      <c r="AW441" s="13" t="s">
        <v>33</v>
      </c>
      <c r="AX441" s="13" t="s">
        <v>71</v>
      </c>
      <c r="AY441" s="202" t="s">
        <v>121</v>
      </c>
    </row>
    <row r="442" spans="2:51" s="13" customFormat="1" ht="11.25">
      <c r="B442" s="192"/>
      <c r="C442" s="193"/>
      <c r="D442" s="187" t="s">
        <v>129</v>
      </c>
      <c r="E442" s="194" t="s">
        <v>19</v>
      </c>
      <c r="F442" s="195" t="s">
        <v>587</v>
      </c>
      <c r="G442" s="193"/>
      <c r="H442" s="196">
        <v>68472</v>
      </c>
      <c r="I442" s="197"/>
      <c r="J442" s="193"/>
      <c r="K442" s="193"/>
      <c r="L442" s="198"/>
      <c r="M442" s="199"/>
      <c r="N442" s="200"/>
      <c r="O442" s="200"/>
      <c r="P442" s="200"/>
      <c r="Q442" s="200"/>
      <c r="R442" s="200"/>
      <c r="S442" s="200"/>
      <c r="T442" s="201"/>
      <c r="AT442" s="202" t="s">
        <v>129</v>
      </c>
      <c r="AU442" s="202" t="s">
        <v>80</v>
      </c>
      <c r="AV442" s="13" t="s">
        <v>80</v>
      </c>
      <c r="AW442" s="13" t="s">
        <v>33</v>
      </c>
      <c r="AX442" s="13" t="s">
        <v>76</v>
      </c>
      <c r="AY442" s="202" t="s">
        <v>121</v>
      </c>
    </row>
    <row r="443" spans="1:65" s="2" customFormat="1" ht="33" customHeight="1">
      <c r="A443" s="35"/>
      <c r="B443" s="36"/>
      <c r="C443" s="174" t="s">
        <v>588</v>
      </c>
      <c r="D443" s="174" t="s">
        <v>123</v>
      </c>
      <c r="E443" s="175" t="s">
        <v>184</v>
      </c>
      <c r="F443" s="176" t="s">
        <v>185</v>
      </c>
      <c r="G443" s="177" t="s">
        <v>126</v>
      </c>
      <c r="H443" s="178">
        <v>760.8</v>
      </c>
      <c r="I443" s="179"/>
      <c r="J443" s="180">
        <f>ROUND(I443*H443,2)</f>
        <v>0</v>
      </c>
      <c r="K443" s="176" t="s">
        <v>139</v>
      </c>
      <c r="L443" s="40"/>
      <c r="M443" s="181" t="s">
        <v>19</v>
      </c>
      <c r="N443" s="182" t="s">
        <v>43</v>
      </c>
      <c r="O443" s="65"/>
      <c r="P443" s="183">
        <f>O443*H443</f>
        <v>0</v>
      </c>
      <c r="Q443" s="183">
        <v>0</v>
      </c>
      <c r="R443" s="183">
        <f>Q443*H443</f>
        <v>0</v>
      </c>
      <c r="S443" s="183">
        <v>0</v>
      </c>
      <c r="T443" s="184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5" t="s">
        <v>86</v>
      </c>
      <c r="AT443" s="185" t="s">
        <v>123</v>
      </c>
      <c r="AU443" s="185" t="s">
        <v>80</v>
      </c>
      <c r="AY443" s="18" t="s">
        <v>121</v>
      </c>
      <c r="BE443" s="186">
        <f>IF(N443="základní",J443,0)</f>
        <v>0</v>
      </c>
      <c r="BF443" s="186">
        <f>IF(N443="snížená",J443,0)</f>
        <v>0</v>
      </c>
      <c r="BG443" s="186">
        <f>IF(N443="zákl. přenesená",J443,0)</f>
        <v>0</v>
      </c>
      <c r="BH443" s="186">
        <f>IF(N443="sníž. přenesená",J443,0)</f>
        <v>0</v>
      </c>
      <c r="BI443" s="186">
        <f>IF(N443="nulová",J443,0)</f>
        <v>0</v>
      </c>
      <c r="BJ443" s="18" t="s">
        <v>80</v>
      </c>
      <c r="BK443" s="186">
        <f>ROUND(I443*H443,2)</f>
        <v>0</v>
      </c>
      <c r="BL443" s="18" t="s">
        <v>86</v>
      </c>
      <c r="BM443" s="185" t="s">
        <v>589</v>
      </c>
    </row>
    <row r="444" spans="1:47" s="2" customFormat="1" ht="29.25">
      <c r="A444" s="35"/>
      <c r="B444" s="36"/>
      <c r="C444" s="37"/>
      <c r="D444" s="187" t="s">
        <v>128</v>
      </c>
      <c r="E444" s="37"/>
      <c r="F444" s="188" t="s">
        <v>187</v>
      </c>
      <c r="G444" s="37"/>
      <c r="H444" s="37"/>
      <c r="I444" s="189"/>
      <c r="J444" s="37"/>
      <c r="K444" s="37"/>
      <c r="L444" s="40"/>
      <c r="M444" s="190"/>
      <c r="N444" s="191"/>
      <c r="O444" s="65"/>
      <c r="P444" s="65"/>
      <c r="Q444" s="65"/>
      <c r="R444" s="65"/>
      <c r="S444" s="65"/>
      <c r="T444" s="66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8" t="s">
        <v>128</v>
      </c>
      <c r="AU444" s="18" t="s">
        <v>80</v>
      </c>
    </row>
    <row r="445" spans="1:47" s="2" customFormat="1" ht="11.25">
      <c r="A445" s="35"/>
      <c r="B445" s="36"/>
      <c r="C445" s="37"/>
      <c r="D445" s="203" t="s">
        <v>142</v>
      </c>
      <c r="E445" s="37"/>
      <c r="F445" s="204" t="s">
        <v>188</v>
      </c>
      <c r="G445" s="37"/>
      <c r="H445" s="37"/>
      <c r="I445" s="189"/>
      <c r="J445" s="37"/>
      <c r="K445" s="37"/>
      <c r="L445" s="40"/>
      <c r="M445" s="190"/>
      <c r="N445" s="191"/>
      <c r="O445" s="65"/>
      <c r="P445" s="65"/>
      <c r="Q445" s="65"/>
      <c r="R445" s="65"/>
      <c r="S445" s="65"/>
      <c r="T445" s="66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18" t="s">
        <v>142</v>
      </c>
      <c r="AU445" s="18" t="s">
        <v>80</v>
      </c>
    </row>
    <row r="446" spans="1:65" s="2" customFormat="1" ht="16.5" customHeight="1">
      <c r="A446" s="35"/>
      <c r="B446" s="36"/>
      <c r="C446" s="174" t="s">
        <v>590</v>
      </c>
      <c r="D446" s="174" t="s">
        <v>123</v>
      </c>
      <c r="E446" s="175" t="s">
        <v>190</v>
      </c>
      <c r="F446" s="176" t="s">
        <v>191</v>
      </c>
      <c r="G446" s="177" t="s">
        <v>126</v>
      </c>
      <c r="H446" s="178">
        <v>760.8</v>
      </c>
      <c r="I446" s="179"/>
      <c r="J446" s="180">
        <f>ROUND(I446*H446,2)</f>
        <v>0</v>
      </c>
      <c r="K446" s="176" t="s">
        <v>139</v>
      </c>
      <c r="L446" s="40"/>
      <c r="M446" s="181" t="s">
        <v>19</v>
      </c>
      <c r="N446" s="182" t="s">
        <v>43</v>
      </c>
      <c r="O446" s="65"/>
      <c r="P446" s="183">
        <f>O446*H446</f>
        <v>0</v>
      </c>
      <c r="Q446" s="183">
        <v>0</v>
      </c>
      <c r="R446" s="183">
        <f>Q446*H446</f>
        <v>0</v>
      </c>
      <c r="S446" s="183">
        <v>0</v>
      </c>
      <c r="T446" s="184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85" t="s">
        <v>86</v>
      </c>
      <c r="AT446" s="185" t="s">
        <v>123</v>
      </c>
      <c r="AU446" s="185" t="s">
        <v>80</v>
      </c>
      <c r="AY446" s="18" t="s">
        <v>121</v>
      </c>
      <c r="BE446" s="186">
        <f>IF(N446="základní",J446,0)</f>
        <v>0</v>
      </c>
      <c r="BF446" s="186">
        <f>IF(N446="snížená",J446,0)</f>
        <v>0</v>
      </c>
      <c r="BG446" s="186">
        <f>IF(N446="zákl. přenesená",J446,0)</f>
        <v>0</v>
      </c>
      <c r="BH446" s="186">
        <f>IF(N446="sníž. přenesená",J446,0)</f>
        <v>0</v>
      </c>
      <c r="BI446" s="186">
        <f>IF(N446="nulová",J446,0)</f>
        <v>0</v>
      </c>
      <c r="BJ446" s="18" t="s">
        <v>80</v>
      </c>
      <c r="BK446" s="186">
        <f>ROUND(I446*H446,2)</f>
        <v>0</v>
      </c>
      <c r="BL446" s="18" t="s">
        <v>86</v>
      </c>
      <c r="BM446" s="185" t="s">
        <v>591</v>
      </c>
    </row>
    <row r="447" spans="1:47" s="2" customFormat="1" ht="19.5">
      <c r="A447" s="35"/>
      <c r="B447" s="36"/>
      <c r="C447" s="37"/>
      <c r="D447" s="187" t="s">
        <v>128</v>
      </c>
      <c r="E447" s="37"/>
      <c r="F447" s="188" t="s">
        <v>193</v>
      </c>
      <c r="G447" s="37"/>
      <c r="H447" s="37"/>
      <c r="I447" s="189"/>
      <c r="J447" s="37"/>
      <c r="K447" s="37"/>
      <c r="L447" s="40"/>
      <c r="M447" s="190"/>
      <c r="N447" s="191"/>
      <c r="O447" s="65"/>
      <c r="P447" s="65"/>
      <c r="Q447" s="65"/>
      <c r="R447" s="65"/>
      <c r="S447" s="65"/>
      <c r="T447" s="66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T447" s="18" t="s">
        <v>128</v>
      </c>
      <c r="AU447" s="18" t="s">
        <v>80</v>
      </c>
    </row>
    <row r="448" spans="1:47" s="2" customFormat="1" ht="11.25">
      <c r="A448" s="35"/>
      <c r="B448" s="36"/>
      <c r="C448" s="37"/>
      <c r="D448" s="203" t="s">
        <v>142</v>
      </c>
      <c r="E448" s="37"/>
      <c r="F448" s="204" t="s">
        <v>194</v>
      </c>
      <c r="G448" s="37"/>
      <c r="H448" s="37"/>
      <c r="I448" s="189"/>
      <c r="J448" s="37"/>
      <c r="K448" s="37"/>
      <c r="L448" s="40"/>
      <c r="M448" s="190"/>
      <c r="N448" s="191"/>
      <c r="O448" s="65"/>
      <c r="P448" s="65"/>
      <c r="Q448" s="65"/>
      <c r="R448" s="65"/>
      <c r="S448" s="65"/>
      <c r="T448" s="66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8" t="s">
        <v>142</v>
      </c>
      <c r="AU448" s="18" t="s">
        <v>80</v>
      </c>
    </row>
    <row r="449" spans="2:51" s="13" customFormat="1" ht="11.25">
      <c r="B449" s="192"/>
      <c r="C449" s="193"/>
      <c r="D449" s="187" t="s">
        <v>129</v>
      </c>
      <c r="E449" s="194" t="s">
        <v>19</v>
      </c>
      <c r="F449" s="195" t="s">
        <v>585</v>
      </c>
      <c r="G449" s="193"/>
      <c r="H449" s="196">
        <v>760.8</v>
      </c>
      <c r="I449" s="197"/>
      <c r="J449" s="193"/>
      <c r="K449" s="193"/>
      <c r="L449" s="198"/>
      <c r="M449" s="199"/>
      <c r="N449" s="200"/>
      <c r="O449" s="200"/>
      <c r="P449" s="200"/>
      <c r="Q449" s="200"/>
      <c r="R449" s="200"/>
      <c r="S449" s="200"/>
      <c r="T449" s="201"/>
      <c r="AT449" s="202" t="s">
        <v>129</v>
      </c>
      <c r="AU449" s="202" t="s">
        <v>80</v>
      </c>
      <c r="AV449" s="13" t="s">
        <v>80</v>
      </c>
      <c r="AW449" s="13" t="s">
        <v>33</v>
      </c>
      <c r="AX449" s="13" t="s">
        <v>76</v>
      </c>
      <c r="AY449" s="202" t="s">
        <v>121</v>
      </c>
    </row>
    <row r="450" spans="1:65" s="2" customFormat="1" ht="16.5" customHeight="1">
      <c r="A450" s="35"/>
      <c r="B450" s="36"/>
      <c r="C450" s="174" t="s">
        <v>592</v>
      </c>
      <c r="D450" s="174" t="s">
        <v>123</v>
      </c>
      <c r="E450" s="175" t="s">
        <v>196</v>
      </c>
      <c r="F450" s="176" t="s">
        <v>197</v>
      </c>
      <c r="G450" s="177" t="s">
        <v>126</v>
      </c>
      <c r="H450" s="178">
        <v>68472</v>
      </c>
      <c r="I450" s="179"/>
      <c r="J450" s="180">
        <f>ROUND(I450*H450,2)</f>
        <v>0</v>
      </c>
      <c r="K450" s="176" t="s">
        <v>139</v>
      </c>
      <c r="L450" s="40"/>
      <c r="M450" s="181" t="s">
        <v>19</v>
      </c>
      <c r="N450" s="182" t="s">
        <v>43</v>
      </c>
      <c r="O450" s="65"/>
      <c r="P450" s="183">
        <f>O450*H450</f>
        <v>0</v>
      </c>
      <c r="Q450" s="183">
        <v>0</v>
      </c>
      <c r="R450" s="183">
        <f>Q450*H450</f>
        <v>0</v>
      </c>
      <c r="S450" s="183">
        <v>0</v>
      </c>
      <c r="T450" s="184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85" t="s">
        <v>86</v>
      </c>
      <c r="AT450" s="185" t="s">
        <v>123</v>
      </c>
      <c r="AU450" s="185" t="s">
        <v>80</v>
      </c>
      <c r="AY450" s="18" t="s">
        <v>121</v>
      </c>
      <c r="BE450" s="186">
        <f>IF(N450="základní",J450,0)</f>
        <v>0</v>
      </c>
      <c r="BF450" s="186">
        <f>IF(N450="snížená",J450,0)</f>
        <v>0</v>
      </c>
      <c r="BG450" s="186">
        <f>IF(N450="zákl. přenesená",J450,0)</f>
        <v>0</v>
      </c>
      <c r="BH450" s="186">
        <f>IF(N450="sníž. přenesená",J450,0)</f>
        <v>0</v>
      </c>
      <c r="BI450" s="186">
        <f>IF(N450="nulová",J450,0)</f>
        <v>0</v>
      </c>
      <c r="BJ450" s="18" t="s">
        <v>80</v>
      </c>
      <c r="BK450" s="186">
        <f>ROUND(I450*H450,2)</f>
        <v>0</v>
      </c>
      <c r="BL450" s="18" t="s">
        <v>86</v>
      </c>
      <c r="BM450" s="185" t="s">
        <v>593</v>
      </c>
    </row>
    <row r="451" spans="1:47" s="2" customFormat="1" ht="19.5">
      <c r="A451" s="35"/>
      <c r="B451" s="36"/>
      <c r="C451" s="37"/>
      <c r="D451" s="187" t="s">
        <v>128</v>
      </c>
      <c r="E451" s="37"/>
      <c r="F451" s="188" t="s">
        <v>199</v>
      </c>
      <c r="G451" s="37"/>
      <c r="H451" s="37"/>
      <c r="I451" s="189"/>
      <c r="J451" s="37"/>
      <c r="K451" s="37"/>
      <c r="L451" s="40"/>
      <c r="M451" s="190"/>
      <c r="N451" s="191"/>
      <c r="O451" s="65"/>
      <c r="P451" s="65"/>
      <c r="Q451" s="65"/>
      <c r="R451" s="65"/>
      <c r="S451" s="65"/>
      <c r="T451" s="66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8" t="s">
        <v>128</v>
      </c>
      <c r="AU451" s="18" t="s">
        <v>80</v>
      </c>
    </row>
    <row r="452" spans="1:47" s="2" customFormat="1" ht="11.25">
      <c r="A452" s="35"/>
      <c r="B452" s="36"/>
      <c r="C452" s="37"/>
      <c r="D452" s="203" t="s">
        <v>142</v>
      </c>
      <c r="E452" s="37"/>
      <c r="F452" s="204" t="s">
        <v>200</v>
      </c>
      <c r="G452" s="37"/>
      <c r="H452" s="37"/>
      <c r="I452" s="189"/>
      <c r="J452" s="37"/>
      <c r="K452" s="37"/>
      <c r="L452" s="40"/>
      <c r="M452" s="190"/>
      <c r="N452" s="191"/>
      <c r="O452" s="65"/>
      <c r="P452" s="65"/>
      <c r="Q452" s="65"/>
      <c r="R452" s="65"/>
      <c r="S452" s="65"/>
      <c r="T452" s="66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8" t="s">
        <v>142</v>
      </c>
      <c r="AU452" s="18" t="s">
        <v>80</v>
      </c>
    </row>
    <row r="453" spans="2:51" s="13" customFormat="1" ht="11.25">
      <c r="B453" s="192"/>
      <c r="C453" s="193"/>
      <c r="D453" s="187" t="s">
        <v>129</v>
      </c>
      <c r="E453" s="194" t="s">
        <v>19</v>
      </c>
      <c r="F453" s="195" t="s">
        <v>585</v>
      </c>
      <c r="G453" s="193"/>
      <c r="H453" s="196">
        <v>760.8</v>
      </c>
      <c r="I453" s="197"/>
      <c r="J453" s="193"/>
      <c r="K453" s="193"/>
      <c r="L453" s="198"/>
      <c r="M453" s="199"/>
      <c r="N453" s="200"/>
      <c r="O453" s="200"/>
      <c r="P453" s="200"/>
      <c r="Q453" s="200"/>
      <c r="R453" s="200"/>
      <c r="S453" s="200"/>
      <c r="T453" s="201"/>
      <c r="AT453" s="202" t="s">
        <v>129</v>
      </c>
      <c r="AU453" s="202" t="s">
        <v>80</v>
      </c>
      <c r="AV453" s="13" t="s">
        <v>80</v>
      </c>
      <c r="AW453" s="13" t="s">
        <v>33</v>
      </c>
      <c r="AX453" s="13" t="s">
        <v>71</v>
      </c>
      <c r="AY453" s="202" t="s">
        <v>121</v>
      </c>
    </row>
    <row r="454" spans="2:51" s="13" customFormat="1" ht="11.25">
      <c r="B454" s="192"/>
      <c r="C454" s="193"/>
      <c r="D454" s="187" t="s">
        <v>129</v>
      </c>
      <c r="E454" s="194" t="s">
        <v>19</v>
      </c>
      <c r="F454" s="195" t="s">
        <v>587</v>
      </c>
      <c r="G454" s="193"/>
      <c r="H454" s="196">
        <v>68472</v>
      </c>
      <c r="I454" s="197"/>
      <c r="J454" s="193"/>
      <c r="K454" s="193"/>
      <c r="L454" s="198"/>
      <c r="M454" s="199"/>
      <c r="N454" s="200"/>
      <c r="O454" s="200"/>
      <c r="P454" s="200"/>
      <c r="Q454" s="200"/>
      <c r="R454" s="200"/>
      <c r="S454" s="200"/>
      <c r="T454" s="201"/>
      <c r="AT454" s="202" t="s">
        <v>129</v>
      </c>
      <c r="AU454" s="202" t="s">
        <v>80</v>
      </c>
      <c r="AV454" s="13" t="s">
        <v>80</v>
      </c>
      <c r="AW454" s="13" t="s">
        <v>33</v>
      </c>
      <c r="AX454" s="13" t="s">
        <v>76</v>
      </c>
      <c r="AY454" s="202" t="s">
        <v>121</v>
      </c>
    </row>
    <row r="455" spans="1:65" s="2" customFormat="1" ht="21.75" customHeight="1">
      <c r="A455" s="35"/>
      <c r="B455" s="36"/>
      <c r="C455" s="174" t="s">
        <v>594</v>
      </c>
      <c r="D455" s="174" t="s">
        <v>123</v>
      </c>
      <c r="E455" s="175" t="s">
        <v>202</v>
      </c>
      <c r="F455" s="176" t="s">
        <v>203</v>
      </c>
      <c r="G455" s="177" t="s">
        <v>126</v>
      </c>
      <c r="H455" s="178">
        <v>760.8</v>
      </c>
      <c r="I455" s="179"/>
      <c r="J455" s="180">
        <f>ROUND(I455*H455,2)</f>
        <v>0</v>
      </c>
      <c r="K455" s="176" t="s">
        <v>139</v>
      </c>
      <c r="L455" s="40"/>
      <c r="M455" s="181" t="s">
        <v>19</v>
      </c>
      <c r="N455" s="182" t="s">
        <v>43</v>
      </c>
      <c r="O455" s="65"/>
      <c r="P455" s="183">
        <f>O455*H455</f>
        <v>0</v>
      </c>
      <c r="Q455" s="183">
        <v>0</v>
      </c>
      <c r="R455" s="183">
        <f>Q455*H455</f>
        <v>0</v>
      </c>
      <c r="S455" s="183">
        <v>0</v>
      </c>
      <c r="T455" s="184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85" t="s">
        <v>86</v>
      </c>
      <c r="AT455" s="185" t="s">
        <v>123</v>
      </c>
      <c r="AU455" s="185" t="s">
        <v>80</v>
      </c>
      <c r="AY455" s="18" t="s">
        <v>121</v>
      </c>
      <c r="BE455" s="186">
        <f>IF(N455="základní",J455,0)</f>
        <v>0</v>
      </c>
      <c r="BF455" s="186">
        <f>IF(N455="snížená",J455,0)</f>
        <v>0</v>
      </c>
      <c r="BG455" s="186">
        <f>IF(N455="zákl. přenesená",J455,0)</f>
        <v>0</v>
      </c>
      <c r="BH455" s="186">
        <f>IF(N455="sníž. přenesená",J455,0)</f>
        <v>0</v>
      </c>
      <c r="BI455" s="186">
        <f>IF(N455="nulová",J455,0)</f>
        <v>0</v>
      </c>
      <c r="BJ455" s="18" t="s">
        <v>80</v>
      </c>
      <c r="BK455" s="186">
        <f>ROUND(I455*H455,2)</f>
        <v>0</v>
      </c>
      <c r="BL455" s="18" t="s">
        <v>86</v>
      </c>
      <c r="BM455" s="185" t="s">
        <v>595</v>
      </c>
    </row>
    <row r="456" spans="1:47" s="2" customFormat="1" ht="19.5">
      <c r="A456" s="35"/>
      <c r="B456" s="36"/>
      <c r="C456" s="37"/>
      <c r="D456" s="187" t="s">
        <v>128</v>
      </c>
      <c r="E456" s="37"/>
      <c r="F456" s="188" t="s">
        <v>205</v>
      </c>
      <c r="G456" s="37"/>
      <c r="H456" s="37"/>
      <c r="I456" s="189"/>
      <c r="J456" s="37"/>
      <c r="K456" s="37"/>
      <c r="L456" s="40"/>
      <c r="M456" s="190"/>
      <c r="N456" s="191"/>
      <c r="O456" s="65"/>
      <c r="P456" s="65"/>
      <c r="Q456" s="65"/>
      <c r="R456" s="65"/>
      <c r="S456" s="65"/>
      <c r="T456" s="66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T456" s="18" t="s">
        <v>128</v>
      </c>
      <c r="AU456" s="18" t="s">
        <v>80</v>
      </c>
    </row>
    <row r="457" spans="1:47" s="2" customFormat="1" ht="11.25">
      <c r="A457" s="35"/>
      <c r="B457" s="36"/>
      <c r="C457" s="37"/>
      <c r="D457" s="203" t="s">
        <v>142</v>
      </c>
      <c r="E457" s="37"/>
      <c r="F457" s="204" t="s">
        <v>206</v>
      </c>
      <c r="G457" s="37"/>
      <c r="H457" s="37"/>
      <c r="I457" s="189"/>
      <c r="J457" s="37"/>
      <c r="K457" s="37"/>
      <c r="L457" s="40"/>
      <c r="M457" s="190"/>
      <c r="N457" s="191"/>
      <c r="O457" s="65"/>
      <c r="P457" s="65"/>
      <c r="Q457" s="65"/>
      <c r="R457" s="65"/>
      <c r="S457" s="65"/>
      <c r="T457" s="66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T457" s="18" t="s">
        <v>142</v>
      </c>
      <c r="AU457" s="18" t="s">
        <v>80</v>
      </c>
    </row>
    <row r="458" spans="1:65" s="2" customFormat="1" ht="24.2" customHeight="1">
      <c r="A458" s="35"/>
      <c r="B458" s="36"/>
      <c r="C458" s="174" t="s">
        <v>596</v>
      </c>
      <c r="D458" s="174" t="s">
        <v>123</v>
      </c>
      <c r="E458" s="175" t="s">
        <v>597</v>
      </c>
      <c r="F458" s="176" t="s">
        <v>598</v>
      </c>
      <c r="G458" s="177" t="s">
        <v>126</v>
      </c>
      <c r="H458" s="178">
        <v>150</v>
      </c>
      <c r="I458" s="179"/>
      <c r="J458" s="180">
        <f>ROUND(I458*H458,2)</f>
        <v>0</v>
      </c>
      <c r="K458" s="176" t="s">
        <v>139</v>
      </c>
      <c r="L458" s="40"/>
      <c r="M458" s="181" t="s">
        <v>19</v>
      </c>
      <c r="N458" s="182" t="s">
        <v>43</v>
      </c>
      <c r="O458" s="65"/>
      <c r="P458" s="183">
        <f>O458*H458</f>
        <v>0</v>
      </c>
      <c r="Q458" s="183">
        <v>4E-05</v>
      </c>
      <c r="R458" s="183">
        <f>Q458*H458</f>
        <v>0.006</v>
      </c>
      <c r="S458" s="183">
        <v>0</v>
      </c>
      <c r="T458" s="184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85" t="s">
        <v>86</v>
      </c>
      <c r="AT458" s="185" t="s">
        <v>123</v>
      </c>
      <c r="AU458" s="185" t="s">
        <v>80</v>
      </c>
      <c r="AY458" s="18" t="s">
        <v>121</v>
      </c>
      <c r="BE458" s="186">
        <f>IF(N458="základní",J458,0)</f>
        <v>0</v>
      </c>
      <c r="BF458" s="186">
        <f>IF(N458="snížená",J458,0)</f>
        <v>0</v>
      </c>
      <c r="BG458" s="186">
        <f>IF(N458="zákl. přenesená",J458,0)</f>
        <v>0</v>
      </c>
      <c r="BH458" s="186">
        <f>IF(N458="sníž. přenesená",J458,0)</f>
        <v>0</v>
      </c>
      <c r="BI458" s="186">
        <f>IF(N458="nulová",J458,0)</f>
        <v>0</v>
      </c>
      <c r="BJ458" s="18" t="s">
        <v>80</v>
      </c>
      <c r="BK458" s="186">
        <f>ROUND(I458*H458,2)</f>
        <v>0</v>
      </c>
      <c r="BL458" s="18" t="s">
        <v>86</v>
      </c>
      <c r="BM458" s="185" t="s">
        <v>599</v>
      </c>
    </row>
    <row r="459" spans="1:47" s="2" customFormat="1" ht="19.5">
      <c r="A459" s="35"/>
      <c r="B459" s="36"/>
      <c r="C459" s="37"/>
      <c r="D459" s="187" t="s">
        <v>128</v>
      </c>
      <c r="E459" s="37"/>
      <c r="F459" s="188" t="s">
        <v>600</v>
      </c>
      <c r="G459" s="37"/>
      <c r="H459" s="37"/>
      <c r="I459" s="189"/>
      <c r="J459" s="37"/>
      <c r="K459" s="37"/>
      <c r="L459" s="40"/>
      <c r="M459" s="190"/>
      <c r="N459" s="191"/>
      <c r="O459" s="65"/>
      <c r="P459" s="65"/>
      <c r="Q459" s="65"/>
      <c r="R459" s="65"/>
      <c r="S459" s="65"/>
      <c r="T459" s="66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T459" s="18" t="s">
        <v>128</v>
      </c>
      <c r="AU459" s="18" t="s">
        <v>80</v>
      </c>
    </row>
    <row r="460" spans="1:47" s="2" customFormat="1" ht="11.25">
      <c r="A460" s="35"/>
      <c r="B460" s="36"/>
      <c r="C460" s="37"/>
      <c r="D460" s="203" t="s">
        <v>142</v>
      </c>
      <c r="E460" s="37"/>
      <c r="F460" s="204" t="s">
        <v>601</v>
      </c>
      <c r="G460" s="37"/>
      <c r="H460" s="37"/>
      <c r="I460" s="189"/>
      <c r="J460" s="37"/>
      <c r="K460" s="37"/>
      <c r="L460" s="40"/>
      <c r="M460" s="190"/>
      <c r="N460" s="191"/>
      <c r="O460" s="65"/>
      <c r="P460" s="65"/>
      <c r="Q460" s="65"/>
      <c r="R460" s="65"/>
      <c r="S460" s="65"/>
      <c r="T460" s="66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8" t="s">
        <v>142</v>
      </c>
      <c r="AU460" s="18" t="s">
        <v>80</v>
      </c>
    </row>
    <row r="461" spans="1:65" s="2" customFormat="1" ht="24.2" customHeight="1">
      <c r="A461" s="35"/>
      <c r="B461" s="36"/>
      <c r="C461" s="174" t="s">
        <v>602</v>
      </c>
      <c r="D461" s="174" t="s">
        <v>123</v>
      </c>
      <c r="E461" s="175" t="s">
        <v>603</v>
      </c>
      <c r="F461" s="176" t="s">
        <v>604</v>
      </c>
      <c r="G461" s="177" t="s">
        <v>126</v>
      </c>
      <c r="H461" s="178">
        <v>507</v>
      </c>
      <c r="I461" s="179"/>
      <c r="J461" s="180">
        <f>ROUND(I461*H461,2)</f>
        <v>0</v>
      </c>
      <c r="K461" s="176" t="s">
        <v>139</v>
      </c>
      <c r="L461" s="40"/>
      <c r="M461" s="181" t="s">
        <v>19</v>
      </c>
      <c r="N461" s="182" t="s">
        <v>43</v>
      </c>
      <c r="O461" s="65"/>
      <c r="P461" s="183">
        <f>O461*H461</f>
        <v>0</v>
      </c>
      <c r="Q461" s="183">
        <v>0</v>
      </c>
      <c r="R461" s="183">
        <f>Q461*H461</f>
        <v>0</v>
      </c>
      <c r="S461" s="183">
        <v>0.014</v>
      </c>
      <c r="T461" s="184">
        <f>S461*H461</f>
        <v>7.098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85" t="s">
        <v>86</v>
      </c>
      <c r="AT461" s="185" t="s">
        <v>123</v>
      </c>
      <c r="AU461" s="185" t="s">
        <v>80</v>
      </c>
      <c r="AY461" s="18" t="s">
        <v>121</v>
      </c>
      <c r="BE461" s="186">
        <f>IF(N461="základní",J461,0)</f>
        <v>0</v>
      </c>
      <c r="BF461" s="186">
        <f>IF(N461="snížená",J461,0)</f>
        <v>0</v>
      </c>
      <c r="BG461" s="186">
        <f>IF(N461="zákl. přenesená",J461,0)</f>
        <v>0</v>
      </c>
      <c r="BH461" s="186">
        <f>IF(N461="sníž. přenesená",J461,0)</f>
        <v>0</v>
      </c>
      <c r="BI461" s="186">
        <f>IF(N461="nulová",J461,0)</f>
        <v>0</v>
      </c>
      <c r="BJ461" s="18" t="s">
        <v>80</v>
      </c>
      <c r="BK461" s="186">
        <f>ROUND(I461*H461,2)</f>
        <v>0</v>
      </c>
      <c r="BL461" s="18" t="s">
        <v>86</v>
      </c>
      <c r="BM461" s="185" t="s">
        <v>605</v>
      </c>
    </row>
    <row r="462" spans="1:47" s="2" customFormat="1" ht="29.25">
      <c r="A462" s="35"/>
      <c r="B462" s="36"/>
      <c r="C462" s="37"/>
      <c r="D462" s="187" t="s">
        <v>128</v>
      </c>
      <c r="E462" s="37"/>
      <c r="F462" s="188" t="s">
        <v>606</v>
      </c>
      <c r="G462" s="37"/>
      <c r="H462" s="37"/>
      <c r="I462" s="189"/>
      <c r="J462" s="37"/>
      <c r="K462" s="37"/>
      <c r="L462" s="40"/>
      <c r="M462" s="190"/>
      <c r="N462" s="191"/>
      <c r="O462" s="65"/>
      <c r="P462" s="65"/>
      <c r="Q462" s="65"/>
      <c r="R462" s="65"/>
      <c r="S462" s="65"/>
      <c r="T462" s="66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128</v>
      </c>
      <c r="AU462" s="18" t="s">
        <v>80</v>
      </c>
    </row>
    <row r="463" spans="1:47" s="2" customFormat="1" ht="11.25">
      <c r="A463" s="35"/>
      <c r="B463" s="36"/>
      <c r="C463" s="37"/>
      <c r="D463" s="203" t="s">
        <v>142</v>
      </c>
      <c r="E463" s="37"/>
      <c r="F463" s="204" t="s">
        <v>607</v>
      </c>
      <c r="G463" s="37"/>
      <c r="H463" s="37"/>
      <c r="I463" s="189"/>
      <c r="J463" s="37"/>
      <c r="K463" s="37"/>
      <c r="L463" s="40"/>
      <c r="M463" s="190"/>
      <c r="N463" s="191"/>
      <c r="O463" s="65"/>
      <c r="P463" s="65"/>
      <c r="Q463" s="65"/>
      <c r="R463" s="65"/>
      <c r="S463" s="65"/>
      <c r="T463" s="66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T463" s="18" t="s">
        <v>142</v>
      </c>
      <c r="AU463" s="18" t="s">
        <v>80</v>
      </c>
    </row>
    <row r="464" spans="2:51" s="15" customFormat="1" ht="11.25">
      <c r="B464" s="231"/>
      <c r="C464" s="232"/>
      <c r="D464" s="187" t="s">
        <v>129</v>
      </c>
      <c r="E464" s="233" t="s">
        <v>19</v>
      </c>
      <c r="F464" s="234" t="s">
        <v>608</v>
      </c>
      <c r="G464" s="232"/>
      <c r="H464" s="233" t="s">
        <v>19</v>
      </c>
      <c r="I464" s="235"/>
      <c r="J464" s="232"/>
      <c r="K464" s="232"/>
      <c r="L464" s="236"/>
      <c r="M464" s="237"/>
      <c r="N464" s="238"/>
      <c r="O464" s="238"/>
      <c r="P464" s="238"/>
      <c r="Q464" s="238"/>
      <c r="R464" s="238"/>
      <c r="S464" s="238"/>
      <c r="T464" s="239"/>
      <c r="AT464" s="240" t="s">
        <v>129</v>
      </c>
      <c r="AU464" s="240" t="s">
        <v>80</v>
      </c>
      <c r="AV464" s="15" t="s">
        <v>76</v>
      </c>
      <c r="AW464" s="15" t="s">
        <v>33</v>
      </c>
      <c r="AX464" s="15" t="s">
        <v>71</v>
      </c>
      <c r="AY464" s="240" t="s">
        <v>121</v>
      </c>
    </row>
    <row r="465" spans="2:51" s="13" customFormat="1" ht="11.25">
      <c r="B465" s="192"/>
      <c r="C465" s="193"/>
      <c r="D465" s="187" t="s">
        <v>129</v>
      </c>
      <c r="E465" s="194" t="s">
        <v>19</v>
      </c>
      <c r="F465" s="195" t="s">
        <v>609</v>
      </c>
      <c r="G465" s="193"/>
      <c r="H465" s="196">
        <v>235</v>
      </c>
      <c r="I465" s="197"/>
      <c r="J465" s="193"/>
      <c r="K465" s="193"/>
      <c r="L465" s="198"/>
      <c r="M465" s="199"/>
      <c r="N465" s="200"/>
      <c r="O465" s="200"/>
      <c r="P465" s="200"/>
      <c r="Q465" s="200"/>
      <c r="R465" s="200"/>
      <c r="S465" s="200"/>
      <c r="T465" s="201"/>
      <c r="AT465" s="202" t="s">
        <v>129</v>
      </c>
      <c r="AU465" s="202" t="s">
        <v>80</v>
      </c>
      <c r="AV465" s="13" t="s">
        <v>80</v>
      </c>
      <c r="AW465" s="13" t="s">
        <v>33</v>
      </c>
      <c r="AX465" s="13" t="s">
        <v>71</v>
      </c>
      <c r="AY465" s="202" t="s">
        <v>121</v>
      </c>
    </row>
    <row r="466" spans="2:51" s="15" customFormat="1" ht="11.25">
      <c r="B466" s="231"/>
      <c r="C466" s="232"/>
      <c r="D466" s="187" t="s">
        <v>129</v>
      </c>
      <c r="E466" s="233" t="s">
        <v>19</v>
      </c>
      <c r="F466" s="234" t="s">
        <v>610</v>
      </c>
      <c r="G466" s="232"/>
      <c r="H466" s="233" t="s">
        <v>19</v>
      </c>
      <c r="I466" s="235"/>
      <c r="J466" s="232"/>
      <c r="K466" s="232"/>
      <c r="L466" s="236"/>
      <c r="M466" s="237"/>
      <c r="N466" s="238"/>
      <c r="O466" s="238"/>
      <c r="P466" s="238"/>
      <c r="Q466" s="238"/>
      <c r="R466" s="238"/>
      <c r="S466" s="238"/>
      <c r="T466" s="239"/>
      <c r="AT466" s="240" t="s">
        <v>129</v>
      </c>
      <c r="AU466" s="240" t="s">
        <v>80</v>
      </c>
      <c r="AV466" s="15" t="s">
        <v>76</v>
      </c>
      <c r="AW466" s="15" t="s">
        <v>33</v>
      </c>
      <c r="AX466" s="15" t="s">
        <v>71</v>
      </c>
      <c r="AY466" s="240" t="s">
        <v>121</v>
      </c>
    </row>
    <row r="467" spans="2:51" s="13" customFormat="1" ht="11.25">
      <c r="B467" s="192"/>
      <c r="C467" s="193"/>
      <c r="D467" s="187" t="s">
        <v>129</v>
      </c>
      <c r="E467" s="194" t="s">
        <v>19</v>
      </c>
      <c r="F467" s="195" t="s">
        <v>611</v>
      </c>
      <c r="G467" s="193"/>
      <c r="H467" s="196">
        <v>272</v>
      </c>
      <c r="I467" s="197"/>
      <c r="J467" s="193"/>
      <c r="K467" s="193"/>
      <c r="L467" s="198"/>
      <c r="M467" s="199"/>
      <c r="N467" s="200"/>
      <c r="O467" s="200"/>
      <c r="P467" s="200"/>
      <c r="Q467" s="200"/>
      <c r="R467" s="200"/>
      <c r="S467" s="200"/>
      <c r="T467" s="201"/>
      <c r="AT467" s="202" t="s">
        <v>129</v>
      </c>
      <c r="AU467" s="202" t="s">
        <v>80</v>
      </c>
      <c r="AV467" s="13" t="s">
        <v>80</v>
      </c>
      <c r="AW467" s="13" t="s">
        <v>33</v>
      </c>
      <c r="AX467" s="13" t="s">
        <v>71</v>
      </c>
      <c r="AY467" s="202" t="s">
        <v>121</v>
      </c>
    </row>
    <row r="468" spans="2:51" s="14" customFormat="1" ht="11.25">
      <c r="B468" s="205"/>
      <c r="C468" s="206"/>
      <c r="D468" s="187" t="s">
        <v>129</v>
      </c>
      <c r="E468" s="207" t="s">
        <v>19</v>
      </c>
      <c r="F468" s="208" t="s">
        <v>261</v>
      </c>
      <c r="G468" s="206"/>
      <c r="H468" s="209">
        <v>507</v>
      </c>
      <c r="I468" s="210"/>
      <c r="J468" s="206"/>
      <c r="K468" s="206"/>
      <c r="L468" s="211"/>
      <c r="M468" s="212"/>
      <c r="N468" s="213"/>
      <c r="O468" s="213"/>
      <c r="P468" s="213"/>
      <c r="Q468" s="213"/>
      <c r="R468" s="213"/>
      <c r="S468" s="213"/>
      <c r="T468" s="214"/>
      <c r="AT468" s="215" t="s">
        <v>129</v>
      </c>
      <c r="AU468" s="215" t="s">
        <v>80</v>
      </c>
      <c r="AV468" s="14" t="s">
        <v>86</v>
      </c>
      <c r="AW468" s="14" t="s">
        <v>33</v>
      </c>
      <c r="AX468" s="14" t="s">
        <v>76</v>
      </c>
      <c r="AY468" s="215" t="s">
        <v>121</v>
      </c>
    </row>
    <row r="469" spans="1:65" s="2" customFormat="1" ht="24.2" customHeight="1">
      <c r="A469" s="35"/>
      <c r="B469" s="36"/>
      <c r="C469" s="174" t="s">
        <v>612</v>
      </c>
      <c r="D469" s="174" t="s">
        <v>123</v>
      </c>
      <c r="E469" s="175" t="s">
        <v>613</v>
      </c>
      <c r="F469" s="176" t="s">
        <v>614</v>
      </c>
      <c r="G469" s="177" t="s">
        <v>126</v>
      </c>
      <c r="H469" s="178">
        <v>7.56</v>
      </c>
      <c r="I469" s="179"/>
      <c r="J469" s="180">
        <f>ROUND(I469*H469,2)</f>
        <v>0</v>
      </c>
      <c r="K469" s="176" t="s">
        <v>139</v>
      </c>
      <c r="L469" s="40"/>
      <c r="M469" s="181" t="s">
        <v>19</v>
      </c>
      <c r="N469" s="182" t="s">
        <v>43</v>
      </c>
      <c r="O469" s="65"/>
      <c r="P469" s="183">
        <f>O469*H469</f>
        <v>0</v>
      </c>
      <c r="Q469" s="183">
        <v>0</v>
      </c>
      <c r="R469" s="183">
        <f>Q469*H469</f>
        <v>0</v>
      </c>
      <c r="S469" s="183">
        <v>0.048</v>
      </c>
      <c r="T469" s="184">
        <f>S469*H469</f>
        <v>0.36288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85" t="s">
        <v>86</v>
      </c>
      <c r="AT469" s="185" t="s">
        <v>123</v>
      </c>
      <c r="AU469" s="185" t="s">
        <v>80</v>
      </c>
      <c r="AY469" s="18" t="s">
        <v>121</v>
      </c>
      <c r="BE469" s="186">
        <f>IF(N469="základní",J469,0)</f>
        <v>0</v>
      </c>
      <c r="BF469" s="186">
        <f>IF(N469="snížená",J469,0)</f>
        <v>0</v>
      </c>
      <c r="BG469" s="186">
        <f>IF(N469="zákl. přenesená",J469,0)</f>
        <v>0</v>
      </c>
      <c r="BH469" s="186">
        <f>IF(N469="sníž. přenesená",J469,0)</f>
        <v>0</v>
      </c>
      <c r="BI469" s="186">
        <f>IF(N469="nulová",J469,0)</f>
        <v>0</v>
      </c>
      <c r="BJ469" s="18" t="s">
        <v>80</v>
      </c>
      <c r="BK469" s="186">
        <f>ROUND(I469*H469,2)</f>
        <v>0</v>
      </c>
      <c r="BL469" s="18" t="s">
        <v>86</v>
      </c>
      <c r="BM469" s="185" t="s">
        <v>615</v>
      </c>
    </row>
    <row r="470" spans="1:47" s="2" customFormat="1" ht="29.25">
      <c r="A470" s="35"/>
      <c r="B470" s="36"/>
      <c r="C470" s="37"/>
      <c r="D470" s="187" t="s">
        <v>128</v>
      </c>
      <c r="E470" s="37"/>
      <c r="F470" s="188" t="s">
        <v>616</v>
      </c>
      <c r="G470" s="37"/>
      <c r="H470" s="37"/>
      <c r="I470" s="189"/>
      <c r="J470" s="37"/>
      <c r="K470" s="37"/>
      <c r="L470" s="40"/>
      <c r="M470" s="190"/>
      <c r="N470" s="191"/>
      <c r="O470" s="65"/>
      <c r="P470" s="65"/>
      <c r="Q470" s="65"/>
      <c r="R470" s="65"/>
      <c r="S470" s="65"/>
      <c r="T470" s="66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T470" s="18" t="s">
        <v>128</v>
      </c>
      <c r="AU470" s="18" t="s">
        <v>80</v>
      </c>
    </row>
    <row r="471" spans="1:47" s="2" customFormat="1" ht="11.25">
      <c r="A471" s="35"/>
      <c r="B471" s="36"/>
      <c r="C471" s="37"/>
      <c r="D471" s="203" t="s">
        <v>142</v>
      </c>
      <c r="E471" s="37"/>
      <c r="F471" s="204" t="s">
        <v>617</v>
      </c>
      <c r="G471" s="37"/>
      <c r="H471" s="37"/>
      <c r="I471" s="189"/>
      <c r="J471" s="37"/>
      <c r="K471" s="37"/>
      <c r="L471" s="40"/>
      <c r="M471" s="190"/>
      <c r="N471" s="191"/>
      <c r="O471" s="65"/>
      <c r="P471" s="65"/>
      <c r="Q471" s="65"/>
      <c r="R471" s="65"/>
      <c r="S471" s="65"/>
      <c r="T471" s="66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T471" s="18" t="s">
        <v>142</v>
      </c>
      <c r="AU471" s="18" t="s">
        <v>80</v>
      </c>
    </row>
    <row r="472" spans="2:51" s="15" customFormat="1" ht="11.25">
      <c r="B472" s="231"/>
      <c r="C472" s="232"/>
      <c r="D472" s="187" t="s">
        <v>129</v>
      </c>
      <c r="E472" s="233" t="s">
        <v>19</v>
      </c>
      <c r="F472" s="234" t="s">
        <v>406</v>
      </c>
      <c r="G472" s="232"/>
      <c r="H472" s="233" t="s">
        <v>19</v>
      </c>
      <c r="I472" s="235"/>
      <c r="J472" s="232"/>
      <c r="K472" s="232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129</v>
      </c>
      <c r="AU472" s="240" t="s">
        <v>80</v>
      </c>
      <c r="AV472" s="15" t="s">
        <v>76</v>
      </c>
      <c r="AW472" s="15" t="s">
        <v>33</v>
      </c>
      <c r="AX472" s="15" t="s">
        <v>71</v>
      </c>
      <c r="AY472" s="240" t="s">
        <v>121</v>
      </c>
    </row>
    <row r="473" spans="2:51" s="13" customFormat="1" ht="11.25">
      <c r="B473" s="192"/>
      <c r="C473" s="193"/>
      <c r="D473" s="187" t="s">
        <v>129</v>
      </c>
      <c r="E473" s="194" t="s">
        <v>19</v>
      </c>
      <c r="F473" s="195" t="s">
        <v>581</v>
      </c>
      <c r="G473" s="193"/>
      <c r="H473" s="196">
        <v>7.56</v>
      </c>
      <c r="I473" s="197"/>
      <c r="J473" s="193"/>
      <c r="K473" s="193"/>
      <c r="L473" s="198"/>
      <c r="M473" s="199"/>
      <c r="N473" s="200"/>
      <c r="O473" s="200"/>
      <c r="P473" s="200"/>
      <c r="Q473" s="200"/>
      <c r="R473" s="200"/>
      <c r="S473" s="200"/>
      <c r="T473" s="201"/>
      <c r="AT473" s="202" t="s">
        <v>129</v>
      </c>
      <c r="AU473" s="202" t="s">
        <v>80</v>
      </c>
      <c r="AV473" s="13" t="s">
        <v>80</v>
      </c>
      <c r="AW473" s="13" t="s">
        <v>33</v>
      </c>
      <c r="AX473" s="13" t="s">
        <v>76</v>
      </c>
      <c r="AY473" s="202" t="s">
        <v>121</v>
      </c>
    </row>
    <row r="474" spans="1:65" s="2" customFormat="1" ht="24.2" customHeight="1">
      <c r="A474" s="35"/>
      <c r="B474" s="36"/>
      <c r="C474" s="174" t="s">
        <v>618</v>
      </c>
      <c r="D474" s="174" t="s">
        <v>123</v>
      </c>
      <c r="E474" s="175" t="s">
        <v>619</v>
      </c>
      <c r="F474" s="176" t="s">
        <v>620</v>
      </c>
      <c r="G474" s="177" t="s">
        <v>126</v>
      </c>
      <c r="H474" s="178">
        <v>25.2</v>
      </c>
      <c r="I474" s="179"/>
      <c r="J474" s="180">
        <f>ROUND(I474*H474,2)</f>
        <v>0</v>
      </c>
      <c r="K474" s="176" t="s">
        <v>139</v>
      </c>
      <c r="L474" s="40"/>
      <c r="M474" s="181" t="s">
        <v>19</v>
      </c>
      <c r="N474" s="182" t="s">
        <v>43</v>
      </c>
      <c r="O474" s="65"/>
      <c r="P474" s="183">
        <f>O474*H474</f>
        <v>0</v>
      </c>
      <c r="Q474" s="183">
        <v>0</v>
      </c>
      <c r="R474" s="183">
        <f>Q474*H474</f>
        <v>0</v>
      </c>
      <c r="S474" s="183">
        <v>0.034</v>
      </c>
      <c r="T474" s="184">
        <f>S474*H474</f>
        <v>0.8568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185" t="s">
        <v>86</v>
      </c>
      <c r="AT474" s="185" t="s">
        <v>123</v>
      </c>
      <c r="AU474" s="185" t="s">
        <v>80</v>
      </c>
      <c r="AY474" s="18" t="s">
        <v>121</v>
      </c>
      <c r="BE474" s="186">
        <f>IF(N474="základní",J474,0)</f>
        <v>0</v>
      </c>
      <c r="BF474" s="186">
        <f>IF(N474="snížená",J474,0)</f>
        <v>0</v>
      </c>
      <c r="BG474" s="186">
        <f>IF(N474="zákl. přenesená",J474,0)</f>
        <v>0</v>
      </c>
      <c r="BH474" s="186">
        <f>IF(N474="sníž. přenesená",J474,0)</f>
        <v>0</v>
      </c>
      <c r="BI474" s="186">
        <f>IF(N474="nulová",J474,0)</f>
        <v>0</v>
      </c>
      <c r="BJ474" s="18" t="s">
        <v>80</v>
      </c>
      <c r="BK474" s="186">
        <f>ROUND(I474*H474,2)</f>
        <v>0</v>
      </c>
      <c r="BL474" s="18" t="s">
        <v>86</v>
      </c>
      <c r="BM474" s="185" t="s">
        <v>621</v>
      </c>
    </row>
    <row r="475" spans="1:47" s="2" customFormat="1" ht="29.25">
      <c r="A475" s="35"/>
      <c r="B475" s="36"/>
      <c r="C475" s="37"/>
      <c r="D475" s="187" t="s">
        <v>128</v>
      </c>
      <c r="E475" s="37"/>
      <c r="F475" s="188" t="s">
        <v>622</v>
      </c>
      <c r="G475" s="37"/>
      <c r="H475" s="37"/>
      <c r="I475" s="189"/>
      <c r="J475" s="37"/>
      <c r="K475" s="37"/>
      <c r="L475" s="40"/>
      <c r="M475" s="190"/>
      <c r="N475" s="191"/>
      <c r="O475" s="65"/>
      <c r="P475" s="65"/>
      <c r="Q475" s="65"/>
      <c r="R475" s="65"/>
      <c r="S475" s="65"/>
      <c r="T475" s="66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T475" s="18" t="s">
        <v>128</v>
      </c>
      <c r="AU475" s="18" t="s">
        <v>80</v>
      </c>
    </row>
    <row r="476" spans="1:47" s="2" customFormat="1" ht="11.25">
      <c r="A476" s="35"/>
      <c r="B476" s="36"/>
      <c r="C476" s="37"/>
      <c r="D476" s="203" t="s">
        <v>142</v>
      </c>
      <c r="E476" s="37"/>
      <c r="F476" s="204" t="s">
        <v>623</v>
      </c>
      <c r="G476" s="37"/>
      <c r="H476" s="37"/>
      <c r="I476" s="189"/>
      <c r="J476" s="37"/>
      <c r="K476" s="37"/>
      <c r="L476" s="40"/>
      <c r="M476" s="190"/>
      <c r="N476" s="191"/>
      <c r="O476" s="65"/>
      <c r="P476" s="65"/>
      <c r="Q476" s="65"/>
      <c r="R476" s="65"/>
      <c r="S476" s="65"/>
      <c r="T476" s="66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T476" s="18" t="s">
        <v>142</v>
      </c>
      <c r="AU476" s="18" t="s">
        <v>80</v>
      </c>
    </row>
    <row r="477" spans="2:51" s="15" customFormat="1" ht="11.25">
      <c r="B477" s="231"/>
      <c r="C477" s="232"/>
      <c r="D477" s="187" t="s">
        <v>129</v>
      </c>
      <c r="E477" s="233" t="s">
        <v>19</v>
      </c>
      <c r="F477" s="234" t="s">
        <v>404</v>
      </c>
      <c r="G477" s="232"/>
      <c r="H477" s="233" t="s">
        <v>19</v>
      </c>
      <c r="I477" s="235"/>
      <c r="J477" s="232"/>
      <c r="K477" s="232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129</v>
      </c>
      <c r="AU477" s="240" t="s">
        <v>80</v>
      </c>
      <c r="AV477" s="15" t="s">
        <v>76</v>
      </c>
      <c r="AW477" s="15" t="s">
        <v>33</v>
      </c>
      <c r="AX477" s="15" t="s">
        <v>71</v>
      </c>
      <c r="AY477" s="240" t="s">
        <v>121</v>
      </c>
    </row>
    <row r="478" spans="2:51" s="13" customFormat="1" ht="11.25">
      <c r="B478" s="192"/>
      <c r="C478" s="193"/>
      <c r="D478" s="187" t="s">
        <v>129</v>
      </c>
      <c r="E478" s="194" t="s">
        <v>19</v>
      </c>
      <c r="F478" s="195" t="s">
        <v>580</v>
      </c>
      <c r="G478" s="193"/>
      <c r="H478" s="196">
        <v>25.2</v>
      </c>
      <c r="I478" s="197"/>
      <c r="J478" s="193"/>
      <c r="K478" s="193"/>
      <c r="L478" s="198"/>
      <c r="M478" s="199"/>
      <c r="N478" s="200"/>
      <c r="O478" s="200"/>
      <c r="P478" s="200"/>
      <c r="Q478" s="200"/>
      <c r="R478" s="200"/>
      <c r="S478" s="200"/>
      <c r="T478" s="201"/>
      <c r="AT478" s="202" t="s">
        <v>129</v>
      </c>
      <c r="AU478" s="202" t="s">
        <v>80</v>
      </c>
      <c r="AV478" s="13" t="s">
        <v>80</v>
      </c>
      <c r="AW478" s="13" t="s">
        <v>33</v>
      </c>
      <c r="AX478" s="13" t="s">
        <v>76</v>
      </c>
      <c r="AY478" s="202" t="s">
        <v>121</v>
      </c>
    </row>
    <row r="479" spans="1:65" s="2" customFormat="1" ht="21.75" customHeight="1">
      <c r="A479" s="35"/>
      <c r="B479" s="36"/>
      <c r="C479" s="174" t="s">
        <v>624</v>
      </c>
      <c r="D479" s="174" t="s">
        <v>123</v>
      </c>
      <c r="E479" s="175" t="s">
        <v>625</v>
      </c>
      <c r="F479" s="176" t="s">
        <v>626</v>
      </c>
      <c r="G479" s="177" t="s">
        <v>126</v>
      </c>
      <c r="H479" s="178">
        <v>1.89</v>
      </c>
      <c r="I479" s="179"/>
      <c r="J479" s="180">
        <f>ROUND(I479*H479,2)</f>
        <v>0</v>
      </c>
      <c r="K479" s="176" t="s">
        <v>139</v>
      </c>
      <c r="L479" s="40"/>
      <c r="M479" s="181" t="s">
        <v>19</v>
      </c>
      <c r="N479" s="182" t="s">
        <v>43</v>
      </c>
      <c r="O479" s="65"/>
      <c r="P479" s="183">
        <f>O479*H479</f>
        <v>0</v>
      </c>
      <c r="Q479" s="183">
        <v>0</v>
      </c>
      <c r="R479" s="183">
        <f>Q479*H479</f>
        <v>0</v>
      </c>
      <c r="S479" s="183">
        <v>0.088</v>
      </c>
      <c r="T479" s="184">
        <f>S479*H479</f>
        <v>0.16631999999999997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85" t="s">
        <v>86</v>
      </c>
      <c r="AT479" s="185" t="s">
        <v>123</v>
      </c>
      <c r="AU479" s="185" t="s">
        <v>80</v>
      </c>
      <c r="AY479" s="18" t="s">
        <v>121</v>
      </c>
      <c r="BE479" s="186">
        <f>IF(N479="základní",J479,0)</f>
        <v>0</v>
      </c>
      <c r="BF479" s="186">
        <f>IF(N479="snížená",J479,0)</f>
        <v>0</v>
      </c>
      <c r="BG479" s="186">
        <f>IF(N479="zákl. přenesená",J479,0)</f>
        <v>0</v>
      </c>
      <c r="BH479" s="186">
        <f>IF(N479="sníž. přenesená",J479,0)</f>
        <v>0</v>
      </c>
      <c r="BI479" s="186">
        <f>IF(N479="nulová",J479,0)</f>
        <v>0</v>
      </c>
      <c r="BJ479" s="18" t="s">
        <v>80</v>
      </c>
      <c r="BK479" s="186">
        <f>ROUND(I479*H479,2)</f>
        <v>0</v>
      </c>
      <c r="BL479" s="18" t="s">
        <v>86</v>
      </c>
      <c r="BM479" s="185" t="s">
        <v>627</v>
      </c>
    </row>
    <row r="480" spans="1:47" s="2" customFormat="1" ht="19.5">
      <c r="A480" s="35"/>
      <c r="B480" s="36"/>
      <c r="C480" s="37"/>
      <c r="D480" s="187" t="s">
        <v>128</v>
      </c>
      <c r="E480" s="37"/>
      <c r="F480" s="188" t="s">
        <v>628</v>
      </c>
      <c r="G480" s="37"/>
      <c r="H480" s="37"/>
      <c r="I480" s="189"/>
      <c r="J480" s="37"/>
      <c r="K480" s="37"/>
      <c r="L480" s="40"/>
      <c r="M480" s="190"/>
      <c r="N480" s="191"/>
      <c r="O480" s="65"/>
      <c r="P480" s="65"/>
      <c r="Q480" s="65"/>
      <c r="R480" s="65"/>
      <c r="S480" s="65"/>
      <c r="T480" s="66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T480" s="18" t="s">
        <v>128</v>
      </c>
      <c r="AU480" s="18" t="s">
        <v>80</v>
      </c>
    </row>
    <row r="481" spans="1:47" s="2" customFormat="1" ht="11.25">
      <c r="A481" s="35"/>
      <c r="B481" s="36"/>
      <c r="C481" s="37"/>
      <c r="D481" s="203" t="s">
        <v>142</v>
      </c>
      <c r="E481" s="37"/>
      <c r="F481" s="204" t="s">
        <v>629</v>
      </c>
      <c r="G481" s="37"/>
      <c r="H481" s="37"/>
      <c r="I481" s="189"/>
      <c r="J481" s="37"/>
      <c r="K481" s="37"/>
      <c r="L481" s="40"/>
      <c r="M481" s="190"/>
      <c r="N481" s="191"/>
      <c r="O481" s="65"/>
      <c r="P481" s="65"/>
      <c r="Q481" s="65"/>
      <c r="R481" s="65"/>
      <c r="S481" s="65"/>
      <c r="T481" s="66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T481" s="18" t="s">
        <v>142</v>
      </c>
      <c r="AU481" s="18" t="s">
        <v>80</v>
      </c>
    </row>
    <row r="482" spans="2:51" s="15" customFormat="1" ht="11.25">
      <c r="B482" s="231"/>
      <c r="C482" s="232"/>
      <c r="D482" s="187" t="s">
        <v>129</v>
      </c>
      <c r="E482" s="233" t="s">
        <v>19</v>
      </c>
      <c r="F482" s="234" t="s">
        <v>408</v>
      </c>
      <c r="G482" s="232"/>
      <c r="H482" s="233" t="s">
        <v>19</v>
      </c>
      <c r="I482" s="235"/>
      <c r="J482" s="232"/>
      <c r="K482" s="232"/>
      <c r="L482" s="236"/>
      <c r="M482" s="237"/>
      <c r="N482" s="238"/>
      <c r="O482" s="238"/>
      <c r="P482" s="238"/>
      <c r="Q482" s="238"/>
      <c r="R482" s="238"/>
      <c r="S482" s="238"/>
      <c r="T482" s="239"/>
      <c r="AT482" s="240" t="s">
        <v>129</v>
      </c>
      <c r="AU482" s="240" t="s">
        <v>80</v>
      </c>
      <c r="AV482" s="15" t="s">
        <v>76</v>
      </c>
      <c r="AW482" s="15" t="s">
        <v>33</v>
      </c>
      <c r="AX482" s="15" t="s">
        <v>71</v>
      </c>
      <c r="AY482" s="240" t="s">
        <v>121</v>
      </c>
    </row>
    <row r="483" spans="2:51" s="13" customFormat="1" ht="11.25">
      <c r="B483" s="192"/>
      <c r="C483" s="193"/>
      <c r="D483" s="187" t="s">
        <v>129</v>
      </c>
      <c r="E483" s="194" t="s">
        <v>19</v>
      </c>
      <c r="F483" s="195" t="s">
        <v>582</v>
      </c>
      <c r="G483" s="193"/>
      <c r="H483" s="196">
        <v>1.89</v>
      </c>
      <c r="I483" s="197"/>
      <c r="J483" s="193"/>
      <c r="K483" s="193"/>
      <c r="L483" s="198"/>
      <c r="M483" s="199"/>
      <c r="N483" s="200"/>
      <c r="O483" s="200"/>
      <c r="P483" s="200"/>
      <c r="Q483" s="200"/>
      <c r="R483" s="200"/>
      <c r="S483" s="200"/>
      <c r="T483" s="201"/>
      <c r="AT483" s="202" t="s">
        <v>129</v>
      </c>
      <c r="AU483" s="202" t="s">
        <v>80</v>
      </c>
      <c r="AV483" s="13" t="s">
        <v>80</v>
      </c>
      <c r="AW483" s="13" t="s">
        <v>33</v>
      </c>
      <c r="AX483" s="13" t="s">
        <v>76</v>
      </c>
      <c r="AY483" s="202" t="s">
        <v>121</v>
      </c>
    </row>
    <row r="484" spans="2:63" s="12" customFormat="1" ht="22.9" customHeight="1">
      <c r="B484" s="158"/>
      <c r="C484" s="159"/>
      <c r="D484" s="160" t="s">
        <v>70</v>
      </c>
      <c r="E484" s="172" t="s">
        <v>630</v>
      </c>
      <c r="F484" s="172" t="s">
        <v>631</v>
      </c>
      <c r="G484" s="159"/>
      <c r="H484" s="159"/>
      <c r="I484" s="162"/>
      <c r="J484" s="173">
        <f>BK484</f>
        <v>0</v>
      </c>
      <c r="K484" s="159"/>
      <c r="L484" s="164"/>
      <c r="M484" s="165"/>
      <c r="N484" s="166"/>
      <c r="O484" s="166"/>
      <c r="P484" s="167">
        <f>SUM(P485:P497)</f>
        <v>0</v>
      </c>
      <c r="Q484" s="166"/>
      <c r="R484" s="167">
        <f>SUM(R485:R497)</f>
        <v>0</v>
      </c>
      <c r="S484" s="166"/>
      <c r="T484" s="168">
        <f>SUM(T485:T497)</f>
        <v>0</v>
      </c>
      <c r="AR484" s="169" t="s">
        <v>76</v>
      </c>
      <c r="AT484" s="170" t="s">
        <v>70</v>
      </c>
      <c r="AU484" s="170" t="s">
        <v>76</v>
      </c>
      <c r="AY484" s="169" t="s">
        <v>121</v>
      </c>
      <c r="BK484" s="171">
        <f>SUM(BK485:BK497)</f>
        <v>0</v>
      </c>
    </row>
    <row r="485" spans="1:65" s="2" customFormat="1" ht="24.2" customHeight="1">
      <c r="A485" s="35"/>
      <c r="B485" s="36"/>
      <c r="C485" s="174" t="s">
        <v>632</v>
      </c>
      <c r="D485" s="174" t="s">
        <v>123</v>
      </c>
      <c r="E485" s="175" t="s">
        <v>633</v>
      </c>
      <c r="F485" s="176" t="s">
        <v>634</v>
      </c>
      <c r="G485" s="177" t="s">
        <v>211</v>
      </c>
      <c r="H485" s="178">
        <v>32.829</v>
      </c>
      <c r="I485" s="179"/>
      <c r="J485" s="180">
        <f>ROUND(I485*H485,2)</f>
        <v>0</v>
      </c>
      <c r="K485" s="176" t="s">
        <v>139</v>
      </c>
      <c r="L485" s="40"/>
      <c r="M485" s="181" t="s">
        <v>19</v>
      </c>
      <c r="N485" s="182" t="s">
        <v>43</v>
      </c>
      <c r="O485" s="65"/>
      <c r="P485" s="183">
        <f>O485*H485</f>
        <v>0</v>
      </c>
      <c r="Q485" s="183">
        <v>0</v>
      </c>
      <c r="R485" s="183">
        <f>Q485*H485</f>
        <v>0</v>
      </c>
      <c r="S485" s="183">
        <v>0</v>
      </c>
      <c r="T485" s="184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85" t="s">
        <v>86</v>
      </c>
      <c r="AT485" s="185" t="s">
        <v>123</v>
      </c>
      <c r="AU485" s="185" t="s">
        <v>80</v>
      </c>
      <c r="AY485" s="18" t="s">
        <v>121</v>
      </c>
      <c r="BE485" s="186">
        <f>IF(N485="základní",J485,0)</f>
        <v>0</v>
      </c>
      <c r="BF485" s="186">
        <f>IF(N485="snížená",J485,0)</f>
        <v>0</v>
      </c>
      <c r="BG485" s="186">
        <f>IF(N485="zákl. přenesená",J485,0)</f>
        <v>0</v>
      </c>
      <c r="BH485" s="186">
        <f>IF(N485="sníž. přenesená",J485,0)</f>
        <v>0</v>
      </c>
      <c r="BI485" s="186">
        <f>IF(N485="nulová",J485,0)</f>
        <v>0</v>
      </c>
      <c r="BJ485" s="18" t="s">
        <v>80</v>
      </c>
      <c r="BK485" s="186">
        <f>ROUND(I485*H485,2)</f>
        <v>0</v>
      </c>
      <c r="BL485" s="18" t="s">
        <v>86</v>
      </c>
      <c r="BM485" s="185" t="s">
        <v>635</v>
      </c>
    </row>
    <row r="486" spans="1:47" s="2" customFormat="1" ht="19.5">
      <c r="A486" s="35"/>
      <c r="B486" s="36"/>
      <c r="C486" s="37"/>
      <c r="D486" s="187" t="s">
        <v>128</v>
      </c>
      <c r="E486" s="37"/>
      <c r="F486" s="188" t="s">
        <v>636</v>
      </c>
      <c r="G486" s="37"/>
      <c r="H486" s="37"/>
      <c r="I486" s="189"/>
      <c r="J486" s="37"/>
      <c r="K486" s="37"/>
      <c r="L486" s="40"/>
      <c r="M486" s="190"/>
      <c r="N486" s="191"/>
      <c r="O486" s="65"/>
      <c r="P486" s="65"/>
      <c r="Q486" s="65"/>
      <c r="R486" s="65"/>
      <c r="S486" s="65"/>
      <c r="T486" s="66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128</v>
      </c>
      <c r="AU486" s="18" t="s">
        <v>80</v>
      </c>
    </row>
    <row r="487" spans="1:47" s="2" customFormat="1" ht="11.25">
      <c r="A487" s="35"/>
      <c r="B487" s="36"/>
      <c r="C487" s="37"/>
      <c r="D487" s="203" t="s">
        <v>142</v>
      </c>
      <c r="E487" s="37"/>
      <c r="F487" s="204" t="s">
        <v>637</v>
      </c>
      <c r="G487" s="37"/>
      <c r="H487" s="37"/>
      <c r="I487" s="189"/>
      <c r="J487" s="37"/>
      <c r="K487" s="37"/>
      <c r="L487" s="40"/>
      <c r="M487" s="190"/>
      <c r="N487" s="191"/>
      <c r="O487" s="65"/>
      <c r="P487" s="65"/>
      <c r="Q487" s="65"/>
      <c r="R487" s="65"/>
      <c r="S487" s="65"/>
      <c r="T487" s="66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T487" s="18" t="s">
        <v>142</v>
      </c>
      <c r="AU487" s="18" t="s">
        <v>80</v>
      </c>
    </row>
    <row r="488" spans="1:65" s="2" customFormat="1" ht="24.2" customHeight="1">
      <c r="A488" s="35"/>
      <c r="B488" s="36"/>
      <c r="C488" s="174" t="s">
        <v>638</v>
      </c>
      <c r="D488" s="174" t="s">
        <v>123</v>
      </c>
      <c r="E488" s="175" t="s">
        <v>639</v>
      </c>
      <c r="F488" s="176" t="s">
        <v>640</v>
      </c>
      <c r="G488" s="177" t="s">
        <v>211</v>
      </c>
      <c r="H488" s="178">
        <v>32.829</v>
      </c>
      <c r="I488" s="179"/>
      <c r="J488" s="180">
        <f>ROUND(I488*H488,2)</f>
        <v>0</v>
      </c>
      <c r="K488" s="176" t="s">
        <v>139</v>
      </c>
      <c r="L488" s="40"/>
      <c r="M488" s="181" t="s">
        <v>19</v>
      </c>
      <c r="N488" s="182" t="s">
        <v>43</v>
      </c>
      <c r="O488" s="65"/>
      <c r="P488" s="183">
        <f>O488*H488</f>
        <v>0</v>
      </c>
      <c r="Q488" s="183">
        <v>0</v>
      </c>
      <c r="R488" s="183">
        <f>Q488*H488</f>
        <v>0</v>
      </c>
      <c r="S488" s="183">
        <v>0</v>
      </c>
      <c r="T488" s="184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85" t="s">
        <v>86</v>
      </c>
      <c r="AT488" s="185" t="s">
        <v>123</v>
      </c>
      <c r="AU488" s="185" t="s">
        <v>80</v>
      </c>
      <c r="AY488" s="18" t="s">
        <v>121</v>
      </c>
      <c r="BE488" s="186">
        <f>IF(N488="základní",J488,0)</f>
        <v>0</v>
      </c>
      <c r="BF488" s="186">
        <f>IF(N488="snížená",J488,0)</f>
        <v>0</v>
      </c>
      <c r="BG488" s="186">
        <f>IF(N488="zákl. přenesená",J488,0)</f>
        <v>0</v>
      </c>
      <c r="BH488" s="186">
        <f>IF(N488="sníž. přenesená",J488,0)</f>
        <v>0</v>
      </c>
      <c r="BI488" s="186">
        <f>IF(N488="nulová",J488,0)</f>
        <v>0</v>
      </c>
      <c r="BJ488" s="18" t="s">
        <v>80</v>
      </c>
      <c r="BK488" s="186">
        <f>ROUND(I488*H488,2)</f>
        <v>0</v>
      </c>
      <c r="BL488" s="18" t="s">
        <v>86</v>
      </c>
      <c r="BM488" s="185" t="s">
        <v>641</v>
      </c>
    </row>
    <row r="489" spans="1:47" s="2" customFormat="1" ht="19.5">
      <c r="A489" s="35"/>
      <c r="B489" s="36"/>
      <c r="C489" s="37"/>
      <c r="D489" s="187" t="s">
        <v>128</v>
      </c>
      <c r="E489" s="37"/>
      <c r="F489" s="188" t="s">
        <v>642</v>
      </c>
      <c r="G489" s="37"/>
      <c r="H489" s="37"/>
      <c r="I489" s="189"/>
      <c r="J489" s="37"/>
      <c r="K489" s="37"/>
      <c r="L489" s="40"/>
      <c r="M489" s="190"/>
      <c r="N489" s="191"/>
      <c r="O489" s="65"/>
      <c r="P489" s="65"/>
      <c r="Q489" s="65"/>
      <c r="R489" s="65"/>
      <c r="S489" s="65"/>
      <c r="T489" s="66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T489" s="18" t="s">
        <v>128</v>
      </c>
      <c r="AU489" s="18" t="s">
        <v>80</v>
      </c>
    </row>
    <row r="490" spans="1:47" s="2" customFormat="1" ht="11.25">
      <c r="A490" s="35"/>
      <c r="B490" s="36"/>
      <c r="C490" s="37"/>
      <c r="D490" s="203" t="s">
        <v>142</v>
      </c>
      <c r="E490" s="37"/>
      <c r="F490" s="204" t="s">
        <v>643</v>
      </c>
      <c r="G490" s="37"/>
      <c r="H490" s="37"/>
      <c r="I490" s="189"/>
      <c r="J490" s="37"/>
      <c r="K490" s="37"/>
      <c r="L490" s="40"/>
      <c r="M490" s="190"/>
      <c r="N490" s="191"/>
      <c r="O490" s="65"/>
      <c r="P490" s="65"/>
      <c r="Q490" s="65"/>
      <c r="R490" s="65"/>
      <c r="S490" s="65"/>
      <c r="T490" s="66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T490" s="18" t="s">
        <v>142</v>
      </c>
      <c r="AU490" s="18" t="s">
        <v>80</v>
      </c>
    </row>
    <row r="491" spans="1:65" s="2" customFormat="1" ht="24.2" customHeight="1">
      <c r="A491" s="35"/>
      <c r="B491" s="36"/>
      <c r="C491" s="174" t="s">
        <v>644</v>
      </c>
      <c r="D491" s="174" t="s">
        <v>123</v>
      </c>
      <c r="E491" s="175" t="s">
        <v>645</v>
      </c>
      <c r="F491" s="176" t="s">
        <v>646</v>
      </c>
      <c r="G491" s="177" t="s">
        <v>211</v>
      </c>
      <c r="H491" s="178">
        <v>459.606</v>
      </c>
      <c r="I491" s="179"/>
      <c r="J491" s="180">
        <f>ROUND(I491*H491,2)</f>
        <v>0</v>
      </c>
      <c r="K491" s="176" t="s">
        <v>139</v>
      </c>
      <c r="L491" s="40"/>
      <c r="M491" s="181" t="s">
        <v>19</v>
      </c>
      <c r="N491" s="182" t="s">
        <v>43</v>
      </c>
      <c r="O491" s="65"/>
      <c r="P491" s="183">
        <f>O491*H491</f>
        <v>0</v>
      </c>
      <c r="Q491" s="183">
        <v>0</v>
      </c>
      <c r="R491" s="183">
        <f>Q491*H491</f>
        <v>0</v>
      </c>
      <c r="S491" s="183">
        <v>0</v>
      </c>
      <c r="T491" s="184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85" t="s">
        <v>86</v>
      </c>
      <c r="AT491" s="185" t="s">
        <v>123</v>
      </c>
      <c r="AU491" s="185" t="s">
        <v>80</v>
      </c>
      <c r="AY491" s="18" t="s">
        <v>121</v>
      </c>
      <c r="BE491" s="186">
        <f>IF(N491="základní",J491,0)</f>
        <v>0</v>
      </c>
      <c r="BF491" s="186">
        <f>IF(N491="snížená",J491,0)</f>
        <v>0</v>
      </c>
      <c r="BG491" s="186">
        <f>IF(N491="zákl. přenesená",J491,0)</f>
        <v>0</v>
      </c>
      <c r="BH491" s="186">
        <f>IF(N491="sníž. přenesená",J491,0)</f>
        <v>0</v>
      </c>
      <c r="BI491" s="186">
        <f>IF(N491="nulová",J491,0)</f>
        <v>0</v>
      </c>
      <c r="BJ491" s="18" t="s">
        <v>80</v>
      </c>
      <c r="BK491" s="186">
        <f>ROUND(I491*H491,2)</f>
        <v>0</v>
      </c>
      <c r="BL491" s="18" t="s">
        <v>86</v>
      </c>
      <c r="BM491" s="185" t="s">
        <v>647</v>
      </c>
    </row>
    <row r="492" spans="1:47" s="2" customFormat="1" ht="29.25">
      <c r="A492" s="35"/>
      <c r="B492" s="36"/>
      <c r="C492" s="37"/>
      <c r="D492" s="187" t="s">
        <v>128</v>
      </c>
      <c r="E492" s="37"/>
      <c r="F492" s="188" t="s">
        <v>648</v>
      </c>
      <c r="G492" s="37"/>
      <c r="H492" s="37"/>
      <c r="I492" s="189"/>
      <c r="J492" s="37"/>
      <c r="K492" s="37"/>
      <c r="L492" s="40"/>
      <c r="M492" s="190"/>
      <c r="N492" s="191"/>
      <c r="O492" s="65"/>
      <c r="P492" s="65"/>
      <c r="Q492" s="65"/>
      <c r="R492" s="65"/>
      <c r="S492" s="65"/>
      <c r="T492" s="66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T492" s="18" t="s">
        <v>128</v>
      </c>
      <c r="AU492" s="18" t="s">
        <v>80</v>
      </c>
    </row>
    <row r="493" spans="1:47" s="2" customFormat="1" ht="11.25">
      <c r="A493" s="35"/>
      <c r="B493" s="36"/>
      <c r="C493" s="37"/>
      <c r="D493" s="203" t="s">
        <v>142</v>
      </c>
      <c r="E493" s="37"/>
      <c r="F493" s="204" t="s">
        <v>649</v>
      </c>
      <c r="G493" s="37"/>
      <c r="H493" s="37"/>
      <c r="I493" s="189"/>
      <c r="J493" s="37"/>
      <c r="K493" s="37"/>
      <c r="L493" s="40"/>
      <c r="M493" s="190"/>
      <c r="N493" s="191"/>
      <c r="O493" s="65"/>
      <c r="P493" s="65"/>
      <c r="Q493" s="65"/>
      <c r="R493" s="65"/>
      <c r="S493" s="65"/>
      <c r="T493" s="66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T493" s="18" t="s">
        <v>142</v>
      </c>
      <c r="AU493" s="18" t="s">
        <v>80</v>
      </c>
    </row>
    <row r="494" spans="2:51" s="13" customFormat="1" ht="11.25">
      <c r="B494" s="192"/>
      <c r="C494" s="193"/>
      <c r="D494" s="187" t="s">
        <v>129</v>
      </c>
      <c r="E494" s="194" t="s">
        <v>19</v>
      </c>
      <c r="F494" s="195" t="s">
        <v>650</v>
      </c>
      <c r="G494" s="193"/>
      <c r="H494" s="196">
        <v>459.606</v>
      </c>
      <c r="I494" s="197"/>
      <c r="J494" s="193"/>
      <c r="K494" s="193"/>
      <c r="L494" s="198"/>
      <c r="M494" s="199"/>
      <c r="N494" s="200"/>
      <c r="O494" s="200"/>
      <c r="P494" s="200"/>
      <c r="Q494" s="200"/>
      <c r="R494" s="200"/>
      <c r="S494" s="200"/>
      <c r="T494" s="201"/>
      <c r="AT494" s="202" t="s">
        <v>129</v>
      </c>
      <c r="AU494" s="202" t="s">
        <v>80</v>
      </c>
      <c r="AV494" s="13" t="s">
        <v>80</v>
      </c>
      <c r="AW494" s="13" t="s">
        <v>33</v>
      </c>
      <c r="AX494" s="13" t="s">
        <v>76</v>
      </c>
      <c r="AY494" s="202" t="s">
        <v>121</v>
      </c>
    </row>
    <row r="495" spans="1:65" s="2" customFormat="1" ht="33" customHeight="1">
      <c r="A495" s="35"/>
      <c r="B495" s="36"/>
      <c r="C495" s="174" t="s">
        <v>651</v>
      </c>
      <c r="D495" s="174" t="s">
        <v>123</v>
      </c>
      <c r="E495" s="175" t="s">
        <v>652</v>
      </c>
      <c r="F495" s="176" t="s">
        <v>653</v>
      </c>
      <c r="G495" s="177" t="s">
        <v>211</v>
      </c>
      <c r="H495" s="178">
        <v>32.829</v>
      </c>
      <c r="I495" s="179"/>
      <c r="J495" s="180">
        <f>ROUND(I495*H495,2)</f>
        <v>0</v>
      </c>
      <c r="K495" s="176" t="s">
        <v>139</v>
      </c>
      <c r="L495" s="40"/>
      <c r="M495" s="181" t="s">
        <v>19</v>
      </c>
      <c r="N495" s="182" t="s">
        <v>43</v>
      </c>
      <c r="O495" s="65"/>
      <c r="P495" s="183">
        <f>O495*H495</f>
        <v>0</v>
      </c>
      <c r="Q495" s="183">
        <v>0</v>
      </c>
      <c r="R495" s="183">
        <f>Q495*H495</f>
        <v>0</v>
      </c>
      <c r="S495" s="183">
        <v>0</v>
      </c>
      <c r="T495" s="184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85" t="s">
        <v>86</v>
      </c>
      <c r="AT495" s="185" t="s">
        <v>123</v>
      </c>
      <c r="AU495" s="185" t="s">
        <v>80</v>
      </c>
      <c r="AY495" s="18" t="s">
        <v>121</v>
      </c>
      <c r="BE495" s="186">
        <f>IF(N495="základní",J495,0)</f>
        <v>0</v>
      </c>
      <c r="BF495" s="186">
        <f>IF(N495="snížená",J495,0)</f>
        <v>0</v>
      </c>
      <c r="BG495" s="186">
        <f>IF(N495="zákl. přenesená",J495,0)</f>
        <v>0</v>
      </c>
      <c r="BH495" s="186">
        <f>IF(N495="sníž. přenesená",J495,0)</f>
        <v>0</v>
      </c>
      <c r="BI495" s="186">
        <f>IF(N495="nulová",J495,0)</f>
        <v>0</v>
      </c>
      <c r="BJ495" s="18" t="s">
        <v>80</v>
      </c>
      <c r="BK495" s="186">
        <f>ROUND(I495*H495,2)</f>
        <v>0</v>
      </c>
      <c r="BL495" s="18" t="s">
        <v>86</v>
      </c>
      <c r="BM495" s="185" t="s">
        <v>654</v>
      </c>
    </row>
    <row r="496" spans="1:47" s="2" customFormat="1" ht="29.25">
      <c r="A496" s="35"/>
      <c r="B496" s="36"/>
      <c r="C496" s="37"/>
      <c r="D496" s="187" t="s">
        <v>128</v>
      </c>
      <c r="E496" s="37"/>
      <c r="F496" s="188" t="s">
        <v>655</v>
      </c>
      <c r="G496" s="37"/>
      <c r="H496" s="37"/>
      <c r="I496" s="189"/>
      <c r="J496" s="37"/>
      <c r="K496" s="37"/>
      <c r="L496" s="40"/>
      <c r="M496" s="190"/>
      <c r="N496" s="191"/>
      <c r="O496" s="65"/>
      <c r="P496" s="65"/>
      <c r="Q496" s="65"/>
      <c r="R496" s="65"/>
      <c r="S496" s="65"/>
      <c r="T496" s="66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T496" s="18" t="s">
        <v>128</v>
      </c>
      <c r="AU496" s="18" t="s">
        <v>80</v>
      </c>
    </row>
    <row r="497" spans="1:47" s="2" customFormat="1" ht="11.25">
      <c r="A497" s="35"/>
      <c r="B497" s="36"/>
      <c r="C497" s="37"/>
      <c r="D497" s="203" t="s">
        <v>142</v>
      </c>
      <c r="E497" s="37"/>
      <c r="F497" s="204" t="s">
        <v>656</v>
      </c>
      <c r="G497" s="37"/>
      <c r="H497" s="37"/>
      <c r="I497" s="189"/>
      <c r="J497" s="37"/>
      <c r="K497" s="37"/>
      <c r="L497" s="40"/>
      <c r="M497" s="190"/>
      <c r="N497" s="191"/>
      <c r="O497" s="65"/>
      <c r="P497" s="65"/>
      <c r="Q497" s="65"/>
      <c r="R497" s="65"/>
      <c r="S497" s="65"/>
      <c r="T497" s="66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T497" s="18" t="s">
        <v>142</v>
      </c>
      <c r="AU497" s="18" t="s">
        <v>80</v>
      </c>
    </row>
    <row r="498" spans="2:63" s="12" customFormat="1" ht="22.9" customHeight="1">
      <c r="B498" s="158"/>
      <c r="C498" s="159"/>
      <c r="D498" s="160" t="s">
        <v>70</v>
      </c>
      <c r="E498" s="172" t="s">
        <v>207</v>
      </c>
      <c r="F498" s="172" t="s">
        <v>208</v>
      </c>
      <c r="G498" s="159"/>
      <c r="H498" s="159"/>
      <c r="I498" s="162"/>
      <c r="J498" s="173">
        <f>BK498</f>
        <v>0</v>
      </c>
      <c r="K498" s="159"/>
      <c r="L498" s="164"/>
      <c r="M498" s="165"/>
      <c r="N498" s="166"/>
      <c r="O498" s="166"/>
      <c r="P498" s="167">
        <f>SUM(P499:P501)</f>
        <v>0</v>
      </c>
      <c r="Q498" s="166"/>
      <c r="R498" s="167">
        <f>SUM(R499:R501)</f>
        <v>0</v>
      </c>
      <c r="S498" s="166"/>
      <c r="T498" s="168">
        <f>SUM(T499:T501)</f>
        <v>0</v>
      </c>
      <c r="AR498" s="169" t="s">
        <v>76</v>
      </c>
      <c r="AT498" s="170" t="s">
        <v>70</v>
      </c>
      <c r="AU498" s="170" t="s">
        <v>76</v>
      </c>
      <c r="AY498" s="169" t="s">
        <v>121</v>
      </c>
      <c r="BK498" s="171">
        <f>SUM(BK499:BK501)</f>
        <v>0</v>
      </c>
    </row>
    <row r="499" spans="1:65" s="2" customFormat="1" ht="21.75" customHeight="1">
      <c r="A499" s="35"/>
      <c r="B499" s="36"/>
      <c r="C499" s="174" t="s">
        <v>657</v>
      </c>
      <c r="D499" s="174" t="s">
        <v>123</v>
      </c>
      <c r="E499" s="175" t="s">
        <v>209</v>
      </c>
      <c r="F499" s="176" t="s">
        <v>210</v>
      </c>
      <c r="G499" s="177" t="s">
        <v>211</v>
      </c>
      <c r="H499" s="178">
        <v>42.869</v>
      </c>
      <c r="I499" s="179"/>
      <c r="J499" s="180">
        <f>ROUND(I499*H499,2)</f>
        <v>0</v>
      </c>
      <c r="K499" s="176" t="s">
        <v>139</v>
      </c>
      <c r="L499" s="40"/>
      <c r="M499" s="181" t="s">
        <v>19</v>
      </c>
      <c r="N499" s="182" t="s">
        <v>43</v>
      </c>
      <c r="O499" s="65"/>
      <c r="P499" s="183">
        <f>O499*H499</f>
        <v>0</v>
      </c>
      <c r="Q499" s="183">
        <v>0</v>
      </c>
      <c r="R499" s="183">
        <f>Q499*H499</f>
        <v>0</v>
      </c>
      <c r="S499" s="183">
        <v>0</v>
      </c>
      <c r="T499" s="184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85" t="s">
        <v>86</v>
      </c>
      <c r="AT499" s="185" t="s">
        <v>123</v>
      </c>
      <c r="AU499" s="185" t="s">
        <v>80</v>
      </c>
      <c r="AY499" s="18" t="s">
        <v>121</v>
      </c>
      <c r="BE499" s="186">
        <f>IF(N499="základní",J499,0)</f>
        <v>0</v>
      </c>
      <c r="BF499" s="186">
        <f>IF(N499="snížená",J499,0)</f>
        <v>0</v>
      </c>
      <c r="BG499" s="186">
        <f>IF(N499="zákl. přenesená",J499,0)</f>
        <v>0</v>
      </c>
      <c r="BH499" s="186">
        <f>IF(N499="sníž. přenesená",J499,0)</f>
        <v>0</v>
      </c>
      <c r="BI499" s="186">
        <f>IF(N499="nulová",J499,0)</f>
        <v>0</v>
      </c>
      <c r="BJ499" s="18" t="s">
        <v>80</v>
      </c>
      <c r="BK499" s="186">
        <f>ROUND(I499*H499,2)</f>
        <v>0</v>
      </c>
      <c r="BL499" s="18" t="s">
        <v>86</v>
      </c>
      <c r="BM499" s="185" t="s">
        <v>658</v>
      </c>
    </row>
    <row r="500" spans="1:47" s="2" customFormat="1" ht="39">
      <c r="A500" s="35"/>
      <c r="B500" s="36"/>
      <c r="C500" s="37"/>
      <c r="D500" s="187" t="s">
        <v>128</v>
      </c>
      <c r="E500" s="37"/>
      <c r="F500" s="188" t="s">
        <v>213</v>
      </c>
      <c r="G500" s="37"/>
      <c r="H500" s="37"/>
      <c r="I500" s="189"/>
      <c r="J500" s="37"/>
      <c r="K500" s="37"/>
      <c r="L500" s="40"/>
      <c r="M500" s="190"/>
      <c r="N500" s="191"/>
      <c r="O500" s="65"/>
      <c r="P500" s="65"/>
      <c r="Q500" s="65"/>
      <c r="R500" s="65"/>
      <c r="S500" s="65"/>
      <c r="T500" s="66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T500" s="18" t="s">
        <v>128</v>
      </c>
      <c r="AU500" s="18" t="s">
        <v>80</v>
      </c>
    </row>
    <row r="501" spans="1:47" s="2" customFormat="1" ht="11.25">
      <c r="A501" s="35"/>
      <c r="B501" s="36"/>
      <c r="C501" s="37"/>
      <c r="D501" s="203" t="s">
        <v>142</v>
      </c>
      <c r="E501" s="37"/>
      <c r="F501" s="204" t="s">
        <v>214</v>
      </c>
      <c r="G501" s="37"/>
      <c r="H501" s="37"/>
      <c r="I501" s="189"/>
      <c r="J501" s="37"/>
      <c r="K501" s="37"/>
      <c r="L501" s="40"/>
      <c r="M501" s="190"/>
      <c r="N501" s="191"/>
      <c r="O501" s="65"/>
      <c r="P501" s="65"/>
      <c r="Q501" s="65"/>
      <c r="R501" s="65"/>
      <c r="S501" s="65"/>
      <c r="T501" s="66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T501" s="18" t="s">
        <v>142</v>
      </c>
      <c r="AU501" s="18" t="s">
        <v>80</v>
      </c>
    </row>
    <row r="502" spans="2:63" s="12" customFormat="1" ht="25.9" customHeight="1">
      <c r="B502" s="158"/>
      <c r="C502" s="159"/>
      <c r="D502" s="160" t="s">
        <v>70</v>
      </c>
      <c r="E502" s="161" t="s">
        <v>215</v>
      </c>
      <c r="F502" s="161" t="s">
        <v>216</v>
      </c>
      <c r="G502" s="159"/>
      <c r="H502" s="159"/>
      <c r="I502" s="162"/>
      <c r="J502" s="163">
        <f>BK502</f>
        <v>0</v>
      </c>
      <c r="K502" s="159"/>
      <c r="L502" s="164"/>
      <c r="M502" s="165"/>
      <c r="N502" s="166"/>
      <c r="O502" s="166"/>
      <c r="P502" s="167">
        <f>P503+P530+P618+P626</f>
        <v>0</v>
      </c>
      <c r="Q502" s="166"/>
      <c r="R502" s="167">
        <f>R503+R530+R618+R626</f>
        <v>2.2794698999999996</v>
      </c>
      <c r="S502" s="166"/>
      <c r="T502" s="168">
        <f>T503+T530+T618+T626</f>
        <v>0.205424</v>
      </c>
      <c r="AR502" s="169" t="s">
        <v>80</v>
      </c>
      <c r="AT502" s="170" t="s">
        <v>70</v>
      </c>
      <c r="AU502" s="170" t="s">
        <v>71</v>
      </c>
      <c r="AY502" s="169" t="s">
        <v>121</v>
      </c>
      <c r="BK502" s="171">
        <f>BK503+BK530+BK618+BK626</f>
        <v>0</v>
      </c>
    </row>
    <row r="503" spans="2:63" s="12" customFormat="1" ht="22.9" customHeight="1">
      <c r="B503" s="158"/>
      <c r="C503" s="159"/>
      <c r="D503" s="160" t="s">
        <v>70</v>
      </c>
      <c r="E503" s="172" t="s">
        <v>217</v>
      </c>
      <c r="F503" s="172" t="s">
        <v>218</v>
      </c>
      <c r="G503" s="159"/>
      <c r="H503" s="159"/>
      <c r="I503" s="162"/>
      <c r="J503" s="173">
        <f>BK503</f>
        <v>0</v>
      </c>
      <c r="K503" s="159"/>
      <c r="L503" s="164"/>
      <c r="M503" s="165"/>
      <c r="N503" s="166"/>
      <c r="O503" s="166"/>
      <c r="P503" s="167">
        <f>SUM(P504:P529)</f>
        <v>0</v>
      </c>
      <c r="Q503" s="166"/>
      <c r="R503" s="167">
        <f>SUM(R504:R529)</f>
        <v>0.22025199999999998</v>
      </c>
      <c r="S503" s="166"/>
      <c r="T503" s="168">
        <f>SUM(T504:T529)</f>
        <v>0.205424</v>
      </c>
      <c r="AR503" s="169" t="s">
        <v>80</v>
      </c>
      <c r="AT503" s="170" t="s">
        <v>70</v>
      </c>
      <c r="AU503" s="170" t="s">
        <v>76</v>
      </c>
      <c r="AY503" s="169" t="s">
        <v>121</v>
      </c>
      <c r="BK503" s="171">
        <f>SUM(BK504:BK529)</f>
        <v>0</v>
      </c>
    </row>
    <row r="504" spans="1:65" s="2" customFormat="1" ht="16.5" customHeight="1">
      <c r="A504" s="35"/>
      <c r="B504" s="36"/>
      <c r="C504" s="174" t="s">
        <v>659</v>
      </c>
      <c r="D504" s="174" t="s">
        <v>123</v>
      </c>
      <c r="E504" s="175" t="s">
        <v>220</v>
      </c>
      <c r="F504" s="176" t="s">
        <v>221</v>
      </c>
      <c r="G504" s="177" t="s">
        <v>222</v>
      </c>
      <c r="H504" s="178">
        <v>19.2</v>
      </c>
      <c r="I504" s="179"/>
      <c r="J504" s="180">
        <f>ROUND(I504*H504,2)</f>
        <v>0</v>
      </c>
      <c r="K504" s="176" t="s">
        <v>139</v>
      </c>
      <c r="L504" s="40"/>
      <c r="M504" s="181" t="s">
        <v>19</v>
      </c>
      <c r="N504" s="182" t="s">
        <v>43</v>
      </c>
      <c r="O504" s="65"/>
      <c r="P504" s="183">
        <f>O504*H504</f>
        <v>0</v>
      </c>
      <c r="Q504" s="183">
        <v>0</v>
      </c>
      <c r="R504" s="183">
        <f>Q504*H504</f>
        <v>0</v>
      </c>
      <c r="S504" s="183">
        <v>0.00167</v>
      </c>
      <c r="T504" s="184">
        <f>S504*H504</f>
        <v>0.032064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185" t="s">
        <v>219</v>
      </c>
      <c r="AT504" s="185" t="s">
        <v>123</v>
      </c>
      <c r="AU504" s="185" t="s">
        <v>80</v>
      </c>
      <c r="AY504" s="18" t="s">
        <v>121</v>
      </c>
      <c r="BE504" s="186">
        <f>IF(N504="základní",J504,0)</f>
        <v>0</v>
      </c>
      <c r="BF504" s="186">
        <f>IF(N504="snížená",J504,0)</f>
        <v>0</v>
      </c>
      <c r="BG504" s="186">
        <f>IF(N504="zákl. přenesená",J504,0)</f>
        <v>0</v>
      </c>
      <c r="BH504" s="186">
        <f>IF(N504="sníž. přenesená",J504,0)</f>
        <v>0</v>
      </c>
      <c r="BI504" s="186">
        <f>IF(N504="nulová",J504,0)</f>
        <v>0</v>
      </c>
      <c r="BJ504" s="18" t="s">
        <v>80</v>
      </c>
      <c r="BK504" s="186">
        <f>ROUND(I504*H504,2)</f>
        <v>0</v>
      </c>
      <c r="BL504" s="18" t="s">
        <v>219</v>
      </c>
      <c r="BM504" s="185" t="s">
        <v>660</v>
      </c>
    </row>
    <row r="505" spans="1:47" s="2" customFormat="1" ht="11.25">
      <c r="A505" s="35"/>
      <c r="B505" s="36"/>
      <c r="C505" s="37"/>
      <c r="D505" s="187" t="s">
        <v>128</v>
      </c>
      <c r="E505" s="37"/>
      <c r="F505" s="188" t="s">
        <v>224</v>
      </c>
      <c r="G505" s="37"/>
      <c r="H505" s="37"/>
      <c r="I505" s="189"/>
      <c r="J505" s="37"/>
      <c r="K505" s="37"/>
      <c r="L505" s="40"/>
      <c r="M505" s="190"/>
      <c r="N505" s="191"/>
      <c r="O505" s="65"/>
      <c r="P505" s="65"/>
      <c r="Q505" s="65"/>
      <c r="R505" s="65"/>
      <c r="S505" s="65"/>
      <c r="T505" s="66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T505" s="18" t="s">
        <v>128</v>
      </c>
      <c r="AU505" s="18" t="s">
        <v>80</v>
      </c>
    </row>
    <row r="506" spans="1:47" s="2" customFormat="1" ht="11.25">
      <c r="A506" s="35"/>
      <c r="B506" s="36"/>
      <c r="C506" s="37"/>
      <c r="D506" s="203" t="s">
        <v>142</v>
      </c>
      <c r="E506" s="37"/>
      <c r="F506" s="204" t="s">
        <v>225</v>
      </c>
      <c r="G506" s="37"/>
      <c r="H506" s="37"/>
      <c r="I506" s="189"/>
      <c r="J506" s="37"/>
      <c r="K506" s="37"/>
      <c r="L506" s="40"/>
      <c r="M506" s="190"/>
      <c r="N506" s="191"/>
      <c r="O506" s="65"/>
      <c r="P506" s="65"/>
      <c r="Q506" s="65"/>
      <c r="R506" s="65"/>
      <c r="S506" s="65"/>
      <c r="T506" s="66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T506" s="18" t="s">
        <v>142</v>
      </c>
      <c r="AU506" s="18" t="s">
        <v>80</v>
      </c>
    </row>
    <row r="507" spans="1:65" s="2" customFormat="1" ht="16.5" customHeight="1">
      <c r="A507" s="35"/>
      <c r="B507" s="36"/>
      <c r="C507" s="174" t="s">
        <v>661</v>
      </c>
      <c r="D507" s="174" t="s">
        <v>123</v>
      </c>
      <c r="E507" s="175" t="s">
        <v>662</v>
      </c>
      <c r="F507" s="176" t="s">
        <v>663</v>
      </c>
      <c r="G507" s="177" t="s">
        <v>222</v>
      </c>
      <c r="H507" s="178">
        <v>44</v>
      </c>
      <c r="I507" s="179"/>
      <c r="J507" s="180">
        <f>ROUND(I507*H507,2)</f>
        <v>0</v>
      </c>
      <c r="K507" s="176" t="s">
        <v>139</v>
      </c>
      <c r="L507" s="40"/>
      <c r="M507" s="181" t="s">
        <v>19</v>
      </c>
      <c r="N507" s="182" t="s">
        <v>43</v>
      </c>
      <c r="O507" s="65"/>
      <c r="P507" s="183">
        <f>O507*H507</f>
        <v>0</v>
      </c>
      <c r="Q507" s="183">
        <v>0</v>
      </c>
      <c r="R507" s="183">
        <f>Q507*H507</f>
        <v>0</v>
      </c>
      <c r="S507" s="183">
        <v>0.00394</v>
      </c>
      <c r="T507" s="184">
        <f>S507*H507</f>
        <v>0.17336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85" t="s">
        <v>219</v>
      </c>
      <c r="AT507" s="185" t="s">
        <v>123</v>
      </c>
      <c r="AU507" s="185" t="s">
        <v>80</v>
      </c>
      <c r="AY507" s="18" t="s">
        <v>121</v>
      </c>
      <c r="BE507" s="186">
        <f>IF(N507="základní",J507,0)</f>
        <v>0</v>
      </c>
      <c r="BF507" s="186">
        <f>IF(N507="snížená",J507,0)</f>
        <v>0</v>
      </c>
      <c r="BG507" s="186">
        <f>IF(N507="zákl. přenesená",J507,0)</f>
        <v>0</v>
      </c>
      <c r="BH507" s="186">
        <f>IF(N507="sníž. přenesená",J507,0)</f>
        <v>0</v>
      </c>
      <c r="BI507" s="186">
        <f>IF(N507="nulová",J507,0)</f>
        <v>0</v>
      </c>
      <c r="BJ507" s="18" t="s">
        <v>80</v>
      </c>
      <c r="BK507" s="186">
        <f>ROUND(I507*H507,2)</f>
        <v>0</v>
      </c>
      <c r="BL507" s="18" t="s">
        <v>219</v>
      </c>
      <c r="BM507" s="185" t="s">
        <v>664</v>
      </c>
    </row>
    <row r="508" spans="1:47" s="2" customFormat="1" ht="11.25">
      <c r="A508" s="35"/>
      <c r="B508" s="36"/>
      <c r="C508" s="37"/>
      <c r="D508" s="187" t="s">
        <v>128</v>
      </c>
      <c r="E508" s="37"/>
      <c r="F508" s="188" t="s">
        <v>665</v>
      </c>
      <c r="G508" s="37"/>
      <c r="H508" s="37"/>
      <c r="I508" s="189"/>
      <c r="J508" s="37"/>
      <c r="K508" s="37"/>
      <c r="L508" s="40"/>
      <c r="M508" s="190"/>
      <c r="N508" s="191"/>
      <c r="O508" s="65"/>
      <c r="P508" s="65"/>
      <c r="Q508" s="65"/>
      <c r="R508" s="65"/>
      <c r="S508" s="65"/>
      <c r="T508" s="66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T508" s="18" t="s">
        <v>128</v>
      </c>
      <c r="AU508" s="18" t="s">
        <v>80</v>
      </c>
    </row>
    <row r="509" spans="1:47" s="2" customFormat="1" ht="11.25">
      <c r="A509" s="35"/>
      <c r="B509" s="36"/>
      <c r="C509" s="37"/>
      <c r="D509" s="203" t="s">
        <v>142</v>
      </c>
      <c r="E509" s="37"/>
      <c r="F509" s="204" t="s">
        <v>666</v>
      </c>
      <c r="G509" s="37"/>
      <c r="H509" s="37"/>
      <c r="I509" s="189"/>
      <c r="J509" s="37"/>
      <c r="K509" s="37"/>
      <c r="L509" s="40"/>
      <c r="M509" s="190"/>
      <c r="N509" s="191"/>
      <c r="O509" s="65"/>
      <c r="P509" s="65"/>
      <c r="Q509" s="65"/>
      <c r="R509" s="65"/>
      <c r="S509" s="65"/>
      <c r="T509" s="66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T509" s="18" t="s">
        <v>142</v>
      </c>
      <c r="AU509" s="18" t="s">
        <v>80</v>
      </c>
    </row>
    <row r="510" spans="2:51" s="13" customFormat="1" ht="11.25">
      <c r="B510" s="192"/>
      <c r="C510" s="193"/>
      <c r="D510" s="187" t="s">
        <v>129</v>
      </c>
      <c r="E510" s="194" t="s">
        <v>19</v>
      </c>
      <c r="F510" s="195" t="s">
        <v>667</v>
      </c>
      <c r="G510" s="193"/>
      <c r="H510" s="196">
        <v>44</v>
      </c>
      <c r="I510" s="197"/>
      <c r="J510" s="193"/>
      <c r="K510" s="193"/>
      <c r="L510" s="198"/>
      <c r="M510" s="199"/>
      <c r="N510" s="200"/>
      <c r="O510" s="200"/>
      <c r="P510" s="200"/>
      <c r="Q510" s="200"/>
      <c r="R510" s="200"/>
      <c r="S510" s="200"/>
      <c r="T510" s="201"/>
      <c r="AT510" s="202" t="s">
        <v>129</v>
      </c>
      <c r="AU510" s="202" t="s">
        <v>80</v>
      </c>
      <c r="AV510" s="13" t="s">
        <v>80</v>
      </c>
      <c r="AW510" s="13" t="s">
        <v>33</v>
      </c>
      <c r="AX510" s="13" t="s">
        <v>76</v>
      </c>
      <c r="AY510" s="202" t="s">
        <v>121</v>
      </c>
    </row>
    <row r="511" spans="1:65" s="2" customFormat="1" ht="33" customHeight="1">
      <c r="A511" s="35"/>
      <c r="B511" s="36"/>
      <c r="C511" s="174" t="s">
        <v>668</v>
      </c>
      <c r="D511" s="174" t="s">
        <v>123</v>
      </c>
      <c r="E511" s="175" t="s">
        <v>669</v>
      </c>
      <c r="F511" s="176" t="s">
        <v>670</v>
      </c>
      <c r="G511" s="177" t="s">
        <v>222</v>
      </c>
      <c r="H511" s="178">
        <v>23.4</v>
      </c>
      <c r="I511" s="179"/>
      <c r="J511" s="180">
        <f>ROUND(I511*H511,2)</f>
        <v>0</v>
      </c>
      <c r="K511" s="176" t="s">
        <v>139</v>
      </c>
      <c r="L511" s="40"/>
      <c r="M511" s="181" t="s">
        <v>19</v>
      </c>
      <c r="N511" s="182" t="s">
        <v>43</v>
      </c>
      <c r="O511" s="65"/>
      <c r="P511" s="183">
        <f>O511*H511</f>
        <v>0</v>
      </c>
      <c r="Q511" s="183">
        <v>0.00238</v>
      </c>
      <c r="R511" s="183">
        <f>Q511*H511</f>
        <v>0.055692</v>
      </c>
      <c r="S511" s="183">
        <v>0</v>
      </c>
      <c r="T511" s="184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85" t="s">
        <v>219</v>
      </c>
      <c r="AT511" s="185" t="s">
        <v>123</v>
      </c>
      <c r="AU511" s="185" t="s">
        <v>80</v>
      </c>
      <c r="AY511" s="18" t="s">
        <v>121</v>
      </c>
      <c r="BE511" s="186">
        <f>IF(N511="základní",J511,0)</f>
        <v>0</v>
      </c>
      <c r="BF511" s="186">
        <f>IF(N511="snížená",J511,0)</f>
        <v>0</v>
      </c>
      <c r="BG511" s="186">
        <f>IF(N511="zákl. přenesená",J511,0)</f>
        <v>0</v>
      </c>
      <c r="BH511" s="186">
        <f>IF(N511="sníž. přenesená",J511,0)</f>
        <v>0</v>
      </c>
      <c r="BI511" s="186">
        <f>IF(N511="nulová",J511,0)</f>
        <v>0</v>
      </c>
      <c r="BJ511" s="18" t="s">
        <v>80</v>
      </c>
      <c r="BK511" s="186">
        <f>ROUND(I511*H511,2)</f>
        <v>0</v>
      </c>
      <c r="BL511" s="18" t="s">
        <v>219</v>
      </c>
      <c r="BM511" s="185" t="s">
        <v>671</v>
      </c>
    </row>
    <row r="512" spans="1:47" s="2" customFormat="1" ht="19.5">
      <c r="A512" s="35"/>
      <c r="B512" s="36"/>
      <c r="C512" s="37"/>
      <c r="D512" s="187" t="s">
        <v>128</v>
      </c>
      <c r="E512" s="37"/>
      <c r="F512" s="188" t="s">
        <v>672</v>
      </c>
      <c r="G512" s="37"/>
      <c r="H512" s="37"/>
      <c r="I512" s="189"/>
      <c r="J512" s="37"/>
      <c r="K512" s="37"/>
      <c r="L512" s="40"/>
      <c r="M512" s="190"/>
      <c r="N512" s="191"/>
      <c r="O512" s="65"/>
      <c r="P512" s="65"/>
      <c r="Q512" s="65"/>
      <c r="R512" s="65"/>
      <c r="S512" s="65"/>
      <c r="T512" s="66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T512" s="18" t="s">
        <v>128</v>
      </c>
      <c r="AU512" s="18" t="s">
        <v>80</v>
      </c>
    </row>
    <row r="513" spans="1:47" s="2" customFormat="1" ht="11.25">
      <c r="A513" s="35"/>
      <c r="B513" s="36"/>
      <c r="C513" s="37"/>
      <c r="D513" s="203" t="s">
        <v>142</v>
      </c>
      <c r="E513" s="37"/>
      <c r="F513" s="204" t="s">
        <v>673</v>
      </c>
      <c r="G513" s="37"/>
      <c r="H513" s="37"/>
      <c r="I513" s="189"/>
      <c r="J513" s="37"/>
      <c r="K513" s="37"/>
      <c r="L513" s="40"/>
      <c r="M513" s="190"/>
      <c r="N513" s="191"/>
      <c r="O513" s="65"/>
      <c r="P513" s="65"/>
      <c r="Q513" s="65"/>
      <c r="R513" s="65"/>
      <c r="S513" s="65"/>
      <c r="T513" s="66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T513" s="18" t="s">
        <v>142</v>
      </c>
      <c r="AU513" s="18" t="s">
        <v>80</v>
      </c>
    </row>
    <row r="514" spans="2:51" s="15" customFormat="1" ht="11.25">
      <c r="B514" s="231"/>
      <c r="C514" s="232"/>
      <c r="D514" s="187" t="s">
        <v>129</v>
      </c>
      <c r="E514" s="233" t="s">
        <v>19</v>
      </c>
      <c r="F514" s="234" t="s">
        <v>404</v>
      </c>
      <c r="G514" s="232"/>
      <c r="H514" s="233" t="s">
        <v>19</v>
      </c>
      <c r="I514" s="235"/>
      <c r="J514" s="232"/>
      <c r="K514" s="232"/>
      <c r="L514" s="236"/>
      <c r="M514" s="237"/>
      <c r="N514" s="238"/>
      <c r="O514" s="238"/>
      <c r="P514" s="238"/>
      <c r="Q514" s="238"/>
      <c r="R514" s="238"/>
      <c r="S514" s="238"/>
      <c r="T514" s="239"/>
      <c r="AT514" s="240" t="s">
        <v>129</v>
      </c>
      <c r="AU514" s="240" t="s">
        <v>80</v>
      </c>
      <c r="AV514" s="15" t="s">
        <v>76</v>
      </c>
      <c r="AW514" s="15" t="s">
        <v>33</v>
      </c>
      <c r="AX514" s="15" t="s">
        <v>71</v>
      </c>
      <c r="AY514" s="240" t="s">
        <v>121</v>
      </c>
    </row>
    <row r="515" spans="2:51" s="13" customFormat="1" ht="11.25">
      <c r="B515" s="192"/>
      <c r="C515" s="193"/>
      <c r="D515" s="187" t="s">
        <v>129</v>
      </c>
      <c r="E515" s="194" t="s">
        <v>19</v>
      </c>
      <c r="F515" s="195" t="s">
        <v>491</v>
      </c>
      <c r="G515" s="193"/>
      <c r="H515" s="196">
        <v>12</v>
      </c>
      <c r="I515" s="197"/>
      <c r="J515" s="193"/>
      <c r="K515" s="193"/>
      <c r="L515" s="198"/>
      <c r="M515" s="199"/>
      <c r="N515" s="200"/>
      <c r="O515" s="200"/>
      <c r="P515" s="200"/>
      <c r="Q515" s="200"/>
      <c r="R515" s="200"/>
      <c r="S515" s="200"/>
      <c r="T515" s="201"/>
      <c r="AT515" s="202" t="s">
        <v>129</v>
      </c>
      <c r="AU515" s="202" t="s">
        <v>80</v>
      </c>
      <c r="AV515" s="13" t="s">
        <v>80</v>
      </c>
      <c r="AW515" s="13" t="s">
        <v>33</v>
      </c>
      <c r="AX515" s="13" t="s">
        <v>71</v>
      </c>
      <c r="AY515" s="202" t="s">
        <v>121</v>
      </c>
    </row>
    <row r="516" spans="2:51" s="15" customFormat="1" ht="11.25">
      <c r="B516" s="231"/>
      <c r="C516" s="232"/>
      <c r="D516" s="187" t="s">
        <v>129</v>
      </c>
      <c r="E516" s="233" t="s">
        <v>19</v>
      </c>
      <c r="F516" s="234" t="s">
        <v>406</v>
      </c>
      <c r="G516" s="232"/>
      <c r="H516" s="233" t="s">
        <v>19</v>
      </c>
      <c r="I516" s="235"/>
      <c r="J516" s="232"/>
      <c r="K516" s="232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129</v>
      </c>
      <c r="AU516" s="240" t="s">
        <v>80</v>
      </c>
      <c r="AV516" s="15" t="s">
        <v>76</v>
      </c>
      <c r="AW516" s="15" t="s">
        <v>33</v>
      </c>
      <c r="AX516" s="15" t="s">
        <v>71</v>
      </c>
      <c r="AY516" s="240" t="s">
        <v>121</v>
      </c>
    </row>
    <row r="517" spans="2:51" s="13" customFormat="1" ht="11.25">
      <c r="B517" s="192"/>
      <c r="C517" s="193"/>
      <c r="D517" s="187" t="s">
        <v>129</v>
      </c>
      <c r="E517" s="194" t="s">
        <v>19</v>
      </c>
      <c r="F517" s="195" t="s">
        <v>492</v>
      </c>
      <c r="G517" s="193"/>
      <c r="H517" s="196">
        <v>7.2</v>
      </c>
      <c r="I517" s="197"/>
      <c r="J517" s="193"/>
      <c r="K517" s="193"/>
      <c r="L517" s="198"/>
      <c r="M517" s="199"/>
      <c r="N517" s="200"/>
      <c r="O517" s="200"/>
      <c r="P517" s="200"/>
      <c r="Q517" s="200"/>
      <c r="R517" s="200"/>
      <c r="S517" s="200"/>
      <c r="T517" s="201"/>
      <c r="AT517" s="202" t="s">
        <v>129</v>
      </c>
      <c r="AU517" s="202" t="s">
        <v>80</v>
      </c>
      <c r="AV517" s="13" t="s">
        <v>80</v>
      </c>
      <c r="AW517" s="13" t="s">
        <v>33</v>
      </c>
      <c r="AX517" s="13" t="s">
        <v>71</v>
      </c>
      <c r="AY517" s="202" t="s">
        <v>121</v>
      </c>
    </row>
    <row r="518" spans="2:51" s="15" customFormat="1" ht="11.25">
      <c r="B518" s="231"/>
      <c r="C518" s="232"/>
      <c r="D518" s="187" t="s">
        <v>129</v>
      </c>
      <c r="E518" s="233" t="s">
        <v>19</v>
      </c>
      <c r="F518" s="234" t="s">
        <v>433</v>
      </c>
      <c r="G518" s="232"/>
      <c r="H518" s="233" t="s">
        <v>19</v>
      </c>
      <c r="I518" s="235"/>
      <c r="J518" s="232"/>
      <c r="K518" s="232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129</v>
      </c>
      <c r="AU518" s="240" t="s">
        <v>80</v>
      </c>
      <c r="AV518" s="15" t="s">
        <v>76</v>
      </c>
      <c r="AW518" s="15" t="s">
        <v>33</v>
      </c>
      <c r="AX518" s="15" t="s">
        <v>71</v>
      </c>
      <c r="AY518" s="240" t="s">
        <v>121</v>
      </c>
    </row>
    <row r="519" spans="2:51" s="13" customFormat="1" ht="11.25">
      <c r="B519" s="192"/>
      <c r="C519" s="193"/>
      <c r="D519" s="187" t="s">
        <v>129</v>
      </c>
      <c r="E519" s="194" t="s">
        <v>19</v>
      </c>
      <c r="F519" s="195" t="s">
        <v>674</v>
      </c>
      <c r="G519" s="193"/>
      <c r="H519" s="196">
        <v>2.7</v>
      </c>
      <c r="I519" s="197"/>
      <c r="J519" s="193"/>
      <c r="K519" s="193"/>
      <c r="L519" s="198"/>
      <c r="M519" s="199"/>
      <c r="N519" s="200"/>
      <c r="O519" s="200"/>
      <c r="P519" s="200"/>
      <c r="Q519" s="200"/>
      <c r="R519" s="200"/>
      <c r="S519" s="200"/>
      <c r="T519" s="201"/>
      <c r="AT519" s="202" t="s">
        <v>129</v>
      </c>
      <c r="AU519" s="202" t="s">
        <v>80</v>
      </c>
      <c r="AV519" s="13" t="s">
        <v>80</v>
      </c>
      <c r="AW519" s="13" t="s">
        <v>33</v>
      </c>
      <c r="AX519" s="13" t="s">
        <v>71</v>
      </c>
      <c r="AY519" s="202" t="s">
        <v>121</v>
      </c>
    </row>
    <row r="520" spans="2:51" s="15" customFormat="1" ht="11.25">
      <c r="B520" s="231"/>
      <c r="C520" s="232"/>
      <c r="D520" s="187" t="s">
        <v>129</v>
      </c>
      <c r="E520" s="233" t="s">
        <v>19</v>
      </c>
      <c r="F520" s="234" t="s">
        <v>435</v>
      </c>
      <c r="G520" s="232"/>
      <c r="H520" s="233" t="s">
        <v>19</v>
      </c>
      <c r="I520" s="235"/>
      <c r="J520" s="232"/>
      <c r="K520" s="232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129</v>
      </c>
      <c r="AU520" s="240" t="s">
        <v>80</v>
      </c>
      <c r="AV520" s="15" t="s">
        <v>76</v>
      </c>
      <c r="AW520" s="15" t="s">
        <v>33</v>
      </c>
      <c r="AX520" s="15" t="s">
        <v>71</v>
      </c>
      <c r="AY520" s="240" t="s">
        <v>121</v>
      </c>
    </row>
    <row r="521" spans="2:51" s="13" customFormat="1" ht="11.25">
      <c r="B521" s="192"/>
      <c r="C521" s="193"/>
      <c r="D521" s="187" t="s">
        <v>129</v>
      </c>
      <c r="E521" s="194" t="s">
        <v>19</v>
      </c>
      <c r="F521" s="195" t="s">
        <v>675</v>
      </c>
      <c r="G521" s="193"/>
      <c r="H521" s="196">
        <v>1.5</v>
      </c>
      <c r="I521" s="197"/>
      <c r="J521" s="193"/>
      <c r="K521" s="193"/>
      <c r="L521" s="198"/>
      <c r="M521" s="199"/>
      <c r="N521" s="200"/>
      <c r="O521" s="200"/>
      <c r="P521" s="200"/>
      <c r="Q521" s="200"/>
      <c r="R521" s="200"/>
      <c r="S521" s="200"/>
      <c r="T521" s="201"/>
      <c r="AT521" s="202" t="s">
        <v>129</v>
      </c>
      <c r="AU521" s="202" t="s">
        <v>80</v>
      </c>
      <c r="AV521" s="13" t="s">
        <v>80</v>
      </c>
      <c r="AW521" s="13" t="s">
        <v>33</v>
      </c>
      <c r="AX521" s="13" t="s">
        <v>71</v>
      </c>
      <c r="AY521" s="202" t="s">
        <v>121</v>
      </c>
    </row>
    <row r="522" spans="2:51" s="14" customFormat="1" ht="11.25">
      <c r="B522" s="205"/>
      <c r="C522" s="206"/>
      <c r="D522" s="187" t="s">
        <v>129</v>
      </c>
      <c r="E522" s="207" t="s">
        <v>19</v>
      </c>
      <c r="F522" s="208" t="s">
        <v>261</v>
      </c>
      <c r="G522" s="206"/>
      <c r="H522" s="209">
        <v>23.4</v>
      </c>
      <c r="I522" s="210"/>
      <c r="J522" s="206"/>
      <c r="K522" s="206"/>
      <c r="L522" s="211"/>
      <c r="M522" s="212"/>
      <c r="N522" s="213"/>
      <c r="O522" s="213"/>
      <c r="P522" s="213"/>
      <c r="Q522" s="213"/>
      <c r="R522" s="213"/>
      <c r="S522" s="213"/>
      <c r="T522" s="214"/>
      <c r="AT522" s="215" t="s">
        <v>129</v>
      </c>
      <c r="AU522" s="215" t="s">
        <v>80</v>
      </c>
      <c r="AV522" s="14" t="s">
        <v>86</v>
      </c>
      <c r="AW522" s="14" t="s">
        <v>33</v>
      </c>
      <c r="AX522" s="14" t="s">
        <v>76</v>
      </c>
      <c r="AY522" s="215" t="s">
        <v>121</v>
      </c>
    </row>
    <row r="523" spans="1:65" s="2" customFormat="1" ht="24.2" customHeight="1">
      <c r="A523" s="35"/>
      <c r="B523" s="36"/>
      <c r="C523" s="174" t="s">
        <v>676</v>
      </c>
      <c r="D523" s="174" t="s">
        <v>123</v>
      </c>
      <c r="E523" s="175" t="s">
        <v>677</v>
      </c>
      <c r="F523" s="176" t="s">
        <v>678</v>
      </c>
      <c r="G523" s="177" t="s">
        <v>222</v>
      </c>
      <c r="H523" s="178">
        <v>44</v>
      </c>
      <c r="I523" s="179"/>
      <c r="J523" s="180">
        <f>ROUND(I523*H523,2)</f>
        <v>0</v>
      </c>
      <c r="K523" s="176" t="s">
        <v>139</v>
      </c>
      <c r="L523" s="40"/>
      <c r="M523" s="181" t="s">
        <v>19</v>
      </c>
      <c r="N523" s="182" t="s">
        <v>43</v>
      </c>
      <c r="O523" s="65"/>
      <c r="P523" s="183">
        <f>O523*H523</f>
        <v>0</v>
      </c>
      <c r="Q523" s="183">
        <v>0.00374</v>
      </c>
      <c r="R523" s="183">
        <f>Q523*H523</f>
        <v>0.16455999999999998</v>
      </c>
      <c r="S523" s="183">
        <v>0</v>
      </c>
      <c r="T523" s="184">
        <f>S523*H523</f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185" t="s">
        <v>219</v>
      </c>
      <c r="AT523" s="185" t="s">
        <v>123</v>
      </c>
      <c r="AU523" s="185" t="s">
        <v>80</v>
      </c>
      <c r="AY523" s="18" t="s">
        <v>121</v>
      </c>
      <c r="BE523" s="186">
        <f>IF(N523="základní",J523,0)</f>
        <v>0</v>
      </c>
      <c r="BF523" s="186">
        <f>IF(N523="snížená",J523,0)</f>
        <v>0</v>
      </c>
      <c r="BG523" s="186">
        <f>IF(N523="zákl. přenesená",J523,0)</f>
        <v>0</v>
      </c>
      <c r="BH523" s="186">
        <f>IF(N523="sníž. přenesená",J523,0)</f>
        <v>0</v>
      </c>
      <c r="BI523" s="186">
        <f>IF(N523="nulová",J523,0)</f>
        <v>0</v>
      </c>
      <c r="BJ523" s="18" t="s">
        <v>80</v>
      </c>
      <c r="BK523" s="186">
        <f>ROUND(I523*H523,2)</f>
        <v>0</v>
      </c>
      <c r="BL523" s="18" t="s">
        <v>219</v>
      </c>
      <c r="BM523" s="185" t="s">
        <v>679</v>
      </c>
    </row>
    <row r="524" spans="1:47" s="2" customFormat="1" ht="19.5">
      <c r="A524" s="35"/>
      <c r="B524" s="36"/>
      <c r="C524" s="37"/>
      <c r="D524" s="187" t="s">
        <v>128</v>
      </c>
      <c r="E524" s="37"/>
      <c r="F524" s="188" t="s">
        <v>680</v>
      </c>
      <c r="G524" s="37"/>
      <c r="H524" s="37"/>
      <c r="I524" s="189"/>
      <c r="J524" s="37"/>
      <c r="K524" s="37"/>
      <c r="L524" s="40"/>
      <c r="M524" s="190"/>
      <c r="N524" s="191"/>
      <c r="O524" s="65"/>
      <c r="P524" s="65"/>
      <c r="Q524" s="65"/>
      <c r="R524" s="65"/>
      <c r="S524" s="65"/>
      <c r="T524" s="66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T524" s="18" t="s">
        <v>128</v>
      </c>
      <c r="AU524" s="18" t="s">
        <v>80</v>
      </c>
    </row>
    <row r="525" spans="1:47" s="2" customFormat="1" ht="11.25">
      <c r="A525" s="35"/>
      <c r="B525" s="36"/>
      <c r="C525" s="37"/>
      <c r="D525" s="203" t="s">
        <v>142</v>
      </c>
      <c r="E525" s="37"/>
      <c r="F525" s="204" t="s">
        <v>681</v>
      </c>
      <c r="G525" s="37"/>
      <c r="H525" s="37"/>
      <c r="I525" s="189"/>
      <c r="J525" s="37"/>
      <c r="K525" s="37"/>
      <c r="L525" s="40"/>
      <c r="M525" s="190"/>
      <c r="N525" s="191"/>
      <c r="O525" s="65"/>
      <c r="P525" s="65"/>
      <c r="Q525" s="65"/>
      <c r="R525" s="65"/>
      <c r="S525" s="65"/>
      <c r="T525" s="66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T525" s="18" t="s">
        <v>142</v>
      </c>
      <c r="AU525" s="18" t="s">
        <v>80</v>
      </c>
    </row>
    <row r="526" spans="2:51" s="13" customFormat="1" ht="11.25">
      <c r="B526" s="192"/>
      <c r="C526" s="193"/>
      <c r="D526" s="187" t="s">
        <v>129</v>
      </c>
      <c r="E526" s="194" t="s">
        <v>19</v>
      </c>
      <c r="F526" s="195" t="s">
        <v>667</v>
      </c>
      <c r="G526" s="193"/>
      <c r="H526" s="196">
        <v>44</v>
      </c>
      <c r="I526" s="197"/>
      <c r="J526" s="193"/>
      <c r="K526" s="193"/>
      <c r="L526" s="198"/>
      <c r="M526" s="199"/>
      <c r="N526" s="200"/>
      <c r="O526" s="200"/>
      <c r="P526" s="200"/>
      <c r="Q526" s="200"/>
      <c r="R526" s="200"/>
      <c r="S526" s="200"/>
      <c r="T526" s="201"/>
      <c r="AT526" s="202" t="s">
        <v>129</v>
      </c>
      <c r="AU526" s="202" t="s">
        <v>80</v>
      </c>
      <c r="AV526" s="13" t="s">
        <v>80</v>
      </c>
      <c r="AW526" s="13" t="s">
        <v>33</v>
      </c>
      <c r="AX526" s="13" t="s">
        <v>76</v>
      </c>
      <c r="AY526" s="202" t="s">
        <v>121</v>
      </c>
    </row>
    <row r="527" spans="1:65" s="2" customFormat="1" ht="24.2" customHeight="1">
      <c r="A527" s="35"/>
      <c r="B527" s="36"/>
      <c r="C527" s="174" t="s">
        <v>682</v>
      </c>
      <c r="D527" s="174" t="s">
        <v>123</v>
      </c>
      <c r="E527" s="175" t="s">
        <v>247</v>
      </c>
      <c r="F527" s="176" t="s">
        <v>248</v>
      </c>
      <c r="G527" s="177" t="s">
        <v>211</v>
      </c>
      <c r="H527" s="178">
        <v>0.22</v>
      </c>
      <c r="I527" s="179"/>
      <c r="J527" s="180">
        <f>ROUND(I527*H527,2)</f>
        <v>0</v>
      </c>
      <c r="K527" s="176" t="s">
        <v>139</v>
      </c>
      <c r="L527" s="40"/>
      <c r="M527" s="181" t="s">
        <v>19</v>
      </c>
      <c r="N527" s="182" t="s">
        <v>43</v>
      </c>
      <c r="O527" s="65"/>
      <c r="P527" s="183">
        <f>O527*H527</f>
        <v>0</v>
      </c>
      <c r="Q527" s="183">
        <v>0</v>
      </c>
      <c r="R527" s="183">
        <f>Q527*H527</f>
        <v>0</v>
      </c>
      <c r="S527" s="183">
        <v>0</v>
      </c>
      <c r="T527" s="184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185" t="s">
        <v>219</v>
      </c>
      <c r="AT527" s="185" t="s">
        <v>123</v>
      </c>
      <c r="AU527" s="185" t="s">
        <v>80</v>
      </c>
      <c r="AY527" s="18" t="s">
        <v>121</v>
      </c>
      <c r="BE527" s="186">
        <f>IF(N527="základní",J527,0)</f>
        <v>0</v>
      </c>
      <c r="BF527" s="186">
        <f>IF(N527="snížená",J527,0)</f>
        <v>0</v>
      </c>
      <c r="BG527" s="186">
        <f>IF(N527="zákl. přenesená",J527,0)</f>
        <v>0</v>
      </c>
      <c r="BH527" s="186">
        <f>IF(N527="sníž. přenesená",J527,0)</f>
        <v>0</v>
      </c>
      <c r="BI527" s="186">
        <f>IF(N527="nulová",J527,0)</f>
        <v>0</v>
      </c>
      <c r="BJ527" s="18" t="s">
        <v>80</v>
      </c>
      <c r="BK527" s="186">
        <f>ROUND(I527*H527,2)</f>
        <v>0</v>
      </c>
      <c r="BL527" s="18" t="s">
        <v>219</v>
      </c>
      <c r="BM527" s="185" t="s">
        <v>683</v>
      </c>
    </row>
    <row r="528" spans="1:47" s="2" customFormat="1" ht="29.25">
      <c r="A528" s="35"/>
      <c r="B528" s="36"/>
      <c r="C528" s="37"/>
      <c r="D528" s="187" t="s">
        <v>128</v>
      </c>
      <c r="E528" s="37"/>
      <c r="F528" s="188" t="s">
        <v>250</v>
      </c>
      <c r="G528" s="37"/>
      <c r="H528" s="37"/>
      <c r="I528" s="189"/>
      <c r="J528" s="37"/>
      <c r="K528" s="37"/>
      <c r="L528" s="40"/>
      <c r="M528" s="190"/>
      <c r="N528" s="191"/>
      <c r="O528" s="65"/>
      <c r="P528" s="65"/>
      <c r="Q528" s="65"/>
      <c r="R528" s="65"/>
      <c r="S528" s="65"/>
      <c r="T528" s="66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T528" s="18" t="s">
        <v>128</v>
      </c>
      <c r="AU528" s="18" t="s">
        <v>80</v>
      </c>
    </row>
    <row r="529" spans="1:47" s="2" customFormat="1" ht="11.25">
      <c r="A529" s="35"/>
      <c r="B529" s="36"/>
      <c r="C529" s="37"/>
      <c r="D529" s="203" t="s">
        <v>142</v>
      </c>
      <c r="E529" s="37"/>
      <c r="F529" s="204" t="s">
        <v>251</v>
      </c>
      <c r="G529" s="37"/>
      <c r="H529" s="37"/>
      <c r="I529" s="189"/>
      <c r="J529" s="37"/>
      <c r="K529" s="37"/>
      <c r="L529" s="40"/>
      <c r="M529" s="190"/>
      <c r="N529" s="191"/>
      <c r="O529" s="65"/>
      <c r="P529" s="65"/>
      <c r="Q529" s="65"/>
      <c r="R529" s="65"/>
      <c r="S529" s="65"/>
      <c r="T529" s="66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T529" s="18" t="s">
        <v>142</v>
      </c>
      <c r="AU529" s="18" t="s">
        <v>80</v>
      </c>
    </row>
    <row r="530" spans="2:63" s="12" customFormat="1" ht="22.9" customHeight="1">
      <c r="B530" s="158"/>
      <c r="C530" s="159"/>
      <c r="D530" s="160" t="s">
        <v>70</v>
      </c>
      <c r="E530" s="172" t="s">
        <v>252</v>
      </c>
      <c r="F530" s="172" t="s">
        <v>253</v>
      </c>
      <c r="G530" s="159"/>
      <c r="H530" s="159"/>
      <c r="I530" s="162"/>
      <c r="J530" s="173">
        <f>BK530</f>
        <v>0</v>
      </c>
      <c r="K530" s="159"/>
      <c r="L530" s="164"/>
      <c r="M530" s="165"/>
      <c r="N530" s="166"/>
      <c r="O530" s="166"/>
      <c r="P530" s="167">
        <f>SUM(P531:P617)</f>
        <v>0</v>
      </c>
      <c r="Q530" s="166"/>
      <c r="R530" s="167">
        <f>SUM(R531:R617)</f>
        <v>2.0236967</v>
      </c>
      <c r="S530" s="166"/>
      <c r="T530" s="168">
        <f>SUM(T531:T617)</f>
        <v>0</v>
      </c>
      <c r="AR530" s="169" t="s">
        <v>80</v>
      </c>
      <c r="AT530" s="170" t="s">
        <v>70</v>
      </c>
      <c r="AU530" s="170" t="s">
        <v>76</v>
      </c>
      <c r="AY530" s="169" t="s">
        <v>121</v>
      </c>
      <c r="BK530" s="171">
        <f>SUM(BK531:BK617)</f>
        <v>0</v>
      </c>
    </row>
    <row r="531" spans="1:65" s="2" customFormat="1" ht="24.2" customHeight="1">
      <c r="A531" s="35"/>
      <c r="B531" s="36"/>
      <c r="C531" s="174" t="s">
        <v>684</v>
      </c>
      <c r="D531" s="174" t="s">
        <v>123</v>
      </c>
      <c r="E531" s="175" t="s">
        <v>685</v>
      </c>
      <c r="F531" s="176" t="s">
        <v>686</v>
      </c>
      <c r="G531" s="177" t="s">
        <v>126</v>
      </c>
      <c r="H531" s="178">
        <v>25.2</v>
      </c>
      <c r="I531" s="179"/>
      <c r="J531" s="180">
        <f>ROUND(I531*H531,2)</f>
        <v>0</v>
      </c>
      <c r="K531" s="176" t="s">
        <v>139</v>
      </c>
      <c r="L531" s="40"/>
      <c r="M531" s="181" t="s">
        <v>19</v>
      </c>
      <c r="N531" s="182" t="s">
        <v>43</v>
      </c>
      <c r="O531" s="65"/>
      <c r="P531" s="183">
        <f>O531*H531</f>
        <v>0</v>
      </c>
      <c r="Q531" s="183">
        <v>0.00026</v>
      </c>
      <c r="R531" s="183">
        <f>Q531*H531</f>
        <v>0.006552</v>
      </c>
      <c r="S531" s="183">
        <v>0</v>
      </c>
      <c r="T531" s="184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85" t="s">
        <v>219</v>
      </c>
      <c r="AT531" s="185" t="s">
        <v>123</v>
      </c>
      <c r="AU531" s="185" t="s">
        <v>80</v>
      </c>
      <c r="AY531" s="18" t="s">
        <v>121</v>
      </c>
      <c r="BE531" s="186">
        <f>IF(N531="základní",J531,0)</f>
        <v>0</v>
      </c>
      <c r="BF531" s="186">
        <f>IF(N531="snížená",J531,0)</f>
        <v>0</v>
      </c>
      <c r="BG531" s="186">
        <f>IF(N531="zákl. přenesená",J531,0)</f>
        <v>0</v>
      </c>
      <c r="BH531" s="186">
        <f>IF(N531="sníž. přenesená",J531,0)</f>
        <v>0</v>
      </c>
      <c r="BI531" s="186">
        <f>IF(N531="nulová",J531,0)</f>
        <v>0</v>
      </c>
      <c r="BJ531" s="18" t="s">
        <v>80</v>
      </c>
      <c r="BK531" s="186">
        <f>ROUND(I531*H531,2)</f>
        <v>0</v>
      </c>
      <c r="BL531" s="18" t="s">
        <v>219</v>
      </c>
      <c r="BM531" s="185" t="s">
        <v>687</v>
      </c>
    </row>
    <row r="532" spans="1:47" s="2" customFormat="1" ht="19.5">
      <c r="A532" s="35"/>
      <c r="B532" s="36"/>
      <c r="C532" s="37"/>
      <c r="D532" s="187" t="s">
        <v>128</v>
      </c>
      <c r="E532" s="37"/>
      <c r="F532" s="188" t="s">
        <v>688</v>
      </c>
      <c r="G532" s="37"/>
      <c r="H532" s="37"/>
      <c r="I532" s="189"/>
      <c r="J532" s="37"/>
      <c r="K532" s="37"/>
      <c r="L532" s="40"/>
      <c r="M532" s="190"/>
      <c r="N532" s="191"/>
      <c r="O532" s="65"/>
      <c r="P532" s="65"/>
      <c r="Q532" s="65"/>
      <c r="R532" s="65"/>
      <c r="S532" s="65"/>
      <c r="T532" s="66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T532" s="18" t="s">
        <v>128</v>
      </c>
      <c r="AU532" s="18" t="s">
        <v>80</v>
      </c>
    </row>
    <row r="533" spans="1:47" s="2" customFormat="1" ht="11.25">
      <c r="A533" s="35"/>
      <c r="B533" s="36"/>
      <c r="C533" s="37"/>
      <c r="D533" s="203" t="s">
        <v>142</v>
      </c>
      <c r="E533" s="37"/>
      <c r="F533" s="204" t="s">
        <v>689</v>
      </c>
      <c r="G533" s="37"/>
      <c r="H533" s="37"/>
      <c r="I533" s="189"/>
      <c r="J533" s="37"/>
      <c r="K533" s="37"/>
      <c r="L533" s="40"/>
      <c r="M533" s="190"/>
      <c r="N533" s="191"/>
      <c r="O533" s="65"/>
      <c r="P533" s="65"/>
      <c r="Q533" s="65"/>
      <c r="R533" s="65"/>
      <c r="S533" s="65"/>
      <c r="T533" s="66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T533" s="18" t="s">
        <v>142</v>
      </c>
      <c r="AU533" s="18" t="s">
        <v>80</v>
      </c>
    </row>
    <row r="534" spans="2:51" s="15" customFormat="1" ht="11.25">
      <c r="B534" s="231"/>
      <c r="C534" s="232"/>
      <c r="D534" s="187" t="s">
        <v>129</v>
      </c>
      <c r="E534" s="233" t="s">
        <v>19</v>
      </c>
      <c r="F534" s="234" t="s">
        <v>404</v>
      </c>
      <c r="G534" s="232"/>
      <c r="H534" s="233" t="s">
        <v>19</v>
      </c>
      <c r="I534" s="235"/>
      <c r="J534" s="232"/>
      <c r="K534" s="232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129</v>
      </c>
      <c r="AU534" s="240" t="s">
        <v>80</v>
      </c>
      <c r="AV534" s="15" t="s">
        <v>76</v>
      </c>
      <c r="AW534" s="15" t="s">
        <v>33</v>
      </c>
      <c r="AX534" s="15" t="s">
        <v>71</v>
      </c>
      <c r="AY534" s="240" t="s">
        <v>121</v>
      </c>
    </row>
    <row r="535" spans="2:51" s="13" customFormat="1" ht="11.25">
      <c r="B535" s="192"/>
      <c r="C535" s="193"/>
      <c r="D535" s="187" t="s">
        <v>129</v>
      </c>
      <c r="E535" s="194" t="s">
        <v>19</v>
      </c>
      <c r="F535" s="195" t="s">
        <v>580</v>
      </c>
      <c r="G535" s="193"/>
      <c r="H535" s="196">
        <v>25.2</v>
      </c>
      <c r="I535" s="197"/>
      <c r="J535" s="193"/>
      <c r="K535" s="193"/>
      <c r="L535" s="198"/>
      <c r="M535" s="199"/>
      <c r="N535" s="200"/>
      <c r="O535" s="200"/>
      <c r="P535" s="200"/>
      <c r="Q535" s="200"/>
      <c r="R535" s="200"/>
      <c r="S535" s="200"/>
      <c r="T535" s="201"/>
      <c r="AT535" s="202" t="s">
        <v>129</v>
      </c>
      <c r="AU535" s="202" t="s">
        <v>80</v>
      </c>
      <c r="AV535" s="13" t="s">
        <v>80</v>
      </c>
      <c r="AW535" s="13" t="s">
        <v>33</v>
      </c>
      <c r="AX535" s="13" t="s">
        <v>76</v>
      </c>
      <c r="AY535" s="202" t="s">
        <v>121</v>
      </c>
    </row>
    <row r="536" spans="1:65" s="2" customFormat="1" ht="24.2" customHeight="1">
      <c r="A536" s="35"/>
      <c r="B536" s="36"/>
      <c r="C536" s="216" t="s">
        <v>690</v>
      </c>
      <c r="D536" s="216" t="s">
        <v>277</v>
      </c>
      <c r="E536" s="217" t="s">
        <v>691</v>
      </c>
      <c r="F536" s="218" t="s">
        <v>692</v>
      </c>
      <c r="G536" s="219" t="s">
        <v>126</v>
      </c>
      <c r="H536" s="220">
        <v>25.2</v>
      </c>
      <c r="I536" s="221"/>
      <c r="J536" s="222">
        <f>ROUND(I536*H536,2)</f>
        <v>0</v>
      </c>
      <c r="K536" s="218" t="s">
        <v>139</v>
      </c>
      <c r="L536" s="223"/>
      <c r="M536" s="224" t="s">
        <v>19</v>
      </c>
      <c r="N536" s="225" t="s">
        <v>43</v>
      </c>
      <c r="O536" s="65"/>
      <c r="P536" s="183">
        <f>O536*H536</f>
        <v>0</v>
      </c>
      <c r="Q536" s="183">
        <v>0.054</v>
      </c>
      <c r="R536" s="183">
        <f>Q536*H536</f>
        <v>1.3608</v>
      </c>
      <c r="S536" s="183">
        <v>0</v>
      </c>
      <c r="T536" s="184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85" t="s">
        <v>281</v>
      </c>
      <c r="AT536" s="185" t="s">
        <v>277</v>
      </c>
      <c r="AU536" s="185" t="s">
        <v>80</v>
      </c>
      <c r="AY536" s="18" t="s">
        <v>121</v>
      </c>
      <c r="BE536" s="186">
        <f>IF(N536="základní",J536,0)</f>
        <v>0</v>
      </c>
      <c r="BF536" s="186">
        <f>IF(N536="snížená",J536,0)</f>
        <v>0</v>
      </c>
      <c r="BG536" s="186">
        <f>IF(N536="zákl. přenesená",J536,0)</f>
        <v>0</v>
      </c>
      <c r="BH536" s="186">
        <f>IF(N536="sníž. přenesená",J536,0)</f>
        <v>0</v>
      </c>
      <c r="BI536" s="186">
        <f>IF(N536="nulová",J536,0)</f>
        <v>0</v>
      </c>
      <c r="BJ536" s="18" t="s">
        <v>80</v>
      </c>
      <c r="BK536" s="186">
        <f>ROUND(I536*H536,2)</f>
        <v>0</v>
      </c>
      <c r="BL536" s="18" t="s">
        <v>219</v>
      </c>
      <c r="BM536" s="185" t="s">
        <v>693</v>
      </c>
    </row>
    <row r="537" spans="1:47" s="2" customFormat="1" ht="19.5">
      <c r="A537" s="35"/>
      <c r="B537" s="36"/>
      <c r="C537" s="37"/>
      <c r="D537" s="187" t="s">
        <v>128</v>
      </c>
      <c r="E537" s="37"/>
      <c r="F537" s="188" t="s">
        <v>692</v>
      </c>
      <c r="G537" s="37"/>
      <c r="H537" s="37"/>
      <c r="I537" s="189"/>
      <c r="J537" s="37"/>
      <c r="K537" s="37"/>
      <c r="L537" s="40"/>
      <c r="M537" s="190"/>
      <c r="N537" s="191"/>
      <c r="O537" s="65"/>
      <c r="P537" s="65"/>
      <c r="Q537" s="65"/>
      <c r="R537" s="65"/>
      <c r="S537" s="65"/>
      <c r="T537" s="66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T537" s="18" t="s">
        <v>128</v>
      </c>
      <c r="AU537" s="18" t="s">
        <v>80</v>
      </c>
    </row>
    <row r="538" spans="1:47" s="2" customFormat="1" ht="19.5">
      <c r="A538" s="35"/>
      <c r="B538" s="36"/>
      <c r="C538" s="37"/>
      <c r="D538" s="187" t="s">
        <v>694</v>
      </c>
      <c r="E538" s="37"/>
      <c r="F538" s="241" t="s">
        <v>695</v>
      </c>
      <c r="G538" s="37"/>
      <c r="H538" s="37"/>
      <c r="I538" s="189"/>
      <c r="J538" s="37"/>
      <c r="K538" s="37"/>
      <c r="L538" s="40"/>
      <c r="M538" s="190"/>
      <c r="N538" s="191"/>
      <c r="O538" s="65"/>
      <c r="P538" s="65"/>
      <c r="Q538" s="65"/>
      <c r="R538" s="65"/>
      <c r="S538" s="65"/>
      <c r="T538" s="66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T538" s="18" t="s">
        <v>694</v>
      </c>
      <c r="AU538" s="18" t="s">
        <v>80</v>
      </c>
    </row>
    <row r="539" spans="1:65" s="2" customFormat="1" ht="24.2" customHeight="1">
      <c r="A539" s="35"/>
      <c r="B539" s="36"/>
      <c r="C539" s="174" t="s">
        <v>381</v>
      </c>
      <c r="D539" s="174" t="s">
        <v>123</v>
      </c>
      <c r="E539" s="175" t="s">
        <v>696</v>
      </c>
      <c r="F539" s="176" t="s">
        <v>697</v>
      </c>
      <c r="G539" s="177" t="s">
        <v>272</v>
      </c>
      <c r="H539" s="178">
        <v>17</v>
      </c>
      <c r="I539" s="179"/>
      <c r="J539" s="180">
        <f>ROUND(I539*H539,2)</f>
        <v>0</v>
      </c>
      <c r="K539" s="176" t="s">
        <v>139</v>
      </c>
      <c r="L539" s="40"/>
      <c r="M539" s="181" t="s">
        <v>19</v>
      </c>
      <c r="N539" s="182" t="s">
        <v>43</v>
      </c>
      <c r="O539" s="65"/>
      <c r="P539" s="183">
        <f>O539*H539</f>
        <v>0</v>
      </c>
      <c r="Q539" s="183">
        <v>0.00027</v>
      </c>
      <c r="R539" s="183">
        <f>Q539*H539</f>
        <v>0.00459</v>
      </c>
      <c r="S539" s="183">
        <v>0</v>
      </c>
      <c r="T539" s="184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85" t="s">
        <v>219</v>
      </c>
      <c r="AT539" s="185" t="s">
        <v>123</v>
      </c>
      <c r="AU539" s="185" t="s">
        <v>80</v>
      </c>
      <c r="AY539" s="18" t="s">
        <v>121</v>
      </c>
      <c r="BE539" s="186">
        <f>IF(N539="základní",J539,0)</f>
        <v>0</v>
      </c>
      <c r="BF539" s="186">
        <f>IF(N539="snížená",J539,0)</f>
        <v>0</v>
      </c>
      <c r="BG539" s="186">
        <f>IF(N539="zákl. přenesená",J539,0)</f>
        <v>0</v>
      </c>
      <c r="BH539" s="186">
        <f>IF(N539="sníž. přenesená",J539,0)</f>
        <v>0</v>
      </c>
      <c r="BI539" s="186">
        <f>IF(N539="nulová",J539,0)</f>
        <v>0</v>
      </c>
      <c r="BJ539" s="18" t="s">
        <v>80</v>
      </c>
      <c r="BK539" s="186">
        <f>ROUND(I539*H539,2)</f>
        <v>0</v>
      </c>
      <c r="BL539" s="18" t="s">
        <v>219</v>
      </c>
      <c r="BM539" s="185" t="s">
        <v>698</v>
      </c>
    </row>
    <row r="540" spans="1:47" s="2" customFormat="1" ht="19.5">
      <c r="A540" s="35"/>
      <c r="B540" s="36"/>
      <c r="C540" s="37"/>
      <c r="D540" s="187" t="s">
        <v>128</v>
      </c>
      <c r="E540" s="37"/>
      <c r="F540" s="188" t="s">
        <v>699</v>
      </c>
      <c r="G540" s="37"/>
      <c r="H540" s="37"/>
      <c r="I540" s="189"/>
      <c r="J540" s="37"/>
      <c r="K540" s="37"/>
      <c r="L540" s="40"/>
      <c r="M540" s="190"/>
      <c r="N540" s="191"/>
      <c r="O540" s="65"/>
      <c r="P540" s="65"/>
      <c r="Q540" s="65"/>
      <c r="R540" s="65"/>
      <c r="S540" s="65"/>
      <c r="T540" s="66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T540" s="18" t="s">
        <v>128</v>
      </c>
      <c r="AU540" s="18" t="s">
        <v>80</v>
      </c>
    </row>
    <row r="541" spans="1:47" s="2" customFormat="1" ht="11.25">
      <c r="A541" s="35"/>
      <c r="B541" s="36"/>
      <c r="C541" s="37"/>
      <c r="D541" s="203" t="s">
        <v>142</v>
      </c>
      <c r="E541" s="37"/>
      <c r="F541" s="204" t="s">
        <v>700</v>
      </c>
      <c r="G541" s="37"/>
      <c r="H541" s="37"/>
      <c r="I541" s="189"/>
      <c r="J541" s="37"/>
      <c r="K541" s="37"/>
      <c r="L541" s="40"/>
      <c r="M541" s="190"/>
      <c r="N541" s="191"/>
      <c r="O541" s="65"/>
      <c r="P541" s="65"/>
      <c r="Q541" s="65"/>
      <c r="R541" s="65"/>
      <c r="S541" s="65"/>
      <c r="T541" s="66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T541" s="18" t="s">
        <v>142</v>
      </c>
      <c r="AU541" s="18" t="s">
        <v>80</v>
      </c>
    </row>
    <row r="542" spans="2:51" s="15" customFormat="1" ht="11.25">
      <c r="B542" s="231"/>
      <c r="C542" s="232"/>
      <c r="D542" s="187" t="s">
        <v>129</v>
      </c>
      <c r="E542" s="233" t="s">
        <v>19</v>
      </c>
      <c r="F542" s="234" t="s">
        <v>406</v>
      </c>
      <c r="G542" s="232"/>
      <c r="H542" s="233" t="s">
        <v>19</v>
      </c>
      <c r="I542" s="235"/>
      <c r="J542" s="232"/>
      <c r="K542" s="232"/>
      <c r="L542" s="236"/>
      <c r="M542" s="237"/>
      <c r="N542" s="238"/>
      <c r="O542" s="238"/>
      <c r="P542" s="238"/>
      <c r="Q542" s="238"/>
      <c r="R542" s="238"/>
      <c r="S542" s="238"/>
      <c r="T542" s="239"/>
      <c r="AT542" s="240" t="s">
        <v>129</v>
      </c>
      <c r="AU542" s="240" t="s">
        <v>80</v>
      </c>
      <c r="AV542" s="15" t="s">
        <v>76</v>
      </c>
      <c r="AW542" s="15" t="s">
        <v>33</v>
      </c>
      <c r="AX542" s="15" t="s">
        <v>71</v>
      </c>
      <c r="AY542" s="240" t="s">
        <v>121</v>
      </c>
    </row>
    <row r="543" spans="2:51" s="13" customFormat="1" ht="11.25">
      <c r="B543" s="192"/>
      <c r="C543" s="193"/>
      <c r="D543" s="187" t="s">
        <v>129</v>
      </c>
      <c r="E543" s="194" t="s">
        <v>19</v>
      </c>
      <c r="F543" s="195" t="s">
        <v>189</v>
      </c>
      <c r="G543" s="193"/>
      <c r="H543" s="196">
        <v>12</v>
      </c>
      <c r="I543" s="197"/>
      <c r="J543" s="193"/>
      <c r="K543" s="193"/>
      <c r="L543" s="198"/>
      <c r="M543" s="199"/>
      <c r="N543" s="200"/>
      <c r="O543" s="200"/>
      <c r="P543" s="200"/>
      <c r="Q543" s="200"/>
      <c r="R543" s="200"/>
      <c r="S543" s="200"/>
      <c r="T543" s="201"/>
      <c r="AT543" s="202" t="s">
        <v>129</v>
      </c>
      <c r="AU543" s="202" t="s">
        <v>80</v>
      </c>
      <c r="AV543" s="13" t="s">
        <v>80</v>
      </c>
      <c r="AW543" s="13" t="s">
        <v>33</v>
      </c>
      <c r="AX543" s="13" t="s">
        <v>71</v>
      </c>
      <c r="AY543" s="202" t="s">
        <v>121</v>
      </c>
    </row>
    <row r="544" spans="2:51" s="15" customFormat="1" ht="11.25">
      <c r="B544" s="231"/>
      <c r="C544" s="232"/>
      <c r="D544" s="187" t="s">
        <v>129</v>
      </c>
      <c r="E544" s="233" t="s">
        <v>19</v>
      </c>
      <c r="F544" s="234" t="s">
        <v>433</v>
      </c>
      <c r="G544" s="232"/>
      <c r="H544" s="233" t="s">
        <v>19</v>
      </c>
      <c r="I544" s="235"/>
      <c r="J544" s="232"/>
      <c r="K544" s="232"/>
      <c r="L544" s="236"/>
      <c r="M544" s="237"/>
      <c r="N544" s="238"/>
      <c r="O544" s="238"/>
      <c r="P544" s="238"/>
      <c r="Q544" s="238"/>
      <c r="R544" s="238"/>
      <c r="S544" s="238"/>
      <c r="T544" s="239"/>
      <c r="AT544" s="240" t="s">
        <v>129</v>
      </c>
      <c r="AU544" s="240" t="s">
        <v>80</v>
      </c>
      <c r="AV544" s="15" t="s">
        <v>76</v>
      </c>
      <c r="AW544" s="15" t="s">
        <v>33</v>
      </c>
      <c r="AX544" s="15" t="s">
        <v>71</v>
      </c>
      <c r="AY544" s="240" t="s">
        <v>121</v>
      </c>
    </row>
    <row r="545" spans="2:51" s="13" customFormat="1" ht="11.25">
      <c r="B545" s="192"/>
      <c r="C545" s="193"/>
      <c r="D545" s="187" t="s">
        <v>129</v>
      </c>
      <c r="E545" s="194" t="s">
        <v>19</v>
      </c>
      <c r="F545" s="195" t="s">
        <v>83</v>
      </c>
      <c r="G545" s="193"/>
      <c r="H545" s="196">
        <v>3</v>
      </c>
      <c r="I545" s="197"/>
      <c r="J545" s="193"/>
      <c r="K545" s="193"/>
      <c r="L545" s="198"/>
      <c r="M545" s="199"/>
      <c r="N545" s="200"/>
      <c r="O545" s="200"/>
      <c r="P545" s="200"/>
      <c r="Q545" s="200"/>
      <c r="R545" s="200"/>
      <c r="S545" s="200"/>
      <c r="T545" s="201"/>
      <c r="AT545" s="202" t="s">
        <v>129</v>
      </c>
      <c r="AU545" s="202" t="s">
        <v>80</v>
      </c>
      <c r="AV545" s="13" t="s">
        <v>80</v>
      </c>
      <c r="AW545" s="13" t="s">
        <v>33</v>
      </c>
      <c r="AX545" s="13" t="s">
        <v>71</v>
      </c>
      <c r="AY545" s="202" t="s">
        <v>121</v>
      </c>
    </row>
    <row r="546" spans="2:51" s="15" customFormat="1" ht="11.25">
      <c r="B546" s="231"/>
      <c r="C546" s="232"/>
      <c r="D546" s="187" t="s">
        <v>129</v>
      </c>
      <c r="E546" s="233" t="s">
        <v>19</v>
      </c>
      <c r="F546" s="234" t="s">
        <v>435</v>
      </c>
      <c r="G546" s="232"/>
      <c r="H546" s="233" t="s">
        <v>19</v>
      </c>
      <c r="I546" s="235"/>
      <c r="J546" s="232"/>
      <c r="K546" s="232"/>
      <c r="L546" s="236"/>
      <c r="M546" s="237"/>
      <c r="N546" s="238"/>
      <c r="O546" s="238"/>
      <c r="P546" s="238"/>
      <c r="Q546" s="238"/>
      <c r="R546" s="238"/>
      <c r="S546" s="238"/>
      <c r="T546" s="239"/>
      <c r="AT546" s="240" t="s">
        <v>129</v>
      </c>
      <c r="AU546" s="240" t="s">
        <v>80</v>
      </c>
      <c r="AV546" s="15" t="s">
        <v>76</v>
      </c>
      <c r="AW546" s="15" t="s">
        <v>33</v>
      </c>
      <c r="AX546" s="15" t="s">
        <v>71</v>
      </c>
      <c r="AY546" s="240" t="s">
        <v>121</v>
      </c>
    </row>
    <row r="547" spans="2:51" s="13" customFormat="1" ht="11.25">
      <c r="B547" s="192"/>
      <c r="C547" s="193"/>
      <c r="D547" s="187" t="s">
        <v>129</v>
      </c>
      <c r="E547" s="194" t="s">
        <v>19</v>
      </c>
      <c r="F547" s="195" t="s">
        <v>80</v>
      </c>
      <c r="G547" s="193"/>
      <c r="H547" s="196">
        <v>2</v>
      </c>
      <c r="I547" s="197"/>
      <c r="J547" s="193"/>
      <c r="K547" s="193"/>
      <c r="L547" s="198"/>
      <c r="M547" s="199"/>
      <c r="N547" s="200"/>
      <c r="O547" s="200"/>
      <c r="P547" s="200"/>
      <c r="Q547" s="200"/>
      <c r="R547" s="200"/>
      <c r="S547" s="200"/>
      <c r="T547" s="201"/>
      <c r="AT547" s="202" t="s">
        <v>129</v>
      </c>
      <c r="AU547" s="202" t="s">
        <v>80</v>
      </c>
      <c r="AV547" s="13" t="s">
        <v>80</v>
      </c>
      <c r="AW547" s="13" t="s">
        <v>33</v>
      </c>
      <c r="AX547" s="13" t="s">
        <v>71</v>
      </c>
      <c r="AY547" s="202" t="s">
        <v>121</v>
      </c>
    </row>
    <row r="548" spans="2:51" s="14" customFormat="1" ht="11.25">
      <c r="B548" s="205"/>
      <c r="C548" s="206"/>
      <c r="D548" s="187" t="s">
        <v>129</v>
      </c>
      <c r="E548" s="207" t="s">
        <v>19</v>
      </c>
      <c r="F548" s="208" t="s">
        <v>261</v>
      </c>
      <c r="G548" s="206"/>
      <c r="H548" s="209">
        <v>17</v>
      </c>
      <c r="I548" s="210"/>
      <c r="J548" s="206"/>
      <c r="K548" s="206"/>
      <c r="L548" s="211"/>
      <c r="M548" s="212"/>
      <c r="N548" s="213"/>
      <c r="O548" s="213"/>
      <c r="P548" s="213"/>
      <c r="Q548" s="213"/>
      <c r="R548" s="213"/>
      <c r="S548" s="213"/>
      <c r="T548" s="214"/>
      <c r="AT548" s="215" t="s">
        <v>129</v>
      </c>
      <c r="AU548" s="215" t="s">
        <v>80</v>
      </c>
      <c r="AV548" s="14" t="s">
        <v>86</v>
      </c>
      <c r="AW548" s="14" t="s">
        <v>33</v>
      </c>
      <c r="AX548" s="14" t="s">
        <v>76</v>
      </c>
      <c r="AY548" s="215" t="s">
        <v>121</v>
      </c>
    </row>
    <row r="549" spans="1:65" s="2" customFormat="1" ht="24.2" customHeight="1">
      <c r="A549" s="35"/>
      <c r="B549" s="36"/>
      <c r="C549" s="216" t="s">
        <v>701</v>
      </c>
      <c r="D549" s="216" t="s">
        <v>277</v>
      </c>
      <c r="E549" s="217" t="s">
        <v>702</v>
      </c>
      <c r="F549" s="218" t="s">
        <v>703</v>
      </c>
      <c r="G549" s="219" t="s">
        <v>126</v>
      </c>
      <c r="H549" s="220">
        <v>9.585</v>
      </c>
      <c r="I549" s="221"/>
      <c r="J549" s="222">
        <f>ROUND(I549*H549,2)</f>
        <v>0</v>
      </c>
      <c r="K549" s="218" t="s">
        <v>139</v>
      </c>
      <c r="L549" s="223"/>
      <c r="M549" s="224" t="s">
        <v>19</v>
      </c>
      <c r="N549" s="225" t="s">
        <v>43</v>
      </c>
      <c r="O549" s="65"/>
      <c r="P549" s="183">
        <f>O549*H549</f>
        <v>0</v>
      </c>
      <c r="Q549" s="183">
        <v>0.044</v>
      </c>
      <c r="R549" s="183">
        <f>Q549*H549</f>
        <v>0.42174</v>
      </c>
      <c r="S549" s="183">
        <v>0</v>
      </c>
      <c r="T549" s="184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185" t="s">
        <v>281</v>
      </c>
      <c r="AT549" s="185" t="s">
        <v>277</v>
      </c>
      <c r="AU549" s="185" t="s">
        <v>80</v>
      </c>
      <c r="AY549" s="18" t="s">
        <v>121</v>
      </c>
      <c r="BE549" s="186">
        <f>IF(N549="základní",J549,0)</f>
        <v>0</v>
      </c>
      <c r="BF549" s="186">
        <f>IF(N549="snížená",J549,0)</f>
        <v>0</v>
      </c>
      <c r="BG549" s="186">
        <f>IF(N549="zákl. přenesená",J549,0)</f>
        <v>0</v>
      </c>
      <c r="BH549" s="186">
        <f>IF(N549="sníž. přenesená",J549,0)</f>
        <v>0</v>
      </c>
      <c r="BI549" s="186">
        <f>IF(N549="nulová",J549,0)</f>
        <v>0</v>
      </c>
      <c r="BJ549" s="18" t="s">
        <v>80</v>
      </c>
      <c r="BK549" s="186">
        <f>ROUND(I549*H549,2)</f>
        <v>0</v>
      </c>
      <c r="BL549" s="18" t="s">
        <v>219</v>
      </c>
      <c r="BM549" s="185" t="s">
        <v>704</v>
      </c>
    </row>
    <row r="550" spans="1:47" s="2" customFormat="1" ht="11.25">
      <c r="A550" s="35"/>
      <c r="B550" s="36"/>
      <c r="C550" s="37"/>
      <c r="D550" s="187" t="s">
        <v>128</v>
      </c>
      <c r="E550" s="37"/>
      <c r="F550" s="188" t="s">
        <v>703</v>
      </c>
      <c r="G550" s="37"/>
      <c r="H550" s="37"/>
      <c r="I550" s="189"/>
      <c r="J550" s="37"/>
      <c r="K550" s="37"/>
      <c r="L550" s="40"/>
      <c r="M550" s="190"/>
      <c r="N550" s="191"/>
      <c r="O550" s="65"/>
      <c r="P550" s="65"/>
      <c r="Q550" s="65"/>
      <c r="R550" s="65"/>
      <c r="S550" s="65"/>
      <c r="T550" s="66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T550" s="18" t="s">
        <v>128</v>
      </c>
      <c r="AU550" s="18" t="s">
        <v>80</v>
      </c>
    </row>
    <row r="551" spans="1:47" s="2" customFormat="1" ht="19.5">
      <c r="A551" s="35"/>
      <c r="B551" s="36"/>
      <c r="C551" s="37"/>
      <c r="D551" s="187" t="s">
        <v>694</v>
      </c>
      <c r="E551" s="37"/>
      <c r="F551" s="241" t="s">
        <v>695</v>
      </c>
      <c r="G551" s="37"/>
      <c r="H551" s="37"/>
      <c r="I551" s="189"/>
      <c r="J551" s="37"/>
      <c r="K551" s="37"/>
      <c r="L551" s="40"/>
      <c r="M551" s="190"/>
      <c r="N551" s="191"/>
      <c r="O551" s="65"/>
      <c r="P551" s="65"/>
      <c r="Q551" s="65"/>
      <c r="R551" s="65"/>
      <c r="S551" s="65"/>
      <c r="T551" s="66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T551" s="18" t="s">
        <v>694</v>
      </c>
      <c r="AU551" s="18" t="s">
        <v>80</v>
      </c>
    </row>
    <row r="552" spans="2:51" s="15" customFormat="1" ht="11.25">
      <c r="B552" s="231"/>
      <c r="C552" s="232"/>
      <c r="D552" s="187" t="s">
        <v>129</v>
      </c>
      <c r="E552" s="233" t="s">
        <v>19</v>
      </c>
      <c r="F552" s="234" t="s">
        <v>406</v>
      </c>
      <c r="G552" s="232"/>
      <c r="H552" s="233" t="s">
        <v>19</v>
      </c>
      <c r="I552" s="235"/>
      <c r="J552" s="232"/>
      <c r="K552" s="232"/>
      <c r="L552" s="236"/>
      <c r="M552" s="237"/>
      <c r="N552" s="238"/>
      <c r="O552" s="238"/>
      <c r="P552" s="238"/>
      <c r="Q552" s="238"/>
      <c r="R552" s="238"/>
      <c r="S552" s="238"/>
      <c r="T552" s="239"/>
      <c r="AT552" s="240" t="s">
        <v>129</v>
      </c>
      <c r="AU552" s="240" t="s">
        <v>80</v>
      </c>
      <c r="AV552" s="15" t="s">
        <v>76</v>
      </c>
      <c r="AW552" s="15" t="s">
        <v>33</v>
      </c>
      <c r="AX552" s="15" t="s">
        <v>71</v>
      </c>
      <c r="AY552" s="240" t="s">
        <v>121</v>
      </c>
    </row>
    <row r="553" spans="2:51" s="13" customFormat="1" ht="11.25">
      <c r="B553" s="192"/>
      <c r="C553" s="193"/>
      <c r="D553" s="187" t="s">
        <v>129</v>
      </c>
      <c r="E553" s="194" t="s">
        <v>19</v>
      </c>
      <c r="F553" s="195" t="s">
        <v>581</v>
      </c>
      <c r="G553" s="193"/>
      <c r="H553" s="196">
        <v>7.56</v>
      </c>
      <c r="I553" s="197"/>
      <c r="J553" s="193"/>
      <c r="K553" s="193"/>
      <c r="L553" s="198"/>
      <c r="M553" s="199"/>
      <c r="N553" s="200"/>
      <c r="O553" s="200"/>
      <c r="P553" s="200"/>
      <c r="Q553" s="200"/>
      <c r="R553" s="200"/>
      <c r="S553" s="200"/>
      <c r="T553" s="201"/>
      <c r="AT553" s="202" t="s">
        <v>129</v>
      </c>
      <c r="AU553" s="202" t="s">
        <v>80</v>
      </c>
      <c r="AV553" s="13" t="s">
        <v>80</v>
      </c>
      <c r="AW553" s="13" t="s">
        <v>33</v>
      </c>
      <c r="AX553" s="13" t="s">
        <v>71</v>
      </c>
      <c r="AY553" s="202" t="s">
        <v>121</v>
      </c>
    </row>
    <row r="554" spans="2:51" s="15" customFormat="1" ht="11.25">
      <c r="B554" s="231"/>
      <c r="C554" s="232"/>
      <c r="D554" s="187" t="s">
        <v>129</v>
      </c>
      <c r="E554" s="233" t="s">
        <v>19</v>
      </c>
      <c r="F554" s="234" t="s">
        <v>433</v>
      </c>
      <c r="G554" s="232"/>
      <c r="H554" s="233" t="s">
        <v>19</v>
      </c>
      <c r="I554" s="235"/>
      <c r="J554" s="232"/>
      <c r="K554" s="232"/>
      <c r="L554" s="236"/>
      <c r="M554" s="237"/>
      <c r="N554" s="238"/>
      <c r="O554" s="238"/>
      <c r="P554" s="238"/>
      <c r="Q554" s="238"/>
      <c r="R554" s="238"/>
      <c r="S554" s="238"/>
      <c r="T554" s="239"/>
      <c r="AT554" s="240" t="s">
        <v>129</v>
      </c>
      <c r="AU554" s="240" t="s">
        <v>80</v>
      </c>
      <c r="AV554" s="15" t="s">
        <v>76</v>
      </c>
      <c r="AW554" s="15" t="s">
        <v>33</v>
      </c>
      <c r="AX554" s="15" t="s">
        <v>71</v>
      </c>
      <c r="AY554" s="240" t="s">
        <v>121</v>
      </c>
    </row>
    <row r="555" spans="2:51" s="13" customFormat="1" ht="11.25">
      <c r="B555" s="192"/>
      <c r="C555" s="193"/>
      <c r="D555" s="187" t="s">
        <v>129</v>
      </c>
      <c r="E555" s="194" t="s">
        <v>19</v>
      </c>
      <c r="F555" s="195" t="s">
        <v>705</v>
      </c>
      <c r="G555" s="193"/>
      <c r="H555" s="196">
        <v>1.35</v>
      </c>
      <c r="I555" s="197"/>
      <c r="J555" s="193"/>
      <c r="K555" s="193"/>
      <c r="L555" s="198"/>
      <c r="M555" s="199"/>
      <c r="N555" s="200"/>
      <c r="O555" s="200"/>
      <c r="P555" s="200"/>
      <c r="Q555" s="200"/>
      <c r="R555" s="200"/>
      <c r="S555" s="200"/>
      <c r="T555" s="201"/>
      <c r="AT555" s="202" t="s">
        <v>129</v>
      </c>
      <c r="AU555" s="202" t="s">
        <v>80</v>
      </c>
      <c r="AV555" s="13" t="s">
        <v>80</v>
      </c>
      <c r="AW555" s="13" t="s">
        <v>33</v>
      </c>
      <c r="AX555" s="13" t="s">
        <v>71</v>
      </c>
      <c r="AY555" s="202" t="s">
        <v>121</v>
      </c>
    </row>
    <row r="556" spans="2:51" s="15" customFormat="1" ht="11.25">
      <c r="B556" s="231"/>
      <c r="C556" s="232"/>
      <c r="D556" s="187" t="s">
        <v>129</v>
      </c>
      <c r="E556" s="233" t="s">
        <v>19</v>
      </c>
      <c r="F556" s="234" t="s">
        <v>435</v>
      </c>
      <c r="G556" s="232"/>
      <c r="H556" s="233" t="s">
        <v>19</v>
      </c>
      <c r="I556" s="235"/>
      <c r="J556" s="232"/>
      <c r="K556" s="232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129</v>
      </c>
      <c r="AU556" s="240" t="s">
        <v>80</v>
      </c>
      <c r="AV556" s="15" t="s">
        <v>76</v>
      </c>
      <c r="AW556" s="15" t="s">
        <v>33</v>
      </c>
      <c r="AX556" s="15" t="s">
        <v>71</v>
      </c>
      <c r="AY556" s="240" t="s">
        <v>121</v>
      </c>
    </row>
    <row r="557" spans="2:51" s="13" customFormat="1" ht="11.25">
      <c r="B557" s="192"/>
      <c r="C557" s="193"/>
      <c r="D557" s="187" t="s">
        <v>129</v>
      </c>
      <c r="E557" s="194" t="s">
        <v>19</v>
      </c>
      <c r="F557" s="195" t="s">
        <v>706</v>
      </c>
      <c r="G557" s="193"/>
      <c r="H557" s="196">
        <v>0.675</v>
      </c>
      <c r="I557" s="197"/>
      <c r="J557" s="193"/>
      <c r="K557" s="193"/>
      <c r="L557" s="198"/>
      <c r="M557" s="199"/>
      <c r="N557" s="200"/>
      <c r="O557" s="200"/>
      <c r="P557" s="200"/>
      <c r="Q557" s="200"/>
      <c r="R557" s="200"/>
      <c r="S557" s="200"/>
      <c r="T557" s="201"/>
      <c r="AT557" s="202" t="s">
        <v>129</v>
      </c>
      <c r="AU557" s="202" t="s">
        <v>80</v>
      </c>
      <c r="AV557" s="13" t="s">
        <v>80</v>
      </c>
      <c r="AW557" s="13" t="s">
        <v>33</v>
      </c>
      <c r="AX557" s="13" t="s">
        <v>71</v>
      </c>
      <c r="AY557" s="202" t="s">
        <v>121</v>
      </c>
    </row>
    <row r="558" spans="2:51" s="14" customFormat="1" ht="11.25">
      <c r="B558" s="205"/>
      <c r="C558" s="206"/>
      <c r="D558" s="187" t="s">
        <v>129</v>
      </c>
      <c r="E558" s="207" t="s">
        <v>19</v>
      </c>
      <c r="F558" s="208" t="s">
        <v>261</v>
      </c>
      <c r="G558" s="206"/>
      <c r="H558" s="209">
        <v>9.585</v>
      </c>
      <c r="I558" s="210"/>
      <c r="J558" s="206"/>
      <c r="K558" s="206"/>
      <c r="L558" s="211"/>
      <c r="M558" s="212"/>
      <c r="N558" s="213"/>
      <c r="O558" s="213"/>
      <c r="P558" s="213"/>
      <c r="Q558" s="213"/>
      <c r="R558" s="213"/>
      <c r="S558" s="213"/>
      <c r="T558" s="214"/>
      <c r="AT558" s="215" t="s">
        <v>129</v>
      </c>
      <c r="AU558" s="215" t="s">
        <v>80</v>
      </c>
      <c r="AV558" s="14" t="s">
        <v>86</v>
      </c>
      <c r="AW558" s="14" t="s">
        <v>33</v>
      </c>
      <c r="AX558" s="14" t="s">
        <v>76</v>
      </c>
      <c r="AY558" s="215" t="s">
        <v>121</v>
      </c>
    </row>
    <row r="559" spans="1:65" s="2" customFormat="1" ht="37.9" customHeight="1">
      <c r="A559" s="35"/>
      <c r="B559" s="36"/>
      <c r="C559" s="174" t="s">
        <v>707</v>
      </c>
      <c r="D559" s="174" t="s">
        <v>123</v>
      </c>
      <c r="E559" s="175" t="s">
        <v>708</v>
      </c>
      <c r="F559" s="176" t="s">
        <v>709</v>
      </c>
      <c r="G559" s="177" t="s">
        <v>222</v>
      </c>
      <c r="H559" s="178">
        <v>118.8</v>
      </c>
      <c r="I559" s="179"/>
      <c r="J559" s="180">
        <f>ROUND(I559*H559,2)</f>
        <v>0</v>
      </c>
      <c r="K559" s="176" t="s">
        <v>139</v>
      </c>
      <c r="L559" s="40"/>
      <c r="M559" s="181" t="s">
        <v>19</v>
      </c>
      <c r="N559" s="182" t="s">
        <v>43</v>
      </c>
      <c r="O559" s="65"/>
      <c r="P559" s="183">
        <f>O559*H559</f>
        <v>0</v>
      </c>
      <c r="Q559" s="183">
        <v>0.00012</v>
      </c>
      <c r="R559" s="183">
        <f>Q559*H559</f>
        <v>0.014256</v>
      </c>
      <c r="S559" s="183">
        <v>0</v>
      </c>
      <c r="T559" s="184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185" t="s">
        <v>219</v>
      </c>
      <c r="AT559" s="185" t="s">
        <v>123</v>
      </c>
      <c r="AU559" s="185" t="s">
        <v>80</v>
      </c>
      <c r="AY559" s="18" t="s">
        <v>121</v>
      </c>
      <c r="BE559" s="186">
        <f>IF(N559="základní",J559,0)</f>
        <v>0</v>
      </c>
      <c r="BF559" s="186">
        <f>IF(N559="snížená",J559,0)</f>
        <v>0</v>
      </c>
      <c r="BG559" s="186">
        <f>IF(N559="zákl. přenesená",J559,0)</f>
        <v>0</v>
      </c>
      <c r="BH559" s="186">
        <f>IF(N559="sníž. přenesená",J559,0)</f>
        <v>0</v>
      </c>
      <c r="BI559" s="186">
        <f>IF(N559="nulová",J559,0)</f>
        <v>0</v>
      </c>
      <c r="BJ559" s="18" t="s">
        <v>80</v>
      </c>
      <c r="BK559" s="186">
        <f>ROUND(I559*H559,2)</f>
        <v>0</v>
      </c>
      <c r="BL559" s="18" t="s">
        <v>219</v>
      </c>
      <c r="BM559" s="185" t="s">
        <v>710</v>
      </c>
    </row>
    <row r="560" spans="1:47" s="2" customFormat="1" ht="29.25">
      <c r="A560" s="35"/>
      <c r="B560" s="36"/>
      <c r="C560" s="37"/>
      <c r="D560" s="187" t="s">
        <v>128</v>
      </c>
      <c r="E560" s="37"/>
      <c r="F560" s="188" t="s">
        <v>711</v>
      </c>
      <c r="G560" s="37"/>
      <c r="H560" s="37"/>
      <c r="I560" s="189"/>
      <c r="J560" s="37"/>
      <c r="K560" s="37"/>
      <c r="L560" s="40"/>
      <c r="M560" s="190"/>
      <c r="N560" s="191"/>
      <c r="O560" s="65"/>
      <c r="P560" s="65"/>
      <c r="Q560" s="65"/>
      <c r="R560" s="65"/>
      <c r="S560" s="65"/>
      <c r="T560" s="66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T560" s="18" t="s">
        <v>128</v>
      </c>
      <c r="AU560" s="18" t="s">
        <v>80</v>
      </c>
    </row>
    <row r="561" spans="1:47" s="2" customFormat="1" ht="11.25">
      <c r="A561" s="35"/>
      <c r="B561" s="36"/>
      <c r="C561" s="37"/>
      <c r="D561" s="203" t="s">
        <v>142</v>
      </c>
      <c r="E561" s="37"/>
      <c r="F561" s="204" t="s">
        <v>712</v>
      </c>
      <c r="G561" s="37"/>
      <c r="H561" s="37"/>
      <c r="I561" s="189"/>
      <c r="J561" s="37"/>
      <c r="K561" s="37"/>
      <c r="L561" s="40"/>
      <c r="M561" s="190"/>
      <c r="N561" s="191"/>
      <c r="O561" s="65"/>
      <c r="P561" s="65"/>
      <c r="Q561" s="65"/>
      <c r="R561" s="65"/>
      <c r="S561" s="65"/>
      <c r="T561" s="66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T561" s="18" t="s">
        <v>142</v>
      </c>
      <c r="AU561" s="18" t="s">
        <v>80</v>
      </c>
    </row>
    <row r="562" spans="2:51" s="15" customFormat="1" ht="11.25">
      <c r="B562" s="231"/>
      <c r="C562" s="232"/>
      <c r="D562" s="187" t="s">
        <v>129</v>
      </c>
      <c r="E562" s="233" t="s">
        <v>19</v>
      </c>
      <c r="F562" s="234" t="s">
        <v>404</v>
      </c>
      <c r="G562" s="232"/>
      <c r="H562" s="233" t="s">
        <v>19</v>
      </c>
      <c r="I562" s="235"/>
      <c r="J562" s="232"/>
      <c r="K562" s="232"/>
      <c r="L562" s="236"/>
      <c r="M562" s="237"/>
      <c r="N562" s="238"/>
      <c r="O562" s="238"/>
      <c r="P562" s="238"/>
      <c r="Q562" s="238"/>
      <c r="R562" s="238"/>
      <c r="S562" s="238"/>
      <c r="T562" s="239"/>
      <c r="AT562" s="240" t="s">
        <v>129</v>
      </c>
      <c r="AU562" s="240" t="s">
        <v>80</v>
      </c>
      <c r="AV562" s="15" t="s">
        <v>76</v>
      </c>
      <c r="AW562" s="15" t="s">
        <v>33</v>
      </c>
      <c r="AX562" s="15" t="s">
        <v>71</v>
      </c>
      <c r="AY562" s="240" t="s">
        <v>121</v>
      </c>
    </row>
    <row r="563" spans="2:51" s="13" customFormat="1" ht="11.25">
      <c r="B563" s="192"/>
      <c r="C563" s="193"/>
      <c r="D563" s="187" t="s">
        <v>129</v>
      </c>
      <c r="E563" s="194" t="s">
        <v>19</v>
      </c>
      <c r="F563" s="195" t="s">
        <v>442</v>
      </c>
      <c r="G563" s="193"/>
      <c r="H563" s="196">
        <v>66</v>
      </c>
      <c r="I563" s="197"/>
      <c r="J563" s="193"/>
      <c r="K563" s="193"/>
      <c r="L563" s="198"/>
      <c r="M563" s="199"/>
      <c r="N563" s="200"/>
      <c r="O563" s="200"/>
      <c r="P563" s="200"/>
      <c r="Q563" s="200"/>
      <c r="R563" s="200"/>
      <c r="S563" s="200"/>
      <c r="T563" s="201"/>
      <c r="AT563" s="202" t="s">
        <v>129</v>
      </c>
      <c r="AU563" s="202" t="s">
        <v>80</v>
      </c>
      <c r="AV563" s="13" t="s">
        <v>80</v>
      </c>
      <c r="AW563" s="13" t="s">
        <v>33</v>
      </c>
      <c r="AX563" s="13" t="s">
        <v>71</v>
      </c>
      <c r="AY563" s="202" t="s">
        <v>121</v>
      </c>
    </row>
    <row r="564" spans="2:51" s="15" customFormat="1" ht="11.25">
      <c r="B564" s="231"/>
      <c r="C564" s="232"/>
      <c r="D564" s="187" t="s">
        <v>129</v>
      </c>
      <c r="E564" s="233" t="s">
        <v>19</v>
      </c>
      <c r="F564" s="234" t="s">
        <v>406</v>
      </c>
      <c r="G564" s="232"/>
      <c r="H564" s="233" t="s">
        <v>19</v>
      </c>
      <c r="I564" s="235"/>
      <c r="J564" s="232"/>
      <c r="K564" s="232"/>
      <c r="L564" s="236"/>
      <c r="M564" s="237"/>
      <c r="N564" s="238"/>
      <c r="O564" s="238"/>
      <c r="P564" s="238"/>
      <c r="Q564" s="238"/>
      <c r="R564" s="238"/>
      <c r="S564" s="238"/>
      <c r="T564" s="239"/>
      <c r="AT564" s="240" t="s">
        <v>129</v>
      </c>
      <c r="AU564" s="240" t="s">
        <v>80</v>
      </c>
      <c r="AV564" s="15" t="s">
        <v>76</v>
      </c>
      <c r="AW564" s="15" t="s">
        <v>33</v>
      </c>
      <c r="AX564" s="15" t="s">
        <v>71</v>
      </c>
      <c r="AY564" s="240" t="s">
        <v>121</v>
      </c>
    </row>
    <row r="565" spans="2:51" s="13" customFormat="1" ht="11.25">
      <c r="B565" s="192"/>
      <c r="C565" s="193"/>
      <c r="D565" s="187" t="s">
        <v>129</v>
      </c>
      <c r="E565" s="194" t="s">
        <v>19</v>
      </c>
      <c r="F565" s="195" t="s">
        <v>443</v>
      </c>
      <c r="G565" s="193"/>
      <c r="H565" s="196">
        <v>39.6</v>
      </c>
      <c r="I565" s="197"/>
      <c r="J565" s="193"/>
      <c r="K565" s="193"/>
      <c r="L565" s="198"/>
      <c r="M565" s="199"/>
      <c r="N565" s="200"/>
      <c r="O565" s="200"/>
      <c r="P565" s="200"/>
      <c r="Q565" s="200"/>
      <c r="R565" s="200"/>
      <c r="S565" s="200"/>
      <c r="T565" s="201"/>
      <c r="AT565" s="202" t="s">
        <v>129</v>
      </c>
      <c r="AU565" s="202" t="s">
        <v>80</v>
      </c>
      <c r="AV565" s="13" t="s">
        <v>80</v>
      </c>
      <c r="AW565" s="13" t="s">
        <v>33</v>
      </c>
      <c r="AX565" s="13" t="s">
        <v>71</v>
      </c>
      <c r="AY565" s="202" t="s">
        <v>121</v>
      </c>
    </row>
    <row r="566" spans="2:51" s="15" customFormat="1" ht="11.25">
      <c r="B566" s="231"/>
      <c r="C566" s="232"/>
      <c r="D566" s="187" t="s">
        <v>129</v>
      </c>
      <c r="E566" s="233" t="s">
        <v>19</v>
      </c>
      <c r="F566" s="234" t="s">
        <v>433</v>
      </c>
      <c r="G566" s="232"/>
      <c r="H566" s="233" t="s">
        <v>19</v>
      </c>
      <c r="I566" s="235"/>
      <c r="J566" s="232"/>
      <c r="K566" s="232"/>
      <c r="L566" s="236"/>
      <c r="M566" s="237"/>
      <c r="N566" s="238"/>
      <c r="O566" s="238"/>
      <c r="P566" s="238"/>
      <c r="Q566" s="238"/>
      <c r="R566" s="238"/>
      <c r="S566" s="238"/>
      <c r="T566" s="239"/>
      <c r="AT566" s="240" t="s">
        <v>129</v>
      </c>
      <c r="AU566" s="240" t="s">
        <v>80</v>
      </c>
      <c r="AV566" s="15" t="s">
        <v>76</v>
      </c>
      <c r="AW566" s="15" t="s">
        <v>33</v>
      </c>
      <c r="AX566" s="15" t="s">
        <v>71</v>
      </c>
      <c r="AY566" s="240" t="s">
        <v>121</v>
      </c>
    </row>
    <row r="567" spans="2:51" s="13" customFormat="1" ht="11.25">
      <c r="B567" s="192"/>
      <c r="C567" s="193"/>
      <c r="D567" s="187" t="s">
        <v>129</v>
      </c>
      <c r="E567" s="194" t="s">
        <v>19</v>
      </c>
      <c r="F567" s="195" t="s">
        <v>445</v>
      </c>
      <c r="G567" s="193"/>
      <c r="H567" s="196">
        <v>8.4</v>
      </c>
      <c r="I567" s="197"/>
      <c r="J567" s="193"/>
      <c r="K567" s="193"/>
      <c r="L567" s="198"/>
      <c r="M567" s="199"/>
      <c r="N567" s="200"/>
      <c r="O567" s="200"/>
      <c r="P567" s="200"/>
      <c r="Q567" s="200"/>
      <c r="R567" s="200"/>
      <c r="S567" s="200"/>
      <c r="T567" s="201"/>
      <c r="AT567" s="202" t="s">
        <v>129</v>
      </c>
      <c r="AU567" s="202" t="s">
        <v>80</v>
      </c>
      <c r="AV567" s="13" t="s">
        <v>80</v>
      </c>
      <c r="AW567" s="13" t="s">
        <v>33</v>
      </c>
      <c r="AX567" s="13" t="s">
        <v>71</v>
      </c>
      <c r="AY567" s="202" t="s">
        <v>121</v>
      </c>
    </row>
    <row r="568" spans="2:51" s="15" customFormat="1" ht="11.25">
      <c r="B568" s="231"/>
      <c r="C568" s="232"/>
      <c r="D568" s="187" t="s">
        <v>129</v>
      </c>
      <c r="E568" s="233" t="s">
        <v>19</v>
      </c>
      <c r="F568" s="234" t="s">
        <v>435</v>
      </c>
      <c r="G568" s="232"/>
      <c r="H568" s="233" t="s">
        <v>19</v>
      </c>
      <c r="I568" s="235"/>
      <c r="J568" s="232"/>
      <c r="K568" s="232"/>
      <c r="L568" s="236"/>
      <c r="M568" s="237"/>
      <c r="N568" s="238"/>
      <c r="O568" s="238"/>
      <c r="P568" s="238"/>
      <c r="Q568" s="238"/>
      <c r="R568" s="238"/>
      <c r="S568" s="238"/>
      <c r="T568" s="239"/>
      <c r="AT568" s="240" t="s">
        <v>129</v>
      </c>
      <c r="AU568" s="240" t="s">
        <v>80</v>
      </c>
      <c r="AV568" s="15" t="s">
        <v>76</v>
      </c>
      <c r="AW568" s="15" t="s">
        <v>33</v>
      </c>
      <c r="AX568" s="15" t="s">
        <v>71</v>
      </c>
      <c r="AY568" s="240" t="s">
        <v>121</v>
      </c>
    </row>
    <row r="569" spans="2:51" s="13" customFormat="1" ht="11.25">
      <c r="B569" s="192"/>
      <c r="C569" s="193"/>
      <c r="D569" s="187" t="s">
        <v>129</v>
      </c>
      <c r="E569" s="194" t="s">
        <v>19</v>
      </c>
      <c r="F569" s="195" t="s">
        <v>446</v>
      </c>
      <c r="G569" s="193"/>
      <c r="H569" s="196">
        <v>4.8</v>
      </c>
      <c r="I569" s="197"/>
      <c r="J569" s="193"/>
      <c r="K569" s="193"/>
      <c r="L569" s="198"/>
      <c r="M569" s="199"/>
      <c r="N569" s="200"/>
      <c r="O569" s="200"/>
      <c r="P569" s="200"/>
      <c r="Q569" s="200"/>
      <c r="R569" s="200"/>
      <c r="S569" s="200"/>
      <c r="T569" s="201"/>
      <c r="AT569" s="202" t="s">
        <v>129</v>
      </c>
      <c r="AU569" s="202" t="s">
        <v>80</v>
      </c>
      <c r="AV569" s="13" t="s">
        <v>80</v>
      </c>
      <c r="AW569" s="13" t="s">
        <v>33</v>
      </c>
      <c r="AX569" s="13" t="s">
        <v>71</v>
      </c>
      <c r="AY569" s="202" t="s">
        <v>121</v>
      </c>
    </row>
    <row r="570" spans="2:51" s="14" customFormat="1" ht="11.25">
      <c r="B570" s="205"/>
      <c r="C570" s="206"/>
      <c r="D570" s="187" t="s">
        <v>129</v>
      </c>
      <c r="E570" s="207" t="s">
        <v>19</v>
      </c>
      <c r="F570" s="208" t="s">
        <v>261</v>
      </c>
      <c r="G570" s="206"/>
      <c r="H570" s="209">
        <v>118.8</v>
      </c>
      <c r="I570" s="210"/>
      <c r="J570" s="206"/>
      <c r="K570" s="206"/>
      <c r="L570" s="211"/>
      <c r="M570" s="212"/>
      <c r="N570" s="213"/>
      <c r="O570" s="213"/>
      <c r="P570" s="213"/>
      <c r="Q570" s="213"/>
      <c r="R570" s="213"/>
      <c r="S570" s="213"/>
      <c r="T570" s="214"/>
      <c r="AT570" s="215" t="s">
        <v>129</v>
      </c>
      <c r="AU570" s="215" t="s">
        <v>80</v>
      </c>
      <c r="AV570" s="14" t="s">
        <v>86</v>
      </c>
      <c r="AW570" s="14" t="s">
        <v>33</v>
      </c>
      <c r="AX570" s="14" t="s">
        <v>76</v>
      </c>
      <c r="AY570" s="215" t="s">
        <v>121</v>
      </c>
    </row>
    <row r="571" spans="1:65" s="2" customFormat="1" ht="33" customHeight="1">
      <c r="A571" s="35"/>
      <c r="B571" s="36"/>
      <c r="C571" s="174" t="s">
        <v>713</v>
      </c>
      <c r="D571" s="174" t="s">
        <v>123</v>
      </c>
      <c r="E571" s="175" t="s">
        <v>714</v>
      </c>
      <c r="F571" s="176" t="s">
        <v>715</v>
      </c>
      <c r="G571" s="177" t="s">
        <v>272</v>
      </c>
      <c r="H571" s="178">
        <v>1</v>
      </c>
      <c r="I571" s="179"/>
      <c r="J571" s="180">
        <f>ROUND(I571*H571,2)</f>
        <v>0</v>
      </c>
      <c r="K571" s="176" t="s">
        <v>139</v>
      </c>
      <c r="L571" s="40"/>
      <c r="M571" s="181" t="s">
        <v>19</v>
      </c>
      <c r="N571" s="182" t="s">
        <v>43</v>
      </c>
      <c r="O571" s="65"/>
      <c r="P571" s="183">
        <f>O571*H571</f>
        <v>0</v>
      </c>
      <c r="Q571" s="183">
        <v>0</v>
      </c>
      <c r="R571" s="183">
        <f>Q571*H571</f>
        <v>0</v>
      </c>
      <c r="S571" s="183">
        <v>0</v>
      </c>
      <c r="T571" s="184">
        <f>S571*H571</f>
        <v>0</v>
      </c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R571" s="185" t="s">
        <v>219</v>
      </c>
      <c r="AT571" s="185" t="s">
        <v>123</v>
      </c>
      <c r="AU571" s="185" t="s">
        <v>80</v>
      </c>
      <c r="AY571" s="18" t="s">
        <v>121</v>
      </c>
      <c r="BE571" s="186">
        <f>IF(N571="základní",J571,0)</f>
        <v>0</v>
      </c>
      <c r="BF571" s="186">
        <f>IF(N571="snížená",J571,0)</f>
        <v>0</v>
      </c>
      <c r="BG571" s="186">
        <f>IF(N571="zákl. přenesená",J571,0)</f>
        <v>0</v>
      </c>
      <c r="BH571" s="186">
        <f>IF(N571="sníž. přenesená",J571,0)</f>
        <v>0</v>
      </c>
      <c r="BI571" s="186">
        <f>IF(N571="nulová",J571,0)</f>
        <v>0</v>
      </c>
      <c r="BJ571" s="18" t="s">
        <v>80</v>
      </c>
      <c r="BK571" s="186">
        <f>ROUND(I571*H571,2)</f>
        <v>0</v>
      </c>
      <c r="BL571" s="18" t="s">
        <v>219</v>
      </c>
      <c r="BM571" s="185" t="s">
        <v>716</v>
      </c>
    </row>
    <row r="572" spans="1:47" s="2" customFormat="1" ht="29.25">
      <c r="A572" s="35"/>
      <c r="B572" s="36"/>
      <c r="C572" s="37"/>
      <c r="D572" s="187" t="s">
        <v>128</v>
      </c>
      <c r="E572" s="37"/>
      <c r="F572" s="188" t="s">
        <v>717</v>
      </c>
      <c r="G572" s="37"/>
      <c r="H572" s="37"/>
      <c r="I572" s="189"/>
      <c r="J572" s="37"/>
      <c r="K572" s="37"/>
      <c r="L572" s="40"/>
      <c r="M572" s="190"/>
      <c r="N572" s="191"/>
      <c r="O572" s="65"/>
      <c r="P572" s="65"/>
      <c r="Q572" s="65"/>
      <c r="R572" s="65"/>
      <c r="S572" s="65"/>
      <c r="T572" s="66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T572" s="18" t="s">
        <v>128</v>
      </c>
      <c r="AU572" s="18" t="s">
        <v>80</v>
      </c>
    </row>
    <row r="573" spans="1:47" s="2" customFormat="1" ht="11.25">
      <c r="A573" s="35"/>
      <c r="B573" s="36"/>
      <c r="C573" s="37"/>
      <c r="D573" s="203" t="s">
        <v>142</v>
      </c>
      <c r="E573" s="37"/>
      <c r="F573" s="204" t="s">
        <v>718</v>
      </c>
      <c r="G573" s="37"/>
      <c r="H573" s="37"/>
      <c r="I573" s="189"/>
      <c r="J573" s="37"/>
      <c r="K573" s="37"/>
      <c r="L573" s="40"/>
      <c r="M573" s="190"/>
      <c r="N573" s="191"/>
      <c r="O573" s="65"/>
      <c r="P573" s="65"/>
      <c r="Q573" s="65"/>
      <c r="R573" s="65"/>
      <c r="S573" s="65"/>
      <c r="T573" s="66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T573" s="18" t="s">
        <v>142</v>
      </c>
      <c r="AU573" s="18" t="s">
        <v>80</v>
      </c>
    </row>
    <row r="574" spans="2:51" s="15" customFormat="1" ht="11.25">
      <c r="B574" s="231"/>
      <c r="C574" s="232"/>
      <c r="D574" s="187" t="s">
        <v>129</v>
      </c>
      <c r="E574" s="233" t="s">
        <v>19</v>
      </c>
      <c r="F574" s="234" t="s">
        <v>408</v>
      </c>
      <c r="G574" s="232"/>
      <c r="H574" s="233" t="s">
        <v>19</v>
      </c>
      <c r="I574" s="235"/>
      <c r="J574" s="232"/>
      <c r="K574" s="232"/>
      <c r="L574" s="236"/>
      <c r="M574" s="237"/>
      <c r="N574" s="238"/>
      <c r="O574" s="238"/>
      <c r="P574" s="238"/>
      <c r="Q574" s="238"/>
      <c r="R574" s="238"/>
      <c r="S574" s="238"/>
      <c r="T574" s="239"/>
      <c r="AT574" s="240" t="s">
        <v>129</v>
      </c>
      <c r="AU574" s="240" t="s">
        <v>80</v>
      </c>
      <c r="AV574" s="15" t="s">
        <v>76</v>
      </c>
      <c r="AW574" s="15" t="s">
        <v>33</v>
      </c>
      <c r="AX574" s="15" t="s">
        <v>71</v>
      </c>
      <c r="AY574" s="240" t="s">
        <v>121</v>
      </c>
    </row>
    <row r="575" spans="2:51" s="13" customFormat="1" ht="11.25">
      <c r="B575" s="192"/>
      <c r="C575" s="193"/>
      <c r="D575" s="187" t="s">
        <v>129</v>
      </c>
      <c r="E575" s="194" t="s">
        <v>19</v>
      </c>
      <c r="F575" s="195" t="s">
        <v>76</v>
      </c>
      <c r="G575" s="193"/>
      <c r="H575" s="196">
        <v>1</v>
      </c>
      <c r="I575" s="197"/>
      <c r="J575" s="193"/>
      <c r="K575" s="193"/>
      <c r="L575" s="198"/>
      <c r="M575" s="199"/>
      <c r="N575" s="200"/>
      <c r="O575" s="200"/>
      <c r="P575" s="200"/>
      <c r="Q575" s="200"/>
      <c r="R575" s="200"/>
      <c r="S575" s="200"/>
      <c r="T575" s="201"/>
      <c r="AT575" s="202" t="s">
        <v>129</v>
      </c>
      <c r="AU575" s="202" t="s">
        <v>80</v>
      </c>
      <c r="AV575" s="13" t="s">
        <v>80</v>
      </c>
      <c r="AW575" s="13" t="s">
        <v>33</v>
      </c>
      <c r="AX575" s="13" t="s">
        <v>76</v>
      </c>
      <c r="AY575" s="202" t="s">
        <v>121</v>
      </c>
    </row>
    <row r="576" spans="1:65" s="2" customFormat="1" ht="24.2" customHeight="1">
      <c r="A576" s="35"/>
      <c r="B576" s="36"/>
      <c r="C576" s="216" t="s">
        <v>719</v>
      </c>
      <c r="D576" s="216" t="s">
        <v>277</v>
      </c>
      <c r="E576" s="217" t="s">
        <v>720</v>
      </c>
      <c r="F576" s="218" t="s">
        <v>721</v>
      </c>
      <c r="G576" s="219" t="s">
        <v>126</v>
      </c>
      <c r="H576" s="220">
        <v>1.89</v>
      </c>
      <c r="I576" s="221"/>
      <c r="J576" s="222">
        <f>ROUND(I576*H576,2)</f>
        <v>0</v>
      </c>
      <c r="K576" s="218" t="s">
        <v>139</v>
      </c>
      <c r="L576" s="223"/>
      <c r="M576" s="224" t="s">
        <v>19</v>
      </c>
      <c r="N576" s="225" t="s">
        <v>43</v>
      </c>
      <c r="O576" s="65"/>
      <c r="P576" s="183">
        <f>O576*H576</f>
        <v>0</v>
      </c>
      <c r="Q576" s="183">
        <v>0.02423</v>
      </c>
      <c r="R576" s="183">
        <f>Q576*H576</f>
        <v>0.0457947</v>
      </c>
      <c r="S576" s="183">
        <v>0</v>
      </c>
      <c r="T576" s="184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85" t="s">
        <v>281</v>
      </c>
      <c r="AT576" s="185" t="s">
        <v>277</v>
      </c>
      <c r="AU576" s="185" t="s">
        <v>80</v>
      </c>
      <c r="AY576" s="18" t="s">
        <v>121</v>
      </c>
      <c r="BE576" s="186">
        <f>IF(N576="základní",J576,0)</f>
        <v>0</v>
      </c>
      <c r="BF576" s="186">
        <f>IF(N576="snížená",J576,0)</f>
        <v>0</v>
      </c>
      <c r="BG576" s="186">
        <f>IF(N576="zákl. přenesená",J576,0)</f>
        <v>0</v>
      </c>
      <c r="BH576" s="186">
        <f>IF(N576="sníž. přenesená",J576,0)</f>
        <v>0</v>
      </c>
      <c r="BI576" s="186">
        <f>IF(N576="nulová",J576,0)</f>
        <v>0</v>
      </c>
      <c r="BJ576" s="18" t="s">
        <v>80</v>
      </c>
      <c r="BK576" s="186">
        <f>ROUND(I576*H576,2)</f>
        <v>0</v>
      </c>
      <c r="BL576" s="18" t="s">
        <v>219</v>
      </c>
      <c r="BM576" s="185" t="s">
        <v>722</v>
      </c>
    </row>
    <row r="577" spans="1:47" s="2" customFormat="1" ht="19.5">
      <c r="A577" s="35"/>
      <c r="B577" s="36"/>
      <c r="C577" s="37"/>
      <c r="D577" s="187" t="s">
        <v>128</v>
      </c>
      <c r="E577" s="37"/>
      <c r="F577" s="188" t="s">
        <v>721</v>
      </c>
      <c r="G577" s="37"/>
      <c r="H577" s="37"/>
      <c r="I577" s="189"/>
      <c r="J577" s="37"/>
      <c r="K577" s="37"/>
      <c r="L577" s="40"/>
      <c r="M577" s="190"/>
      <c r="N577" s="191"/>
      <c r="O577" s="65"/>
      <c r="P577" s="65"/>
      <c r="Q577" s="65"/>
      <c r="R577" s="65"/>
      <c r="S577" s="65"/>
      <c r="T577" s="66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T577" s="18" t="s">
        <v>128</v>
      </c>
      <c r="AU577" s="18" t="s">
        <v>80</v>
      </c>
    </row>
    <row r="578" spans="2:51" s="15" customFormat="1" ht="11.25">
      <c r="B578" s="231"/>
      <c r="C578" s="232"/>
      <c r="D578" s="187" t="s">
        <v>129</v>
      </c>
      <c r="E578" s="233" t="s">
        <v>19</v>
      </c>
      <c r="F578" s="234" t="s">
        <v>408</v>
      </c>
      <c r="G578" s="232"/>
      <c r="H578" s="233" t="s">
        <v>19</v>
      </c>
      <c r="I578" s="235"/>
      <c r="J578" s="232"/>
      <c r="K578" s="232"/>
      <c r="L578" s="236"/>
      <c r="M578" s="237"/>
      <c r="N578" s="238"/>
      <c r="O578" s="238"/>
      <c r="P578" s="238"/>
      <c r="Q578" s="238"/>
      <c r="R578" s="238"/>
      <c r="S578" s="238"/>
      <c r="T578" s="239"/>
      <c r="AT578" s="240" t="s">
        <v>129</v>
      </c>
      <c r="AU578" s="240" t="s">
        <v>80</v>
      </c>
      <c r="AV578" s="15" t="s">
        <v>76</v>
      </c>
      <c r="AW578" s="15" t="s">
        <v>33</v>
      </c>
      <c r="AX578" s="15" t="s">
        <v>71</v>
      </c>
      <c r="AY578" s="240" t="s">
        <v>121</v>
      </c>
    </row>
    <row r="579" spans="2:51" s="13" customFormat="1" ht="11.25">
      <c r="B579" s="192"/>
      <c r="C579" s="193"/>
      <c r="D579" s="187" t="s">
        <v>129</v>
      </c>
      <c r="E579" s="194" t="s">
        <v>19</v>
      </c>
      <c r="F579" s="195" t="s">
        <v>582</v>
      </c>
      <c r="G579" s="193"/>
      <c r="H579" s="196">
        <v>1.89</v>
      </c>
      <c r="I579" s="197"/>
      <c r="J579" s="193"/>
      <c r="K579" s="193"/>
      <c r="L579" s="198"/>
      <c r="M579" s="199"/>
      <c r="N579" s="200"/>
      <c r="O579" s="200"/>
      <c r="P579" s="200"/>
      <c r="Q579" s="200"/>
      <c r="R579" s="200"/>
      <c r="S579" s="200"/>
      <c r="T579" s="201"/>
      <c r="AT579" s="202" t="s">
        <v>129</v>
      </c>
      <c r="AU579" s="202" t="s">
        <v>80</v>
      </c>
      <c r="AV579" s="13" t="s">
        <v>80</v>
      </c>
      <c r="AW579" s="13" t="s">
        <v>33</v>
      </c>
      <c r="AX579" s="13" t="s">
        <v>76</v>
      </c>
      <c r="AY579" s="202" t="s">
        <v>121</v>
      </c>
    </row>
    <row r="580" spans="1:65" s="2" customFormat="1" ht="24.2" customHeight="1">
      <c r="A580" s="35"/>
      <c r="B580" s="36"/>
      <c r="C580" s="174" t="s">
        <v>723</v>
      </c>
      <c r="D580" s="174" t="s">
        <v>123</v>
      </c>
      <c r="E580" s="175" t="s">
        <v>724</v>
      </c>
      <c r="F580" s="176" t="s">
        <v>725</v>
      </c>
      <c r="G580" s="177" t="s">
        <v>272</v>
      </c>
      <c r="H580" s="178">
        <v>22</v>
      </c>
      <c r="I580" s="179"/>
      <c r="J580" s="180">
        <f>ROUND(I580*H580,2)</f>
        <v>0</v>
      </c>
      <c r="K580" s="176" t="s">
        <v>159</v>
      </c>
      <c r="L580" s="40"/>
      <c r="M580" s="181" t="s">
        <v>19</v>
      </c>
      <c r="N580" s="182" t="s">
        <v>43</v>
      </c>
      <c r="O580" s="65"/>
      <c r="P580" s="183">
        <f>O580*H580</f>
        <v>0</v>
      </c>
      <c r="Q580" s="183">
        <v>0</v>
      </c>
      <c r="R580" s="183">
        <f>Q580*H580</f>
        <v>0</v>
      </c>
      <c r="S580" s="183">
        <v>0</v>
      </c>
      <c r="T580" s="184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185" t="s">
        <v>219</v>
      </c>
      <c r="AT580" s="185" t="s">
        <v>123</v>
      </c>
      <c r="AU580" s="185" t="s">
        <v>80</v>
      </c>
      <c r="AY580" s="18" t="s">
        <v>121</v>
      </c>
      <c r="BE580" s="186">
        <f>IF(N580="základní",J580,0)</f>
        <v>0</v>
      </c>
      <c r="BF580" s="186">
        <f>IF(N580="snížená",J580,0)</f>
        <v>0</v>
      </c>
      <c r="BG580" s="186">
        <f>IF(N580="zákl. přenesená",J580,0)</f>
        <v>0</v>
      </c>
      <c r="BH580" s="186">
        <f>IF(N580="sníž. přenesená",J580,0)</f>
        <v>0</v>
      </c>
      <c r="BI580" s="186">
        <f>IF(N580="nulová",J580,0)</f>
        <v>0</v>
      </c>
      <c r="BJ580" s="18" t="s">
        <v>80</v>
      </c>
      <c r="BK580" s="186">
        <f>ROUND(I580*H580,2)</f>
        <v>0</v>
      </c>
      <c r="BL580" s="18" t="s">
        <v>219</v>
      </c>
      <c r="BM580" s="185" t="s">
        <v>726</v>
      </c>
    </row>
    <row r="581" spans="1:47" s="2" customFormat="1" ht="29.25">
      <c r="A581" s="35"/>
      <c r="B581" s="36"/>
      <c r="C581" s="37"/>
      <c r="D581" s="187" t="s">
        <v>128</v>
      </c>
      <c r="E581" s="37"/>
      <c r="F581" s="188" t="s">
        <v>727</v>
      </c>
      <c r="G581" s="37"/>
      <c r="H581" s="37"/>
      <c r="I581" s="189"/>
      <c r="J581" s="37"/>
      <c r="K581" s="37"/>
      <c r="L581" s="40"/>
      <c r="M581" s="190"/>
      <c r="N581" s="191"/>
      <c r="O581" s="65"/>
      <c r="P581" s="65"/>
      <c r="Q581" s="65"/>
      <c r="R581" s="65"/>
      <c r="S581" s="65"/>
      <c r="T581" s="66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T581" s="18" t="s">
        <v>128</v>
      </c>
      <c r="AU581" s="18" t="s">
        <v>80</v>
      </c>
    </row>
    <row r="582" spans="1:47" s="2" customFormat="1" ht="11.25">
      <c r="A582" s="35"/>
      <c r="B582" s="36"/>
      <c r="C582" s="37"/>
      <c r="D582" s="203" t="s">
        <v>142</v>
      </c>
      <c r="E582" s="37"/>
      <c r="F582" s="204" t="s">
        <v>728</v>
      </c>
      <c r="G582" s="37"/>
      <c r="H582" s="37"/>
      <c r="I582" s="189"/>
      <c r="J582" s="37"/>
      <c r="K582" s="37"/>
      <c r="L582" s="40"/>
      <c r="M582" s="190"/>
      <c r="N582" s="191"/>
      <c r="O582" s="65"/>
      <c r="P582" s="65"/>
      <c r="Q582" s="65"/>
      <c r="R582" s="65"/>
      <c r="S582" s="65"/>
      <c r="T582" s="66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T582" s="18" t="s">
        <v>142</v>
      </c>
      <c r="AU582" s="18" t="s">
        <v>80</v>
      </c>
    </row>
    <row r="583" spans="2:51" s="15" customFormat="1" ht="11.25">
      <c r="B583" s="231"/>
      <c r="C583" s="232"/>
      <c r="D583" s="187" t="s">
        <v>129</v>
      </c>
      <c r="E583" s="233" t="s">
        <v>19</v>
      </c>
      <c r="F583" s="234" t="s">
        <v>404</v>
      </c>
      <c r="G583" s="232"/>
      <c r="H583" s="233" t="s">
        <v>19</v>
      </c>
      <c r="I583" s="235"/>
      <c r="J583" s="232"/>
      <c r="K583" s="232"/>
      <c r="L583" s="236"/>
      <c r="M583" s="237"/>
      <c r="N583" s="238"/>
      <c r="O583" s="238"/>
      <c r="P583" s="238"/>
      <c r="Q583" s="238"/>
      <c r="R583" s="238"/>
      <c r="S583" s="238"/>
      <c r="T583" s="239"/>
      <c r="AT583" s="240" t="s">
        <v>129</v>
      </c>
      <c r="AU583" s="240" t="s">
        <v>80</v>
      </c>
      <c r="AV583" s="15" t="s">
        <v>76</v>
      </c>
      <c r="AW583" s="15" t="s">
        <v>33</v>
      </c>
      <c r="AX583" s="15" t="s">
        <v>71</v>
      </c>
      <c r="AY583" s="240" t="s">
        <v>121</v>
      </c>
    </row>
    <row r="584" spans="2:51" s="13" customFormat="1" ht="11.25">
      <c r="B584" s="192"/>
      <c r="C584" s="193"/>
      <c r="D584" s="187" t="s">
        <v>129</v>
      </c>
      <c r="E584" s="194" t="s">
        <v>19</v>
      </c>
      <c r="F584" s="195" t="s">
        <v>176</v>
      </c>
      <c r="G584" s="193"/>
      <c r="H584" s="196">
        <v>10</v>
      </c>
      <c r="I584" s="197"/>
      <c r="J584" s="193"/>
      <c r="K584" s="193"/>
      <c r="L584" s="198"/>
      <c r="M584" s="199"/>
      <c r="N584" s="200"/>
      <c r="O584" s="200"/>
      <c r="P584" s="200"/>
      <c r="Q584" s="200"/>
      <c r="R584" s="200"/>
      <c r="S584" s="200"/>
      <c r="T584" s="201"/>
      <c r="AT584" s="202" t="s">
        <v>129</v>
      </c>
      <c r="AU584" s="202" t="s">
        <v>80</v>
      </c>
      <c r="AV584" s="13" t="s">
        <v>80</v>
      </c>
      <c r="AW584" s="13" t="s">
        <v>33</v>
      </c>
      <c r="AX584" s="13" t="s">
        <v>71</v>
      </c>
      <c r="AY584" s="202" t="s">
        <v>121</v>
      </c>
    </row>
    <row r="585" spans="2:51" s="15" customFormat="1" ht="11.25">
      <c r="B585" s="231"/>
      <c r="C585" s="232"/>
      <c r="D585" s="187" t="s">
        <v>129</v>
      </c>
      <c r="E585" s="233" t="s">
        <v>19</v>
      </c>
      <c r="F585" s="234" t="s">
        <v>406</v>
      </c>
      <c r="G585" s="232"/>
      <c r="H585" s="233" t="s">
        <v>19</v>
      </c>
      <c r="I585" s="235"/>
      <c r="J585" s="232"/>
      <c r="K585" s="232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129</v>
      </c>
      <c r="AU585" s="240" t="s">
        <v>80</v>
      </c>
      <c r="AV585" s="15" t="s">
        <v>76</v>
      </c>
      <c r="AW585" s="15" t="s">
        <v>33</v>
      </c>
      <c r="AX585" s="15" t="s">
        <v>71</v>
      </c>
      <c r="AY585" s="240" t="s">
        <v>121</v>
      </c>
    </row>
    <row r="586" spans="2:51" s="13" customFormat="1" ht="11.25">
      <c r="B586" s="192"/>
      <c r="C586" s="193"/>
      <c r="D586" s="187" t="s">
        <v>129</v>
      </c>
      <c r="E586" s="194" t="s">
        <v>19</v>
      </c>
      <c r="F586" s="195" t="s">
        <v>189</v>
      </c>
      <c r="G586" s="193"/>
      <c r="H586" s="196">
        <v>12</v>
      </c>
      <c r="I586" s="197"/>
      <c r="J586" s="193"/>
      <c r="K586" s="193"/>
      <c r="L586" s="198"/>
      <c r="M586" s="199"/>
      <c r="N586" s="200"/>
      <c r="O586" s="200"/>
      <c r="P586" s="200"/>
      <c r="Q586" s="200"/>
      <c r="R586" s="200"/>
      <c r="S586" s="200"/>
      <c r="T586" s="201"/>
      <c r="AT586" s="202" t="s">
        <v>129</v>
      </c>
      <c r="AU586" s="202" t="s">
        <v>80</v>
      </c>
      <c r="AV586" s="13" t="s">
        <v>80</v>
      </c>
      <c r="AW586" s="13" t="s">
        <v>33</v>
      </c>
      <c r="AX586" s="13" t="s">
        <v>71</v>
      </c>
      <c r="AY586" s="202" t="s">
        <v>121</v>
      </c>
    </row>
    <row r="587" spans="2:51" s="14" customFormat="1" ht="11.25">
      <c r="B587" s="205"/>
      <c r="C587" s="206"/>
      <c r="D587" s="187" t="s">
        <v>129</v>
      </c>
      <c r="E587" s="207" t="s">
        <v>19</v>
      </c>
      <c r="F587" s="208" t="s">
        <v>261</v>
      </c>
      <c r="G587" s="206"/>
      <c r="H587" s="209">
        <v>22</v>
      </c>
      <c r="I587" s="210"/>
      <c r="J587" s="206"/>
      <c r="K587" s="206"/>
      <c r="L587" s="211"/>
      <c r="M587" s="212"/>
      <c r="N587" s="213"/>
      <c r="O587" s="213"/>
      <c r="P587" s="213"/>
      <c r="Q587" s="213"/>
      <c r="R587" s="213"/>
      <c r="S587" s="213"/>
      <c r="T587" s="214"/>
      <c r="AT587" s="215" t="s">
        <v>129</v>
      </c>
      <c r="AU587" s="215" t="s">
        <v>80</v>
      </c>
      <c r="AV587" s="14" t="s">
        <v>86</v>
      </c>
      <c r="AW587" s="14" t="s">
        <v>33</v>
      </c>
      <c r="AX587" s="14" t="s">
        <v>76</v>
      </c>
      <c r="AY587" s="215" t="s">
        <v>121</v>
      </c>
    </row>
    <row r="588" spans="1:65" s="2" customFormat="1" ht="24.2" customHeight="1">
      <c r="A588" s="35"/>
      <c r="B588" s="36"/>
      <c r="C588" s="216" t="s">
        <v>729</v>
      </c>
      <c r="D588" s="216" t="s">
        <v>277</v>
      </c>
      <c r="E588" s="217" t="s">
        <v>730</v>
      </c>
      <c r="F588" s="218" t="s">
        <v>731</v>
      </c>
      <c r="G588" s="219" t="s">
        <v>222</v>
      </c>
      <c r="H588" s="220">
        <v>19.2</v>
      </c>
      <c r="I588" s="221"/>
      <c r="J588" s="222">
        <f>ROUND(I588*H588,2)</f>
        <v>0</v>
      </c>
      <c r="K588" s="218" t="s">
        <v>139</v>
      </c>
      <c r="L588" s="223"/>
      <c r="M588" s="224" t="s">
        <v>19</v>
      </c>
      <c r="N588" s="225" t="s">
        <v>43</v>
      </c>
      <c r="O588" s="65"/>
      <c r="P588" s="183">
        <f>O588*H588</f>
        <v>0</v>
      </c>
      <c r="Q588" s="183">
        <v>0.008</v>
      </c>
      <c r="R588" s="183">
        <f>Q588*H588</f>
        <v>0.1536</v>
      </c>
      <c r="S588" s="183">
        <v>0</v>
      </c>
      <c r="T588" s="184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185" t="s">
        <v>281</v>
      </c>
      <c r="AT588" s="185" t="s">
        <v>277</v>
      </c>
      <c r="AU588" s="185" t="s">
        <v>80</v>
      </c>
      <c r="AY588" s="18" t="s">
        <v>121</v>
      </c>
      <c r="BE588" s="186">
        <f>IF(N588="základní",J588,0)</f>
        <v>0</v>
      </c>
      <c r="BF588" s="186">
        <f>IF(N588="snížená",J588,0)</f>
        <v>0</v>
      </c>
      <c r="BG588" s="186">
        <f>IF(N588="zákl. přenesená",J588,0)</f>
        <v>0</v>
      </c>
      <c r="BH588" s="186">
        <f>IF(N588="sníž. přenesená",J588,0)</f>
        <v>0</v>
      </c>
      <c r="BI588" s="186">
        <f>IF(N588="nulová",J588,0)</f>
        <v>0</v>
      </c>
      <c r="BJ588" s="18" t="s">
        <v>80</v>
      </c>
      <c r="BK588" s="186">
        <f>ROUND(I588*H588,2)</f>
        <v>0</v>
      </c>
      <c r="BL588" s="18" t="s">
        <v>219</v>
      </c>
      <c r="BM588" s="185" t="s">
        <v>732</v>
      </c>
    </row>
    <row r="589" spans="1:47" s="2" customFormat="1" ht="11.25">
      <c r="A589" s="35"/>
      <c r="B589" s="36"/>
      <c r="C589" s="37"/>
      <c r="D589" s="187" t="s">
        <v>128</v>
      </c>
      <c r="E589" s="37"/>
      <c r="F589" s="188" t="s">
        <v>731</v>
      </c>
      <c r="G589" s="37"/>
      <c r="H589" s="37"/>
      <c r="I589" s="189"/>
      <c r="J589" s="37"/>
      <c r="K589" s="37"/>
      <c r="L589" s="40"/>
      <c r="M589" s="190"/>
      <c r="N589" s="191"/>
      <c r="O589" s="65"/>
      <c r="P589" s="65"/>
      <c r="Q589" s="65"/>
      <c r="R589" s="65"/>
      <c r="S589" s="65"/>
      <c r="T589" s="66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T589" s="18" t="s">
        <v>128</v>
      </c>
      <c r="AU589" s="18" t="s">
        <v>80</v>
      </c>
    </row>
    <row r="590" spans="2:51" s="15" customFormat="1" ht="11.25">
      <c r="B590" s="231"/>
      <c r="C590" s="232"/>
      <c r="D590" s="187" t="s">
        <v>129</v>
      </c>
      <c r="E590" s="233" t="s">
        <v>19</v>
      </c>
      <c r="F590" s="234" t="s">
        <v>404</v>
      </c>
      <c r="G590" s="232"/>
      <c r="H590" s="233" t="s">
        <v>19</v>
      </c>
      <c r="I590" s="235"/>
      <c r="J590" s="232"/>
      <c r="K590" s="232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129</v>
      </c>
      <c r="AU590" s="240" t="s">
        <v>80</v>
      </c>
      <c r="AV590" s="15" t="s">
        <v>76</v>
      </c>
      <c r="AW590" s="15" t="s">
        <v>33</v>
      </c>
      <c r="AX590" s="15" t="s">
        <v>71</v>
      </c>
      <c r="AY590" s="240" t="s">
        <v>121</v>
      </c>
    </row>
    <row r="591" spans="2:51" s="13" customFormat="1" ht="11.25">
      <c r="B591" s="192"/>
      <c r="C591" s="193"/>
      <c r="D591" s="187" t="s">
        <v>129</v>
      </c>
      <c r="E591" s="194" t="s">
        <v>19</v>
      </c>
      <c r="F591" s="195" t="s">
        <v>491</v>
      </c>
      <c r="G591" s="193"/>
      <c r="H591" s="196">
        <v>12</v>
      </c>
      <c r="I591" s="197"/>
      <c r="J591" s="193"/>
      <c r="K591" s="193"/>
      <c r="L591" s="198"/>
      <c r="M591" s="199"/>
      <c r="N591" s="200"/>
      <c r="O591" s="200"/>
      <c r="P591" s="200"/>
      <c r="Q591" s="200"/>
      <c r="R591" s="200"/>
      <c r="S591" s="200"/>
      <c r="T591" s="201"/>
      <c r="AT591" s="202" t="s">
        <v>129</v>
      </c>
      <c r="AU591" s="202" t="s">
        <v>80</v>
      </c>
      <c r="AV591" s="13" t="s">
        <v>80</v>
      </c>
      <c r="AW591" s="13" t="s">
        <v>33</v>
      </c>
      <c r="AX591" s="13" t="s">
        <v>71</v>
      </c>
      <c r="AY591" s="202" t="s">
        <v>121</v>
      </c>
    </row>
    <row r="592" spans="2:51" s="15" customFormat="1" ht="11.25">
      <c r="B592" s="231"/>
      <c r="C592" s="232"/>
      <c r="D592" s="187" t="s">
        <v>129</v>
      </c>
      <c r="E592" s="233" t="s">
        <v>19</v>
      </c>
      <c r="F592" s="234" t="s">
        <v>406</v>
      </c>
      <c r="G592" s="232"/>
      <c r="H592" s="233" t="s">
        <v>19</v>
      </c>
      <c r="I592" s="235"/>
      <c r="J592" s="232"/>
      <c r="K592" s="232"/>
      <c r="L592" s="236"/>
      <c r="M592" s="237"/>
      <c r="N592" s="238"/>
      <c r="O592" s="238"/>
      <c r="P592" s="238"/>
      <c r="Q592" s="238"/>
      <c r="R592" s="238"/>
      <c r="S592" s="238"/>
      <c r="T592" s="239"/>
      <c r="AT592" s="240" t="s">
        <v>129</v>
      </c>
      <c r="AU592" s="240" t="s">
        <v>80</v>
      </c>
      <c r="AV592" s="15" t="s">
        <v>76</v>
      </c>
      <c r="AW592" s="15" t="s">
        <v>33</v>
      </c>
      <c r="AX592" s="15" t="s">
        <v>71</v>
      </c>
      <c r="AY592" s="240" t="s">
        <v>121</v>
      </c>
    </row>
    <row r="593" spans="2:51" s="13" customFormat="1" ht="11.25">
      <c r="B593" s="192"/>
      <c r="C593" s="193"/>
      <c r="D593" s="187" t="s">
        <v>129</v>
      </c>
      <c r="E593" s="194" t="s">
        <v>19</v>
      </c>
      <c r="F593" s="195" t="s">
        <v>492</v>
      </c>
      <c r="G593" s="193"/>
      <c r="H593" s="196">
        <v>7.2</v>
      </c>
      <c r="I593" s="197"/>
      <c r="J593" s="193"/>
      <c r="K593" s="193"/>
      <c r="L593" s="198"/>
      <c r="M593" s="199"/>
      <c r="N593" s="200"/>
      <c r="O593" s="200"/>
      <c r="P593" s="200"/>
      <c r="Q593" s="200"/>
      <c r="R593" s="200"/>
      <c r="S593" s="200"/>
      <c r="T593" s="201"/>
      <c r="AT593" s="202" t="s">
        <v>129</v>
      </c>
      <c r="AU593" s="202" t="s">
        <v>80</v>
      </c>
      <c r="AV593" s="13" t="s">
        <v>80</v>
      </c>
      <c r="AW593" s="13" t="s">
        <v>33</v>
      </c>
      <c r="AX593" s="13" t="s">
        <v>71</v>
      </c>
      <c r="AY593" s="202" t="s">
        <v>121</v>
      </c>
    </row>
    <row r="594" spans="2:51" s="14" customFormat="1" ht="11.25">
      <c r="B594" s="205"/>
      <c r="C594" s="206"/>
      <c r="D594" s="187" t="s">
        <v>129</v>
      </c>
      <c r="E594" s="207" t="s">
        <v>19</v>
      </c>
      <c r="F594" s="208" t="s">
        <v>261</v>
      </c>
      <c r="G594" s="206"/>
      <c r="H594" s="209">
        <v>19.2</v>
      </c>
      <c r="I594" s="210"/>
      <c r="J594" s="206"/>
      <c r="K594" s="206"/>
      <c r="L594" s="211"/>
      <c r="M594" s="212"/>
      <c r="N594" s="213"/>
      <c r="O594" s="213"/>
      <c r="P594" s="213"/>
      <c r="Q594" s="213"/>
      <c r="R594" s="213"/>
      <c r="S594" s="213"/>
      <c r="T594" s="214"/>
      <c r="AT594" s="215" t="s">
        <v>129</v>
      </c>
      <c r="AU594" s="215" t="s">
        <v>80</v>
      </c>
      <c r="AV594" s="14" t="s">
        <v>86</v>
      </c>
      <c r="AW594" s="14" t="s">
        <v>33</v>
      </c>
      <c r="AX594" s="14" t="s">
        <v>76</v>
      </c>
      <c r="AY594" s="215" t="s">
        <v>121</v>
      </c>
    </row>
    <row r="595" spans="1:65" s="2" customFormat="1" ht="24.2" customHeight="1">
      <c r="A595" s="35"/>
      <c r="B595" s="36"/>
      <c r="C595" s="174" t="s">
        <v>733</v>
      </c>
      <c r="D595" s="174" t="s">
        <v>123</v>
      </c>
      <c r="E595" s="175" t="s">
        <v>734</v>
      </c>
      <c r="F595" s="176" t="s">
        <v>735</v>
      </c>
      <c r="G595" s="177" t="s">
        <v>272</v>
      </c>
      <c r="H595" s="178">
        <v>1</v>
      </c>
      <c r="I595" s="179"/>
      <c r="J595" s="180">
        <f>ROUND(I595*H595,2)</f>
        <v>0</v>
      </c>
      <c r="K595" s="176" t="s">
        <v>139</v>
      </c>
      <c r="L595" s="40"/>
      <c r="M595" s="181" t="s">
        <v>19</v>
      </c>
      <c r="N595" s="182" t="s">
        <v>43</v>
      </c>
      <c r="O595" s="65"/>
      <c r="P595" s="183">
        <f>O595*H595</f>
        <v>0</v>
      </c>
      <c r="Q595" s="183">
        <v>0</v>
      </c>
      <c r="R595" s="183">
        <f>Q595*H595</f>
        <v>0</v>
      </c>
      <c r="S595" s="183">
        <v>0</v>
      </c>
      <c r="T595" s="184">
        <f>S595*H595</f>
        <v>0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R595" s="185" t="s">
        <v>219</v>
      </c>
      <c r="AT595" s="185" t="s">
        <v>123</v>
      </c>
      <c r="AU595" s="185" t="s">
        <v>80</v>
      </c>
      <c r="AY595" s="18" t="s">
        <v>121</v>
      </c>
      <c r="BE595" s="186">
        <f>IF(N595="základní",J595,0)</f>
        <v>0</v>
      </c>
      <c r="BF595" s="186">
        <f>IF(N595="snížená",J595,0)</f>
        <v>0</v>
      </c>
      <c r="BG595" s="186">
        <f>IF(N595="zákl. přenesená",J595,0)</f>
        <v>0</v>
      </c>
      <c r="BH595" s="186">
        <f>IF(N595="sníž. přenesená",J595,0)</f>
        <v>0</v>
      </c>
      <c r="BI595" s="186">
        <f>IF(N595="nulová",J595,0)</f>
        <v>0</v>
      </c>
      <c r="BJ595" s="18" t="s">
        <v>80</v>
      </c>
      <c r="BK595" s="186">
        <f>ROUND(I595*H595,2)</f>
        <v>0</v>
      </c>
      <c r="BL595" s="18" t="s">
        <v>219</v>
      </c>
      <c r="BM595" s="185" t="s">
        <v>736</v>
      </c>
    </row>
    <row r="596" spans="1:47" s="2" customFormat="1" ht="19.5">
      <c r="A596" s="35"/>
      <c r="B596" s="36"/>
      <c r="C596" s="37"/>
      <c r="D596" s="187" t="s">
        <v>128</v>
      </c>
      <c r="E596" s="37"/>
      <c r="F596" s="188" t="s">
        <v>737</v>
      </c>
      <c r="G596" s="37"/>
      <c r="H596" s="37"/>
      <c r="I596" s="189"/>
      <c r="J596" s="37"/>
      <c r="K596" s="37"/>
      <c r="L596" s="40"/>
      <c r="M596" s="190"/>
      <c r="N596" s="191"/>
      <c r="O596" s="65"/>
      <c r="P596" s="65"/>
      <c r="Q596" s="65"/>
      <c r="R596" s="65"/>
      <c r="S596" s="65"/>
      <c r="T596" s="66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T596" s="18" t="s">
        <v>128</v>
      </c>
      <c r="AU596" s="18" t="s">
        <v>80</v>
      </c>
    </row>
    <row r="597" spans="1:47" s="2" customFormat="1" ht="11.25">
      <c r="A597" s="35"/>
      <c r="B597" s="36"/>
      <c r="C597" s="37"/>
      <c r="D597" s="203" t="s">
        <v>142</v>
      </c>
      <c r="E597" s="37"/>
      <c r="F597" s="204" t="s">
        <v>738</v>
      </c>
      <c r="G597" s="37"/>
      <c r="H597" s="37"/>
      <c r="I597" s="189"/>
      <c r="J597" s="37"/>
      <c r="K597" s="37"/>
      <c r="L597" s="40"/>
      <c r="M597" s="190"/>
      <c r="N597" s="191"/>
      <c r="O597" s="65"/>
      <c r="P597" s="65"/>
      <c r="Q597" s="65"/>
      <c r="R597" s="65"/>
      <c r="S597" s="65"/>
      <c r="T597" s="66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T597" s="18" t="s">
        <v>142</v>
      </c>
      <c r="AU597" s="18" t="s">
        <v>80</v>
      </c>
    </row>
    <row r="598" spans="1:65" s="2" customFormat="1" ht="24.2" customHeight="1">
      <c r="A598" s="35"/>
      <c r="B598" s="36"/>
      <c r="C598" s="216" t="s">
        <v>739</v>
      </c>
      <c r="D598" s="216" t="s">
        <v>277</v>
      </c>
      <c r="E598" s="217" t="s">
        <v>740</v>
      </c>
      <c r="F598" s="218" t="s">
        <v>741</v>
      </c>
      <c r="G598" s="219" t="s">
        <v>272</v>
      </c>
      <c r="H598" s="220">
        <v>1</v>
      </c>
      <c r="I598" s="221"/>
      <c r="J598" s="222">
        <f>ROUND(I598*H598,2)</f>
        <v>0</v>
      </c>
      <c r="K598" s="218" t="s">
        <v>139</v>
      </c>
      <c r="L598" s="223"/>
      <c r="M598" s="224" t="s">
        <v>19</v>
      </c>
      <c r="N598" s="225" t="s">
        <v>43</v>
      </c>
      <c r="O598" s="65"/>
      <c r="P598" s="183">
        <f>O598*H598</f>
        <v>0</v>
      </c>
      <c r="Q598" s="183">
        <v>0.00092</v>
      </c>
      <c r="R598" s="183">
        <f>Q598*H598</f>
        <v>0.00092</v>
      </c>
      <c r="S598" s="183">
        <v>0</v>
      </c>
      <c r="T598" s="184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185" t="s">
        <v>281</v>
      </c>
      <c r="AT598" s="185" t="s">
        <v>277</v>
      </c>
      <c r="AU598" s="185" t="s">
        <v>80</v>
      </c>
      <c r="AY598" s="18" t="s">
        <v>121</v>
      </c>
      <c r="BE598" s="186">
        <f>IF(N598="základní",J598,0)</f>
        <v>0</v>
      </c>
      <c r="BF598" s="186">
        <f>IF(N598="snížená",J598,0)</f>
        <v>0</v>
      </c>
      <c r="BG598" s="186">
        <f>IF(N598="zákl. přenesená",J598,0)</f>
        <v>0</v>
      </c>
      <c r="BH598" s="186">
        <f>IF(N598="sníž. přenesená",J598,0)</f>
        <v>0</v>
      </c>
      <c r="BI598" s="186">
        <f>IF(N598="nulová",J598,0)</f>
        <v>0</v>
      </c>
      <c r="BJ598" s="18" t="s">
        <v>80</v>
      </c>
      <c r="BK598" s="186">
        <f>ROUND(I598*H598,2)</f>
        <v>0</v>
      </c>
      <c r="BL598" s="18" t="s">
        <v>219</v>
      </c>
      <c r="BM598" s="185" t="s">
        <v>742</v>
      </c>
    </row>
    <row r="599" spans="1:47" s="2" customFormat="1" ht="11.25">
      <c r="A599" s="35"/>
      <c r="B599" s="36"/>
      <c r="C599" s="37"/>
      <c r="D599" s="187" t="s">
        <v>128</v>
      </c>
      <c r="E599" s="37"/>
      <c r="F599" s="188" t="s">
        <v>741</v>
      </c>
      <c r="G599" s="37"/>
      <c r="H599" s="37"/>
      <c r="I599" s="189"/>
      <c r="J599" s="37"/>
      <c r="K599" s="37"/>
      <c r="L599" s="40"/>
      <c r="M599" s="190"/>
      <c r="N599" s="191"/>
      <c r="O599" s="65"/>
      <c r="P599" s="65"/>
      <c r="Q599" s="65"/>
      <c r="R599" s="65"/>
      <c r="S599" s="65"/>
      <c r="T599" s="66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T599" s="18" t="s">
        <v>128</v>
      </c>
      <c r="AU599" s="18" t="s">
        <v>80</v>
      </c>
    </row>
    <row r="600" spans="1:65" s="2" customFormat="1" ht="24.2" customHeight="1">
      <c r="A600" s="35"/>
      <c r="B600" s="36"/>
      <c r="C600" s="174" t="s">
        <v>743</v>
      </c>
      <c r="D600" s="174" t="s">
        <v>123</v>
      </c>
      <c r="E600" s="175" t="s">
        <v>744</v>
      </c>
      <c r="F600" s="176" t="s">
        <v>745</v>
      </c>
      <c r="G600" s="177" t="s">
        <v>222</v>
      </c>
      <c r="H600" s="178">
        <v>118.8</v>
      </c>
      <c r="I600" s="179"/>
      <c r="J600" s="180">
        <f>ROUND(I600*H600,2)</f>
        <v>0</v>
      </c>
      <c r="K600" s="176" t="s">
        <v>139</v>
      </c>
      <c r="L600" s="40"/>
      <c r="M600" s="181" t="s">
        <v>19</v>
      </c>
      <c r="N600" s="182" t="s">
        <v>43</v>
      </c>
      <c r="O600" s="65"/>
      <c r="P600" s="183">
        <f>O600*H600</f>
        <v>0</v>
      </c>
      <c r="Q600" s="183">
        <v>6E-05</v>
      </c>
      <c r="R600" s="183">
        <f>Q600*H600</f>
        <v>0.007128</v>
      </c>
      <c r="S600" s="183">
        <v>0</v>
      </c>
      <c r="T600" s="184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85" t="s">
        <v>219</v>
      </c>
      <c r="AT600" s="185" t="s">
        <v>123</v>
      </c>
      <c r="AU600" s="185" t="s">
        <v>80</v>
      </c>
      <c r="AY600" s="18" t="s">
        <v>121</v>
      </c>
      <c r="BE600" s="186">
        <f>IF(N600="základní",J600,0)</f>
        <v>0</v>
      </c>
      <c r="BF600" s="186">
        <f>IF(N600="snížená",J600,0)</f>
        <v>0</v>
      </c>
      <c r="BG600" s="186">
        <f>IF(N600="zákl. přenesená",J600,0)</f>
        <v>0</v>
      </c>
      <c r="BH600" s="186">
        <f>IF(N600="sníž. přenesená",J600,0)</f>
        <v>0</v>
      </c>
      <c r="BI600" s="186">
        <f>IF(N600="nulová",J600,0)</f>
        <v>0</v>
      </c>
      <c r="BJ600" s="18" t="s">
        <v>80</v>
      </c>
      <c r="BK600" s="186">
        <f>ROUND(I600*H600,2)</f>
        <v>0</v>
      </c>
      <c r="BL600" s="18" t="s">
        <v>219</v>
      </c>
      <c r="BM600" s="185" t="s">
        <v>746</v>
      </c>
    </row>
    <row r="601" spans="1:47" s="2" customFormat="1" ht="19.5">
      <c r="A601" s="35"/>
      <c r="B601" s="36"/>
      <c r="C601" s="37"/>
      <c r="D601" s="187" t="s">
        <v>128</v>
      </c>
      <c r="E601" s="37"/>
      <c r="F601" s="188" t="s">
        <v>747</v>
      </c>
      <c r="G601" s="37"/>
      <c r="H601" s="37"/>
      <c r="I601" s="189"/>
      <c r="J601" s="37"/>
      <c r="K601" s="37"/>
      <c r="L601" s="40"/>
      <c r="M601" s="190"/>
      <c r="N601" s="191"/>
      <c r="O601" s="65"/>
      <c r="P601" s="65"/>
      <c r="Q601" s="65"/>
      <c r="R601" s="65"/>
      <c r="S601" s="65"/>
      <c r="T601" s="66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T601" s="18" t="s">
        <v>128</v>
      </c>
      <c r="AU601" s="18" t="s">
        <v>80</v>
      </c>
    </row>
    <row r="602" spans="1:47" s="2" customFormat="1" ht="11.25">
      <c r="A602" s="35"/>
      <c r="B602" s="36"/>
      <c r="C602" s="37"/>
      <c r="D602" s="203" t="s">
        <v>142</v>
      </c>
      <c r="E602" s="37"/>
      <c r="F602" s="204" t="s">
        <v>748</v>
      </c>
      <c r="G602" s="37"/>
      <c r="H602" s="37"/>
      <c r="I602" s="189"/>
      <c r="J602" s="37"/>
      <c r="K602" s="37"/>
      <c r="L602" s="40"/>
      <c r="M602" s="190"/>
      <c r="N602" s="191"/>
      <c r="O602" s="65"/>
      <c r="P602" s="65"/>
      <c r="Q602" s="65"/>
      <c r="R602" s="65"/>
      <c r="S602" s="65"/>
      <c r="T602" s="66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T602" s="18" t="s">
        <v>142</v>
      </c>
      <c r="AU602" s="18" t="s">
        <v>80</v>
      </c>
    </row>
    <row r="603" spans="2:51" s="15" customFormat="1" ht="11.25">
      <c r="B603" s="231"/>
      <c r="C603" s="232"/>
      <c r="D603" s="187" t="s">
        <v>129</v>
      </c>
      <c r="E603" s="233" t="s">
        <v>19</v>
      </c>
      <c r="F603" s="234" t="s">
        <v>404</v>
      </c>
      <c r="G603" s="232"/>
      <c r="H603" s="233" t="s">
        <v>19</v>
      </c>
      <c r="I603" s="235"/>
      <c r="J603" s="232"/>
      <c r="K603" s="232"/>
      <c r="L603" s="236"/>
      <c r="M603" s="237"/>
      <c r="N603" s="238"/>
      <c r="O603" s="238"/>
      <c r="P603" s="238"/>
      <c r="Q603" s="238"/>
      <c r="R603" s="238"/>
      <c r="S603" s="238"/>
      <c r="T603" s="239"/>
      <c r="AT603" s="240" t="s">
        <v>129</v>
      </c>
      <c r="AU603" s="240" t="s">
        <v>80</v>
      </c>
      <c r="AV603" s="15" t="s">
        <v>76</v>
      </c>
      <c r="AW603" s="15" t="s">
        <v>33</v>
      </c>
      <c r="AX603" s="15" t="s">
        <v>71</v>
      </c>
      <c r="AY603" s="240" t="s">
        <v>121</v>
      </c>
    </row>
    <row r="604" spans="2:51" s="13" customFormat="1" ht="11.25">
      <c r="B604" s="192"/>
      <c r="C604" s="193"/>
      <c r="D604" s="187" t="s">
        <v>129</v>
      </c>
      <c r="E604" s="194" t="s">
        <v>19</v>
      </c>
      <c r="F604" s="195" t="s">
        <v>442</v>
      </c>
      <c r="G604" s="193"/>
      <c r="H604" s="196">
        <v>66</v>
      </c>
      <c r="I604" s="197"/>
      <c r="J604" s="193"/>
      <c r="K604" s="193"/>
      <c r="L604" s="198"/>
      <c r="M604" s="199"/>
      <c r="N604" s="200"/>
      <c r="O604" s="200"/>
      <c r="P604" s="200"/>
      <c r="Q604" s="200"/>
      <c r="R604" s="200"/>
      <c r="S604" s="200"/>
      <c r="T604" s="201"/>
      <c r="AT604" s="202" t="s">
        <v>129</v>
      </c>
      <c r="AU604" s="202" t="s">
        <v>80</v>
      </c>
      <c r="AV604" s="13" t="s">
        <v>80</v>
      </c>
      <c r="AW604" s="13" t="s">
        <v>33</v>
      </c>
      <c r="AX604" s="13" t="s">
        <v>71</v>
      </c>
      <c r="AY604" s="202" t="s">
        <v>121</v>
      </c>
    </row>
    <row r="605" spans="2:51" s="15" customFormat="1" ht="11.25">
      <c r="B605" s="231"/>
      <c r="C605" s="232"/>
      <c r="D605" s="187" t="s">
        <v>129</v>
      </c>
      <c r="E605" s="233" t="s">
        <v>19</v>
      </c>
      <c r="F605" s="234" t="s">
        <v>406</v>
      </c>
      <c r="G605" s="232"/>
      <c r="H605" s="233" t="s">
        <v>19</v>
      </c>
      <c r="I605" s="235"/>
      <c r="J605" s="232"/>
      <c r="K605" s="232"/>
      <c r="L605" s="236"/>
      <c r="M605" s="237"/>
      <c r="N605" s="238"/>
      <c r="O605" s="238"/>
      <c r="P605" s="238"/>
      <c r="Q605" s="238"/>
      <c r="R605" s="238"/>
      <c r="S605" s="238"/>
      <c r="T605" s="239"/>
      <c r="AT605" s="240" t="s">
        <v>129</v>
      </c>
      <c r="AU605" s="240" t="s">
        <v>80</v>
      </c>
      <c r="AV605" s="15" t="s">
        <v>76</v>
      </c>
      <c r="AW605" s="15" t="s">
        <v>33</v>
      </c>
      <c r="AX605" s="15" t="s">
        <v>71</v>
      </c>
      <c r="AY605" s="240" t="s">
        <v>121</v>
      </c>
    </row>
    <row r="606" spans="2:51" s="13" customFormat="1" ht="11.25">
      <c r="B606" s="192"/>
      <c r="C606" s="193"/>
      <c r="D606" s="187" t="s">
        <v>129</v>
      </c>
      <c r="E606" s="194" t="s">
        <v>19</v>
      </c>
      <c r="F606" s="195" t="s">
        <v>443</v>
      </c>
      <c r="G606" s="193"/>
      <c r="H606" s="196">
        <v>39.6</v>
      </c>
      <c r="I606" s="197"/>
      <c r="J606" s="193"/>
      <c r="K606" s="193"/>
      <c r="L606" s="198"/>
      <c r="M606" s="199"/>
      <c r="N606" s="200"/>
      <c r="O606" s="200"/>
      <c r="P606" s="200"/>
      <c r="Q606" s="200"/>
      <c r="R606" s="200"/>
      <c r="S606" s="200"/>
      <c r="T606" s="201"/>
      <c r="AT606" s="202" t="s">
        <v>129</v>
      </c>
      <c r="AU606" s="202" t="s">
        <v>80</v>
      </c>
      <c r="AV606" s="13" t="s">
        <v>80</v>
      </c>
      <c r="AW606" s="13" t="s">
        <v>33</v>
      </c>
      <c r="AX606" s="13" t="s">
        <v>71</v>
      </c>
      <c r="AY606" s="202" t="s">
        <v>121</v>
      </c>
    </row>
    <row r="607" spans="2:51" s="15" customFormat="1" ht="11.25">
      <c r="B607" s="231"/>
      <c r="C607" s="232"/>
      <c r="D607" s="187" t="s">
        <v>129</v>
      </c>
      <c r="E607" s="233" t="s">
        <v>19</v>
      </c>
      <c r="F607" s="234" t="s">
        <v>433</v>
      </c>
      <c r="G607" s="232"/>
      <c r="H607" s="233" t="s">
        <v>19</v>
      </c>
      <c r="I607" s="235"/>
      <c r="J607" s="232"/>
      <c r="K607" s="232"/>
      <c r="L607" s="236"/>
      <c r="M607" s="237"/>
      <c r="N607" s="238"/>
      <c r="O607" s="238"/>
      <c r="P607" s="238"/>
      <c r="Q607" s="238"/>
      <c r="R607" s="238"/>
      <c r="S607" s="238"/>
      <c r="T607" s="239"/>
      <c r="AT607" s="240" t="s">
        <v>129</v>
      </c>
      <c r="AU607" s="240" t="s">
        <v>80</v>
      </c>
      <c r="AV607" s="15" t="s">
        <v>76</v>
      </c>
      <c r="AW607" s="15" t="s">
        <v>33</v>
      </c>
      <c r="AX607" s="15" t="s">
        <v>71</v>
      </c>
      <c r="AY607" s="240" t="s">
        <v>121</v>
      </c>
    </row>
    <row r="608" spans="2:51" s="13" customFormat="1" ht="11.25">
      <c r="B608" s="192"/>
      <c r="C608" s="193"/>
      <c r="D608" s="187" t="s">
        <v>129</v>
      </c>
      <c r="E608" s="194" t="s">
        <v>19</v>
      </c>
      <c r="F608" s="195" t="s">
        <v>445</v>
      </c>
      <c r="G608" s="193"/>
      <c r="H608" s="196">
        <v>8.4</v>
      </c>
      <c r="I608" s="197"/>
      <c r="J608" s="193"/>
      <c r="K608" s="193"/>
      <c r="L608" s="198"/>
      <c r="M608" s="199"/>
      <c r="N608" s="200"/>
      <c r="O608" s="200"/>
      <c r="P608" s="200"/>
      <c r="Q608" s="200"/>
      <c r="R608" s="200"/>
      <c r="S608" s="200"/>
      <c r="T608" s="201"/>
      <c r="AT608" s="202" t="s">
        <v>129</v>
      </c>
      <c r="AU608" s="202" t="s">
        <v>80</v>
      </c>
      <c r="AV608" s="13" t="s">
        <v>80</v>
      </c>
      <c r="AW608" s="13" t="s">
        <v>33</v>
      </c>
      <c r="AX608" s="13" t="s">
        <v>71</v>
      </c>
      <c r="AY608" s="202" t="s">
        <v>121</v>
      </c>
    </row>
    <row r="609" spans="2:51" s="15" customFormat="1" ht="11.25">
      <c r="B609" s="231"/>
      <c r="C609" s="232"/>
      <c r="D609" s="187" t="s">
        <v>129</v>
      </c>
      <c r="E609" s="233" t="s">
        <v>19</v>
      </c>
      <c r="F609" s="234" t="s">
        <v>435</v>
      </c>
      <c r="G609" s="232"/>
      <c r="H609" s="233" t="s">
        <v>19</v>
      </c>
      <c r="I609" s="235"/>
      <c r="J609" s="232"/>
      <c r="K609" s="232"/>
      <c r="L609" s="236"/>
      <c r="M609" s="237"/>
      <c r="N609" s="238"/>
      <c r="O609" s="238"/>
      <c r="P609" s="238"/>
      <c r="Q609" s="238"/>
      <c r="R609" s="238"/>
      <c r="S609" s="238"/>
      <c r="T609" s="239"/>
      <c r="AT609" s="240" t="s">
        <v>129</v>
      </c>
      <c r="AU609" s="240" t="s">
        <v>80</v>
      </c>
      <c r="AV609" s="15" t="s">
        <v>76</v>
      </c>
      <c r="AW609" s="15" t="s">
        <v>33</v>
      </c>
      <c r="AX609" s="15" t="s">
        <v>71</v>
      </c>
      <c r="AY609" s="240" t="s">
        <v>121</v>
      </c>
    </row>
    <row r="610" spans="2:51" s="13" customFormat="1" ht="11.25">
      <c r="B610" s="192"/>
      <c r="C610" s="193"/>
      <c r="D610" s="187" t="s">
        <v>129</v>
      </c>
      <c r="E610" s="194" t="s">
        <v>19</v>
      </c>
      <c r="F610" s="195" t="s">
        <v>446</v>
      </c>
      <c r="G610" s="193"/>
      <c r="H610" s="196">
        <v>4.8</v>
      </c>
      <c r="I610" s="197"/>
      <c r="J610" s="193"/>
      <c r="K610" s="193"/>
      <c r="L610" s="198"/>
      <c r="M610" s="199"/>
      <c r="N610" s="200"/>
      <c r="O610" s="200"/>
      <c r="P610" s="200"/>
      <c r="Q610" s="200"/>
      <c r="R610" s="200"/>
      <c r="S610" s="200"/>
      <c r="T610" s="201"/>
      <c r="AT610" s="202" t="s">
        <v>129</v>
      </c>
      <c r="AU610" s="202" t="s">
        <v>80</v>
      </c>
      <c r="AV610" s="13" t="s">
        <v>80</v>
      </c>
      <c r="AW610" s="13" t="s">
        <v>33</v>
      </c>
      <c r="AX610" s="13" t="s">
        <v>71</v>
      </c>
      <c r="AY610" s="202" t="s">
        <v>121</v>
      </c>
    </row>
    <row r="611" spans="2:51" s="14" customFormat="1" ht="11.25">
      <c r="B611" s="205"/>
      <c r="C611" s="206"/>
      <c r="D611" s="187" t="s">
        <v>129</v>
      </c>
      <c r="E611" s="207" t="s">
        <v>19</v>
      </c>
      <c r="F611" s="208" t="s">
        <v>261</v>
      </c>
      <c r="G611" s="206"/>
      <c r="H611" s="209">
        <v>118.8</v>
      </c>
      <c r="I611" s="210"/>
      <c r="J611" s="206"/>
      <c r="K611" s="206"/>
      <c r="L611" s="211"/>
      <c r="M611" s="212"/>
      <c r="N611" s="213"/>
      <c r="O611" s="213"/>
      <c r="P611" s="213"/>
      <c r="Q611" s="213"/>
      <c r="R611" s="213"/>
      <c r="S611" s="213"/>
      <c r="T611" s="214"/>
      <c r="AT611" s="215" t="s">
        <v>129</v>
      </c>
      <c r="AU611" s="215" t="s">
        <v>80</v>
      </c>
      <c r="AV611" s="14" t="s">
        <v>86</v>
      </c>
      <c r="AW611" s="14" t="s">
        <v>33</v>
      </c>
      <c r="AX611" s="14" t="s">
        <v>76</v>
      </c>
      <c r="AY611" s="215" t="s">
        <v>121</v>
      </c>
    </row>
    <row r="612" spans="1:65" s="2" customFormat="1" ht="24.2" customHeight="1">
      <c r="A612" s="35"/>
      <c r="B612" s="36"/>
      <c r="C612" s="174" t="s">
        <v>749</v>
      </c>
      <c r="D612" s="174" t="s">
        <v>123</v>
      </c>
      <c r="E612" s="175" t="s">
        <v>750</v>
      </c>
      <c r="F612" s="176" t="s">
        <v>751</v>
      </c>
      <c r="G612" s="177" t="s">
        <v>222</v>
      </c>
      <c r="H612" s="178">
        <v>118.8</v>
      </c>
      <c r="I612" s="179"/>
      <c r="J612" s="180">
        <f>ROUND(I612*H612,2)</f>
        <v>0</v>
      </c>
      <c r="K612" s="176" t="s">
        <v>139</v>
      </c>
      <c r="L612" s="40"/>
      <c r="M612" s="181" t="s">
        <v>19</v>
      </c>
      <c r="N612" s="182" t="s">
        <v>43</v>
      </c>
      <c r="O612" s="65"/>
      <c r="P612" s="183">
        <f>O612*H612</f>
        <v>0</v>
      </c>
      <c r="Q612" s="183">
        <v>7E-05</v>
      </c>
      <c r="R612" s="183">
        <f>Q612*H612</f>
        <v>0.008315999999999999</v>
      </c>
      <c r="S612" s="183">
        <v>0</v>
      </c>
      <c r="T612" s="184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185" t="s">
        <v>219</v>
      </c>
      <c r="AT612" s="185" t="s">
        <v>123</v>
      </c>
      <c r="AU612" s="185" t="s">
        <v>80</v>
      </c>
      <c r="AY612" s="18" t="s">
        <v>121</v>
      </c>
      <c r="BE612" s="186">
        <f>IF(N612="základní",J612,0)</f>
        <v>0</v>
      </c>
      <c r="BF612" s="186">
        <f>IF(N612="snížená",J612,0)</f>
        <v>0</v>
      </c>
      <c r="BG612" s="186">
        <f>IF(N612="zákl. přenesená",J612,0)</f>
        <v>0</v>
      </c>
      <c r="BH612" s="186">
        <f>IF(N612="sníž. přenesená",J612,0)</f>
        <v>0</v>
      </c>
      <c r="BI612" s="186">
        <f>IF(N612="nulová",J612,0)</f>
        <v>0</v>
      </c>
      <c r="BJ612" s="18" t="s">
        <v>80</v>
      </c>
      <c r="BK612" s="186">
        <f>ROUND(I612*H612,2)</f>
        <v>0</v>
      </c>
      <c r="BL612" s="18" t="s">
        <v>219</v>
      </c>
      <c r="BM612" s="185" t="s">
        <v>752</v>
      </c>
    </row>
    <row r="613" spans="1:47" s="2" customFormat="1" ht="19.5">
      <c r="A613" s="35"/>
      <c r="B613" s="36"/>
      <c r="C613" s="37"/>
      <c r="D613" s="187" t="s">
        <v>128</v>
      </c>
      <c r="E613" s="37"/>
      <c r="F613" s="188" t="s">
        <v>753</v>
      </c>
      <c r="G613" s="37"/>
      <c r="H613" s="37"/>
      <c r="I613" s="189"/>
      <c r="J613" s="37"/>
      <c r="K613" s="37"/>
      <c r="L613" s="40"/>
      <c r="M613" s="190"/>
      <c r="N613" s="191"/>
      <c r="O613" s="65"/>
      <c r="P613" s="65"/>
      <c r="Q613" s="65"/>
      <c r="R613" s="65"/>
      <c r="S613" s="65"/>
      <c r="T613" s="66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T613" s="18" t="s">
        <v>128</v>
      </c>
      <c r="AU613" s="18" t="s">
        <v>80</v>
      </c>
    </row>
    <row r="614" spans="1:47" s="2" customFormat="1" ht="11.25">
      <c r="A614" s="35"/>
      <c r="B614" s="36"/>
      <c r="C614" s="37"/>
      <c r="D614" s="203" t="s">
        <v>142</v>
      </c>
      <c r="E614" s="37"/>
      <c r="F614" s="204" t="s">
        <v>754</v>
      </c>
      <c r="G614" s="37"/>
      <c r="H614" s="37"/>
      <c r="I614" s="189"/>
      <c r="J614" s="37"/>
      <c r="K614" s="37"/>
      <c r="L614" s="40"/>
      <c r="M614" s="190"/>
      <c r="N614" s="191"/>
      <c r="O614" s="65"/>
      <c r="P614" s="65"/>
      <c r="Q614" s="65"/>
      <c r="R614" s="65"/>
      <c r="S614" s="65"/>
      <c r="T614" s="66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T614" s="18" t="s">
        <v>142</v>
      </c>
      <c r="AU614" s="18" t="s">
        <v>80</v>
      </c>
    </row>
    <row r="615" spans="1:65" s="2" customFormat="1" ht="24.2" customHeight="1">
      <c r="A615" s="35"/>
      <c r="B615" s="36"/>
      <c r="C615" s="174" t="s">
        <v>755</v>
      </c>
      <c r="D615" s="174" t="s">
        <v>123</v>
      </c>
      <c r="E615" s="175" t="s">
        <v>756</v>
      </c>
      <c r="F615" s="176" t="s">
        <v>757</v>
      </c>
      <c r="G615" s="177" t="s">
        <v>211</v>
      </c>
      <c r="H615" s="178">
        <v>2.024</v>
      </c>
      <c r="I615" s="179"/>
      <c r="J615" s="180">
        <f>ROUND(I615*H615,2)</f>
        <v>0</v>
      </c>
      <c r="K615" s="176" t="s">
        <v>139</v>
      </c>
      <c r="L615" s="40"/>
      <c r="M615" s="181" t="s">
        <v>19</v>
      </c>
      <c r="N615" s="182" t="s">
        <v>43</v>
      </c>
      <c r="O615" s="65"/>
      <c r="P615" s="183">
        <f>O615*H615</f>
        <v>0</v>
      </c>
      <c r="Q615" s="183">
        <v>0</v>
      </c>
      <c r="R615" s="183">
        <f>Q615*H615</f>
        <v>0</v>
      </c>
      <c r="S615" s="183">
        <v>0</v>
      </c>
      <c r="T615" s="184">
        <f>S615*H615</f>
        <v>0</v>
      </c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R615" s="185" t="s">
        <v>219</v>
      </c>
      <c r="AT615" s="185" t="s">
        <v>123</v>
      </c>
      <c r="AU615" s="185" t="s">
        <v>80</v>
      </c>
      <c r="AY615" s="18" t="s">
        <v>121</v>
      </c>
      <c r="BE615" s="186">
        <f>IF(N615="základní",J615,0)</f>
        <v>0</v>
      </c>
      <c r="BF615" s="186">
        <f>IF(N615="snížená",J615,0)</f>
        <v>0</v>
      </c>
      <c r="BG615" s="186">
        <f>IF(N615="zákl. přenesená",J615,0)</f>
        <v>0</v>
      </c>
      <c r="BH615" s="186">
        <f>IF(N615="sníž. přenesená",J615,0)</f>
        <v>0</v>
      </c>
      <c r="BI615" s="186">
        <f>IF(N615="nulová",J615,0)</f>
        <v>0</v>
      </c>
      <c r="BJ615" s="18" t="s">
        <v>80</v>
      </c>
      <c r="BK615" s="186">
        <f>ROUND(I615*H615,2)</f>
        <v>0</v>
      </c>
      <c r="BL615" s="18" t="s">
        <v>219</v>
      </c>
      <c r="BM615" s="185" t="s">
        <v>758</v>
      </c>
    </row>
    <row r="616" spans="1:47" s="2" customFormat="1" ht="29.25">
      <c r="A616" s="35"/>
      <c r="B616" s="36"/>
      <c r="C616" s="37"/>
      <c r="D616" s="187" t="s">
        <v>128</v>
      </c>
      <c r="E616" s="37"/>
      <c r="F616" s="188" t="s">
        <v>759</v>
      </c>
      <c r="G616" s="37"/>
      <c r="H616" s="37"/>
      <c r="I616" s="189"/>
      <c r="J616" s="37"/>
      <c r="K616" s="37"/>
      <c r="L616" s="40"/>
      <c r="M616" s="190"/>
      <c r="N616" s="191"/>
      <c r="O616" s="65"/>
      <c r="P616" s="65"/>
      <c r="Q616" s="65"/>
      <c r="R616" s="65"/>
      <c r="S616" s="65"/>
      <c r="T616" s="66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T616" s="18" t="s">
        <v>128</v>
      </c>
      <c r="AU616" s="18" t="s">
        <v>80</v>
      </c>
    </row>
    <row r="617" spans="1:47" s="2" customFormat="1" ht="11.25">
      <c r="A617" s="35"/>
      <c r="B617" s="36"/>
      <c r="C617" s="37"/>
      <c r="D617" s="203" t="s">
        <v>142</v>
      </c>
      <c r="E617" s="37"/>
      <c r="F617" s="204" t="s">
        <v>760</v>
      </c>
      <c r="G617" s="37"/>
      <c r="H617" s="37"/>
      <c r="I617" s="189"/>
      <c r="J617" s="37"/>
      <c r="K617" s="37"/>
      <c r="L617" s="40"/>
      <c r="M617" s="190"/>
      <c r="N617" s="191"/>
      <c r="O617" s="65"/>
      <c r="P617" s="65"/>
      <c r="Q617" s="65"/>
      <c r="R617" s="65"/>
      <c r="S617" s="65"/>
      <c r="T617" s="66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T617" s="18" t="s">
        <v>142</v>
      </c>
      <c r="AU617" s="18" t="s">
        <v>80</v>
      </c>
    </row>
    <row r="618" spans="2:63" s="12" customFormat="1" ht="22.9" customHeight="1">
      <c r="B618" s="158"/>
      <c r="C618" s="159"/>
      <c r="D618" s="160" t="s">
        <v>70</v>
      </c>
      <c r="E618" s="172" t="s">
        <v>309</v>
      </c>
      <c r="F618" s="172" t="s">
        <v>310</v>
      </c>
      <c r="G618" s="159"/>
      <c r="H618" s="159"/>
      <c r="I618" s="162"/>
      <c r="J618" s="173">
        <f>BK618</f>
        <v>0</v>
      </c>
      <c r="K618" s="159"/>
      <c r="L618" s="164"/>
      <c r="M618" s="165"/>
      <c r="N618" s="166"/>
      <c r="O618" s="166"/>
      <c r="P618" s="167">
        <f>SUM(P619:P625)</f>
        <v>0</v>
      </c>
      <c r="Q618" s="166"/>
      <c r="R618" s="167">
        <f>SUM(R619:R625)</f>
        <v>0</v>
      </c>
      <c r="S618" s="166"/>
      <c r="T618" s="168">
        <f>SUM(T619:T625)</f>
        <v>0</v>
      </c>
      <c r="AR618" s="169" t="s">
        <v>80</v>
      </c>
      <c r="AT618" s="170" t="s">
        <v>70</v>
      </c>
      <c r="AU618" s="170" t="s">
        <v>76</v>
      </c>
      <c r="AY618" s="169" t="s">
        <v>121</v>
      </c>
      <c r="BK618" s="171">
        <f>SUM(BK619:BK625)</f>
        <v>0</v>
      </c>
    </row>
    <row r="619" spans="1:65" s="2" customFormat="1" ht="16.5" customHeight="1">
      <c r="A619" s="35"/>
      <c r="B619" s="36"/>
      <c r="C619" s="174" t="s">
        <v>761</v>
      </c>
      <c r="D619" s="174" t="s">
        <v>123</v>
      </c>
      <c r="E619" s="175" t="s">
        <v>312</v>
      </c>
      <c r="F619" s="176" t="s">
        <v>313</v>
      </c>
      <c r="G619" s="177" t="s">
        <v>280</v>
      </c>
      <c r="H619" s="178">
        <v>4</v>
      </c>
      <c r="I619" s="179"/>
      <c r="J619" s="180">
        <f>ROUND(I619*H619,2)</f>
        <v>0</v>
      </c>
      <c r="K619" s="176" t="s">
        <v>19</v>
      </c>
      <c r="L619" s="40"/>
      <c r="M619" s="181" t="s">
        <v>19</v>
      </c>
      <c r="N619" s="182" t="s">
        <v>43</v>
      </c>
      <c r="O619" s="65"/>
      <c r="P619" s="183">
        <f>O619*H619</f>
        <v>0</v>
      </c>
      <c r="Q619" s="183">
        <v>0</v>
      </c>
      <c r="R619" s="183">
        <f>Q619*H619</f>
        <v>0</v>
      </c>
      <c r="S619" s="183">
        <v>0</v>
      </c>
      <c r="T619" s="184">
        <f>S619*H619</f>
        <v>0</v>
      </c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R619" s="185" t="s">
        <v>219</v>
      </c>
      <c r="AT619" s="185" t="s">
        <v>123</v>
      </c>
      <c r="AU619" s="185" t="s">
        <v>80</v>
      </c>
      <c r="AY619" s="18" t="s">
        <v>121</v>
      </c>
      <c r="BE619" s="186">
        <f>IF(N619="základní",J619,0)</f>
        <v>0</v>
      </c>
      <c r="BF619" s="186">
        <f>IF(N619="snížená",J619,0)</f>
        <v>0</v>
      </c>
      <c r="BG619" s="186">
        <f>IF(N619="zákl. přenesená",J619,0)</f>
        <v>0</v>
      </c>
      <c r="BH619" s="186">
        <f>IF(N619="sníž. přenesená",J619,0)</f>
        <v>0</v>
      </c>
      <c r="BI619" s="186">
        <f>IF(N619="nulová",J619,0)</f>
        <v>0</v>
      </c>
      <c r="BJ619" s="18" t="s">
        <v>80</v>
      </c>
      <c r="BK619" s="186">
        <f>ROUND(I619*H619,2)</f>
        <v>0</v>
      </c>
      <c r="BL619" s="18" t="s">
        <v>219</v>
      </c>
      <c r="BM619" s="185" t="s">
        <v>762</v>
      </c>
    </row>
    <row r="620" spans="1:47" s="2" customFormat="1" ht="11.25">
      <c r="A620" s="35"/>
      <c r="B620" s="36"/>
      <c r="C620" s="37"/>
      <c r="D620" s="187" t="s">
        <v>128</v>
      </c>
      <c r="E620" s="37"/>
      <c r="F620" s="188" t="s">
        <v>313</v>
      </c>
      <c r="G620" s="37"/>
      <c r="H620" s="37"/>
      <c r="I620" s="189"/>
      <c r="J620" s="37"/>
      <c r="K620" s="37"/>
      <c r="L620" s="40"/>
      <c r="M620" s="190"/>
      <c r="N620" s="191"/>
      <c r="O620" s="65"/>
      <c r="P620" s="65"/>
      <c r="Q620" s="65"/>
      <c r="R620" s="65"/>
      <c r="S620" s="65"/>
      <c r="T620" s="66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T620" s="18" t="s">
        <v>128</v>
      </c>
      <c r="AU620" s="18" t="s">
        <v>80</v>
      </c>
    </row>
    <row r="621" spans="1:65" s="2" customFormat="1" ht="16.5" customHeight="1">
      <c r="A621" s="35"/>
      <c r="B621" s="36"/>
      <c r="C621" s="174" t="s">
        <v>763</v>
      </c>
      <c r="D621" s="174" t="s">
        <v>123</v>
      </c>
      <c r="E621" s="175" t="s">
        <v>316</v>
      </c>
      <c r="F621" s="176" t="s">
        <v>764</v>
      </c>
      <c r="G621" s="177" t="s">
        <v>280</v>
      </c>
      <c r="H621" s="178">
        <v>1</v>
      </c>
      <c r="I621" s="179"/>
      <c r="J621" s="180">
        <f>ROUND(I621*H621,2)</f>
        <v>0</v>
      </c>
      <c r="K621" s="176" t="s">
        <v>19</v>
      </c>
      <c r="L621" s="40"/>
      <c r="M621" s="181" t="s">
        <v>19</v>
      </c>
      <c r="N621" s="182" t="s">
        <v>43</v>
      </c>
      <c r="O621" s="65"/>
      <c r="P621" s="183">
        <f>O621*H621</f>
        <v>0</v>
      </c>
      <c r="Q621" s="183">
        <v>0</v>
      </c>
      <c r="R621" s="183">
        <f>Q621*H621</f>
        <v>0</v>
      </c>
      <c r="S621" s="183">
        <v>0</v>
      </c>
      <c r="T621" s="184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185" t="s">
        <v>219</v>
      </c>
      <c r="AT621" s="185" t="s">
        <v>123</v>
      </c>
      <c r="AU621" s="185" t="s">
        <v>80</v>
      </c>
      <c r="AY621" s="18" t="s">
        <v>121</v>
      </c>
      <c r="BE621" s="186">
        <f>IF(N621="základní",J621,0)</f>
        <v>0</v>
      </c>
      <c r="BF621" s="186">
        <f>IF(N621="snížená",J621,0)</f>
        <v>0</v>
      </c>
      <c r="BG621" s="186">
        <f>IF(N621="zákl. přenesená",J621,0)</f>
        <v>0</v>
      </c>
      <c r="BH621" s="186">
        <f>IF(N621="sníž. přenesená",J621,0)</f>
        <v>0</v>
      </c>
      <c r="BI621" s="186">
        <f>IF(N621="nulová",J621,0)</f>
        <v>0</v>
      </c>
      <c r="BJ621" s="18" t="s">
        <v>80</v>
      </c>
      <c r="BK621" s="186">
        <f>ROUND(I621*H621,2)</f>
        <v>0</v>
      </c>
      <c r="BL621" s="18" t="s">
        <v>219</v>
      </c>
      <c r="BM621" s="185" t="s">
        <v>765</v>
      </c>
    </row>
    <row r="622" spans="1:47" s="2" customFormat="1" ht="11.25">
      <c r="A622" s="35"/>
      <c r="B622" s="36"/>
      <c r="C622" s="37"/>
      <c r="D622" s="187" t="s">
        <v>128</v>
      </c>
      <c r="E622" s="37"/>
      <c r="F622" s="188" t="s">
        <v>764</v>
      </c>
      <c r="G622" s="37"/>
      <c r="H622" s="37"/>
      <c r="I622" s="189"/>
      <c r="J622" s="37"/>
      <c r="K622" s="37"/>
      <c r="L622" s="40"/>
      <c r="M622" s="190"/>
      <c r="N622" s="191"/>
      <c r="O622" s="65"/>
      <c r="P622" s="65"/>
      <c r="Q622" s="65"/>
      <c r="R622" s="65"/>
      <c r="S622" s="65"/>
      <c r="T622" s="66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T622" s="18" t="s">
        <v>128</v>
      </c>
      <c r="AU622" s="18" t="s">
        <v>80</v>
      </c>
    </row>
    <row r="623" spans="1:65" s="2" customFormat="1" ht="24.2" customHeight="1">
      <c r="A623" s="35"/>
      <c r="B623" s="36"/>
      <c r="C623" s="174" t="s">
        <v>766</v>
      </c>
      <c r="D623" s="174" t="s">
        <v>123</v>
      </c>
      <c r="E623" s="175" t="s">
        <v>767</v>
      </c>
      <c r="F623" s="176" t="s">
        <v>768</v>
      </c>
      <c r="G623" s="177" t="s">
        <v>305</v>
      </c>
      <c r="H623" s="226"/>
      <c r="I623" s="179"/>
      <c r="J623" s="180">
        <f>ROUND(I623*H623,2)</f>
        <v>0</v>
      </c>
      <c r="K623" s="176" t="s">
        <v>139</v>
      </c>
      <c r="L623" s="40"/>
      <c r="M623" s="181" t="s">
        <v>19</v>
      </c>
      <c r="N623" s="182" t="s">
        <v>43</v>
      </c>
      <c r="O623" s="65"/>
      <c r="P623" s="183">
        <f>O623*H623</f>
        <v>0</v>
      </c>
      <c r="Q623" s="183">
        <v>0</v>
      </c>
      <c r="R623" s="183">
        <f>Q623*H623</f>
        <v>0</v>
      </c>
      <c r="S623" s="183">
        <v>0</v>
      </c>
      <c r="T623" s="184">
        <f>S623*H623</f>
        <v>0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185" t="s">
        <v>219</v>
      </c>
      <c r="AT623" s="185" t="s">
        <v>123</v>
      </c>
      <c r="AU623" s="185" t="s">
        <v>80</v>
      </c>
      <c r="AY623" s="18" t="s">
        <v>121</v>
      </c>
      <c r="BE623" s="186">
        <f>IF(N623="základní",J623,0)</f>
        <v>0</v>
      </c>
      <c r="BF623" s="186">
        <f>IF(N623="snížená",J623,0)</f>
        <v>0</v>
      </c>
      <c r="BG623" s="186">
        <f>IF(N623="zákl. přenesená",J623,0)</f>
        <v>0</v>
      </c>
      <c r="BH623" s="186">
        <f>IF(N623="sníž. přenesená",J623,0)</f>
        <v>0</v>
      </c>
      <c r="BI623" s="186">
        <f>IF(N623="nulová",J623,0)</f>
        <v>0</v>
      </c>
      <c r="BJ623" s="18" t="s">
        <v>80</v>
      </c>
      <c r="BK623" s="186">
        <f>ROUND(I623*H623,2)</f>
        <v>0</v>
      </c>
      <c r="BL623" s="18" t="s">
        <v>219</v>
      </c>
      <c r="BM623" s="185" t="s">
        <v>769</v>
      </c>
    </row>
    <row r="624" spans="1:47" s="2" customFormat="1" ht="29.25">
      <c r="A624" s="35"/>
      <c r="B624" s="36"/>
      <c r="C624" s="37"/>
      <c r="D624" s="187" t="s">
        <v>128</v>
      </c>
      <c r="E624" s="37"/>
      <c r="F624" s="188" t="s">
        <v>770</v>
      </c>
      <c r="G624" s="37"/>
      <c r="H624" s="37"/>
      <c r="I624" s="189"/>
      <c r="J624" s="37"/>
      <c r="K624" s="37"/>
      <c r="L624" s="40"/>
      <c r="M624" s="190"/>
      <c r="N624" s="191"/>
      <c r="O624" s="65"/>
      <c r="P624" s="65"/>
      <c r="Q624" s="65"/>
      <c r="R624" s="65"/>
      <c r="S624" s="65"/>
      <c r="T624" s="66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T624" s="18" t="s">
        <v>128</v>
      </c>
      <c r="AU624" s="18" t="s">
        <v>80</v>
      </c>
    </row>
    <row r="625" spans="1:47" s="2" customFormat="1" ht="11.25">
      <c r="A625" s="35"/>
      <c r="B625" s="36"/>
      <c r="C625" s="37"/>
      <c r="D625" s="203" t="s">
        <v>142</v>
      </c>
      <c r="E625" s="37"/>
      <c r="F625" s="204" t="s">
        <v>771</v>
      </c>
      <c r="G625" s="37"/>
      <c r="H625" s="37"/>
      <c r="I625" s="189"/>
      <c r="J625" s="37"/>
      <c r="K625" s="37"/>
      <c r="L625" s="40"/>
      <c r="M625" s="190"/>
      <c r="N625" s="191"/>
      <c r="O625" s="65"/>
      <c r="P625" s="65"/>
      <c r="Q625" s="65"/>
      <c r="R625" s="65"/>
      <c r="S625" s="65"/>
      <c r="T625" s="66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T625" s="18" t="s">
        <v>142</v>
      </c>
      <c r="AU625" s="18" t="s">
        <v>80</v>
      </c>
    </row>
    <row r="626" spans="2:63" s="12" customFormat="1" ht="22.9" customHeight="1">
      <c r="B626" s="158"/>
      <c r="C626" s="159"/>
      <c r="D626" s="160" t="s">
        <v>70</v>
      </c>
      <c r="E626" s="172" t="s">
        <v>772</v>
      </c>
      <c r="F626" s="172" t="s">
        <v>773</v>
      </c>
      <c r="G626" s="159"/>
      <c r="H626" s="159"/>
      <c r="I626" s="162"/>
      <c r="J626" s="173">
        <f>BK626</f>
        <v>0</v>
      </c>
      <c r="K626" s="159"/>
      <c r="L626" s="164"/>
      <c r="M626" s="165"/>
      <c r="N626" s="166"/>
      <c r="O626" s="166"/>
      <c r="P626" s="167">
        <f>SUM(P627:P645)</f>
        <v>0</v>
      </c>
      <c r="Q626" s="166"/>
      <c r="R626" s="167">
        <f>SUM(R627:R645)</f>
        <v>0.035521199999999996</v>
      </c>
      <c r="S626" s="166"/>
      <c r="T626" s="168">
        <f>SUM(T627:T645)</f>
        <v>0</v>
      </c>
      <c r="AR626" s="169" t="s">
        <v>80</v>
      </c>
      <c r="AT626" s="170" t="s">
        <v>70</v>
      </c>
      <c r="AU626" s="170" t="s">
        <v>76</v>
      </c>
      <c r="AY626" s="169" t="s">
        <v>121</v>
      </c>
      <c r="BK626" s="171">
        <f>SUM(BK627:BK645)</f>
        <v>0</v>
      </c>
    </row>
    <row r="627" spans="1:65" s="2" customFormat="1" ht="24.2" customHeight="1">
      <c r="A627" s="35"/>
      <c r="B627" s="36"/>
      <c r="C627" s="174" t="s">
        <v>774</v>
      </c>
      <c r="D627" s="174" t="s">
        <v>123</v>
      </c>
      <c r="E627" s="175" t="s">
        <v>775</v>
      </c>
      <c r="F627" s="176" t="s">
        <v>776</v>
      </c>
      <c r="G627" s="177" t="s">
        <v>126</v>
      </c>
      <c r="H627" s="178">
        <v>77.22</v>
      </c>
      <c r="I627" s="179"/>
      <c r="J627" s="180">
        <f>ROUND(I627*H627,2)</f>
        <v>0</v>
      </c>
      <c r="K627" s="176" t="s">
        <v>139</v>
      </c>
      <c r="L627" s="40"/>
      <c r="M627" s="181" t="s">
        <v>19</v>
      </c>
      <c r="N627" s="182" t="s">
        <v>43</v>
      </c>
      <c r="O627" s="65"/>
      <c r="P627" s="183">
        <f>O627*H627</f>
        <v>0</v>
      </c>
      <c r="Q627" s="183">
        <v>0.0002</v>
      </c>
      <c r="R627" s="183">
        <f>Q627*H627</f>
        <v>0.015444000000000001</v>
      </c>
      <c r="S627" s="183">
        <v>0</v>
      </c>
      <c r="T627" s="184">
        <f>S627*H627</f>
        <v>0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R627" s="185" t="s">
        <v>219</v>
      </c>
      <c r="AT627" s="185" t="s">
        <v>123</v>
      </c>
      <c r="AU627" s="185" t="s">
        <v>80</v>
      </c>
      <c r="AY627" s="18" t="s">
        <v>121</v>
      </c>
      <c r="BE627" s="186">
        <f>IF(N627="základní",J627,0)</f>
        <v>0</v>
      </c>
      <c r="BF627" s="186">
        <f>IF(N627="snížená",J627,0)</f>
        <v>0</v>
      </c>
      <c r="BG627" s="186">
        <f>IF(N627="zákl. přenesená",J627,0)</f>
        <v>0</v>
      </c>
      <c r="BH627" s="186">
        <f>IF(N627="sníž. přenesená",J627,0)</f>
        <v>0</v>
      </c>
      <c r="BI627" s="186">
        <f>IF(N627="nulová",J627,0)</f>
        <v>0</v>
      </c>
      <c r="BJ627" s="18" t="s">
        <v>80</v>
      </c>
      <c r="BK627" s="186">
        <f>ROUND(I627*H627,2)</f>
        <v>0</v>
      </c>
      <c r="BL627" s="18" t="s">
        <v>219</v>
      </c>
      <c r="BM627" s="185" t="s">
        <v>777</v>
      </c>
    </row>
    <row r="628" spans="1:47" s="2" customFormat="1" ht="19.5">
      <c r="A628" s="35"/>
      <c r="B628" s="36"/>
      <c r="C628" s="37"/>
      <c r="D628" s="187" t="s">
        <v>128</v>
      </c>
      <c r="E628" s="37"/>
      <c r="F628" s="188" t="s">
        <v>778</v>
      </c>
      <c r="G628" s="37"/>
      <c r="H628" s="37"/>
      <c r="I628" s="189"/>
      <c r="J628" s="37"/>
      <c r="K628" s="37"/>
      <c r="L628" s="40"/>
      <c r="M628" s="190"/>
      <c r="N628" s="191"/>
      <c r="O628" s="65"/>
      <c r="P628" s="65"/>
      <c r="Q628" s="65"/>
      <c r="R628" s="65"/>
      <c r="S628" s="65"/>
      <c r="T628" s="66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T628" s="18" t="s">
        <v>128</v>
      </c>
      <c r="AU628" s="18" t="s">
        <v>80</v>
      </c>
    </row>
    <row r="629" spans="1:47" s="2" customFormat="1" ht="11.25">
      <c r="A629" s="35"/>
      <c r="B629" s="36"/>
      <c r="C629" s="37"/>
      <c r="D629" s="203" t="s">
        <v>142</v>
      </c>
      <c r="E629" s="37"/>
      <c r="F629" s="204" t="s">
        <v>779</v>
      </c>
      <c r="G629" s="37"/>
      <c r="H629" s="37"/>
      <c r="I629" s="189"/>
      <c r="J629" s="37"/>
      <c r="K629" s="37"/>
      <c r="L629" s="40"/>
      <c r="M629" s="190"/>
      <c r="N629" s="191"/>
      <c r="O629" s="65"/>
      <c r="P629" s="65"/>
      <c r="Q629" s="65"/>
      <c r="R629" s="65"/>
      <c r="S629" s="65"/>
      <c r="T629" s="66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T629" s="18" t="s">
        <v>142</v>
      </c>
      <c r="AU629" s="18" t="s">
        <v>80</v>
      </c>
    </row>
    <row r="630" spans="2:51" s="15" customFormat="1" ht="11.25">
      <c r="B630" s="231"/>
      <c r="C630" s="232"/>
      <c r="D630" s="187" t="s">
        <v>129</v>
      </c>
      <c r="E630" s="233" t="s">
        <v>19</v>
      </c>
      <c r="F630" s="234" t="s">
        <v>404</v>
      </c>
      <c r="G630" s="232"/>
      <c r="H630" s="233" t="s">
        <v>19</v>
      </c>
      <c r="I630" s="235"/>
      <c r="J630" s="232"/>
      <c r="K630" s="232"/>
      <c r="L630" s="236"/>
      <c r="M630" s="237"/>
      <c r="N630" s="238"/>
      <c r="O630" s="238"/>
      <c r="P630" s="238"/>
      <c r="Q630" s="238"/>
      <c r="R630" s="238"/>
      <c r="S630" s="238"/>
      <c r="T630" s="239"/>
      <c r="AT630" s="240" t="s">
        <v>129</v>
      </c>
      <c r="AU630" s="240" t="s">
        <v>80</v>
      </c>
      <c r="AV630" s="15" t="s">
        <v>76</v>
      </c>
      <c r="AW630" s="15" t="s">
        <v>33</v>
      </c>
      <c r="AX630" s="15" t="s">
        <v>71</v>
      </c>
      <c r="AY630" s="240" t="s">
        <v>121</v>
      </c>
    </row>
    <row r="631" spans="2:51" s="13" customFormat="1" ht="11.25">
      <c r="B631" s="192"/>
      <c r="C631" s="193"/>
      <c r="D631" s="187" t="s">
        <v>129</v>
      </c>
      <c r="E631" s="194" t="s">
        <v>19</v>
      </c>
      <c r="F631" s="195" t="s">
        <v>431</v>
      </c>
      <c r="G631" s="193"/>
      <c r="H631" s="196">
        <v>33</v>
      </c>
      <c r="I631" s="197"/>
      <c r="J631" s="193"/>
      <c r="K631" s="193"/>
      <c r="L631" s="198"/>
      <c r="M631" s="199"/>
      <c r="N631" s="200"/>
      <c r="O631" s="200"/>
      <c r="P631" s="200"/>
      <c r="Q631" s="200"/>
      <c r="R631" s="200"/>
      <c r="S631" s="200"/>
      <c r="T631" s="201"/>
      <c r="AT631" s="202" t="s">
        <v>129</v>
      </c>
      <c r="AU631" s="202" t="s">
        <v>80</v>
      </c>
      <c r="AV631" s="13" t="s">
        <v>80</v>
      </c>
      <c r="AW631" s="13" t="s">
        <v>33</v>
      </c>
      <c r="AX631" s="13" t="s">
        <v>71</v>
      </c>
      <c r="AY631" s="202" t="s">
        <v>121</v>
      </c>
    </row>
    <row r="632" spans="2:51" s="15" customFormat="1" ht="11.25">
      <c r="B632" s="231"/>
      <c r="C632" s="232"/>
      <c r="D632" s="187" t="s">
        <v>129</v>
      </c>
      <c r="E632" s="233" t="s">
        <v>19</v>
      </c>
      <c r="F632" s="234" t="s">
        <v>406</v>
      </c>
      <c r="G632" s="232"/>
      <c r="H632" s="233" t="s">
        <v>19</v>
      </c>
      <c r="I632" s="235"/>
      <c r="J632" s="232"/>
      <c r="K632" s="232"/>
      <c r="L632" s="236"/>
      <c r="M632" s="237"/>
      <c r="N632" s="238"/>
      <c r="O632" s="238"/>
      <c r="P632" s="238"/>
      <c r="Q632" s="238"/>
      <c r="R632" s="238"/>
      <c r="S632" s="238"/>
      <c r="T632" s="239"/>
      <c r="AT632" s="240" t="s">
        <v>129</v>
      </c>
      <c r="AU632" s="240" t="s">
        <v>80</v>
      </c>
      <c r="AV632" s="15" t="s">
        <v>76</v>
      </c>
      <c r="AW632" s="15" t="s">
        <v>33</v>
      </c>
      <c r="AX632" s="15" t="s">
        <v>71</v>
      </c>
      <c r="AY632" s="240" t="s">
        <v>121</v>
      </c>
    </row>
    <row r="633" spans="2:51" s="13" customFormat="1" ht="11.25">
      <c r="B633" s="192"/>
      <c r="C633" s="193"/>
      <c r="D633" s="187" t="s">
        <v>129</v>
      </c>
      <c r="E633" s="194" t="s">
        <v>19</v>
      </c>
      <c r="F633" s="195" t="s">
        <v>432</v>
      </c>
      <c r="G633" s="193"/>
      <c r="H633" s="196">
        <v>19.8</v>
      </c>
      <c r="I633" s="197"/>
      <c r="J633" s="193"/>
      <c r="K633" s="193"/>
      <c r="L633" s="198"/>
      <c r="M633" s="199"/>
      <c r="N633" s="200"/>
      <c r="O633" s="200"/>
      <c r="P633" s="200"/>
      <c r="Q633" s="200"/>
      <c r="R633" s="200"/>
      <c r="S633" s="200"/>
      <c r="T633" s="201"/>
      <c r="AT633" s="202" t="s">
        <v>129</v>
      </c>
      <c r="AU633" s="202" t="s">
        <v>80</v>
      </c>
      <c r="AV633" s="13" t="s">
        <v>80</v>
      </c>
      <c r="AW633" s="13" t="s">
        <v>33</v>
      </c>
      <c r="AX633" s="13" t="s">
        <v>71</v>
      </c>
      <c r="AY633" s="202" t="s">
        <v>121</v>
      </c>
    </row>
    <row r="634" spans="2:51" s="15" customFormat="1" ht="11.25">
      <c r="B634" s="231"/>
      <c r="C634" s="232"/>
      <c r="D634" s="187" t="s">
        <v>129</v>
      </c>
      <c r="E634" s="233" t="s">
        <v>19</v>
      </c>
      <c r="F634" s="234" t="s">
        <v>433</v>
      </c>
      <c r="G634" s="232"/>
      <c r="H634" s="233" t="s">
        <v>19</v>
      </c>
      <c r="I634" s="235"/>
      <c r="J634" s="232"/>
      <c r="K634" s="232"/>
      <c r="L634" s="236"/>
      <c r="M634" s="237"/>
      <c r="N634" s="238"/>
      <c r="O634" s="238"/>
      <c r="P634" s="238"/>
      <c r="Q634" s="238"/>
      <c r="R634" s="238"/>
      <c r="S634" s="238"/>
      <c r="T634" s="239"/>
      <c r="AT634" s="240" t="s">
        <v>129</v>
      </c>
      <c r="AU634" s="240" t="s">
        <v>80</v>
      </c>
      <c r="AV634" s="15" t="s">
        <v>76</v>
      </c>
      <c r="AW634" s="15" t="s">
        <v>33</v>
      </c>
      <c r="AX634" s="15" t="s">
        <v>71</v>
      </c>
      <c r="AY634" s="240" t="s">
        <v>121</v>
      </c>
    </row>
    <row r="635" spans="2:51" s="13" customFormat="1" ht="11.25">
      <c r="B635" s="192"/>
      <c r="C635" s="193"/>
      <c r="D635" s="187" t="s">
        <v>129</v>
      </c>
      <c r="E635" s="194" t="s">
        <v>19</v>
      </c>
      <c r="F635" s="195" t="s">
        <v>434</v>
      </c>
      <c r="G635" s="193"/>
      <c r="H635" s="196">
        <v>4.2</v>
      </c>
      <c r="I635" s="197"/>
      <c r="J635" s="193"/>
      <c r="K635" s="193"/>
      <c r="L635" s="198"/>
      <c r="M635" s="199"/>
      <c r="N635" s="200"/>
      <c r="O635" s="200"/>
      <c r="P635" s="200"/>
      <c r="Q635" s="200"/>
      <c r="R635" s="200"/>
      <c r="S635" s="200"/>
      <c r="T635" s="201"/>
      <c r="AT635" s="202" t="s">
        <v>129</v>
      </c>
      <c r="AU635" s="202" t="s">
        <v>80</v>
      </c>
      <c r="AV635" s="13" t="s">
        <v>80</v>
      </c>
      <c r="AW635" s="13" t="s">
        <v>33</v>
      </c>
      <c r="AX635" s="13" t="s">
        <v>71</v>
      </c>
      <c r="AY635" s="202" t="s">
        <v>121</v>
      </c>
    </row>
    <row r="636" spans="2:51" s="15" customFormat="1" ht="11.25">
      <c r="B636" s="231"/>
      <c r="C636" s="232"/>
      <c r="D636" s="187" t="s">
        <v>129</v>
      </c>
      <c r="E636" s="233" t="s">
        <v>19</v>
      </c>
      <c r="F636" s="234" t="s">
        <v>435</v>
      </c>
      <c r="G636" s="232"/>
      <c r="H636" s="233" t="s">
        <v>19</v>
      </c>
      <c r="I636" s="235"/>
      <c r="J636" s="232"/>
      <c r="K636" s="232"/>
      <c r="L636" s="236"/>
      <c r="M636" s="237"/>
      <c r="N636" s="238"/>
      <c r="O636" s="238"/>
      <c r="P636" s="238"/>
      <c r="Q636" s="238"/>
      <c r="R636" s="238"/>
      <c r="S636" s="238"/>
      <c r="T636" s="239"/>
      <c r="AT636" s="240" t="s">
        <v>129</v>
      </c>
      <c r="AU636" s="240" t="s">
        <v>80</v>
      </c>
      <c r="AV636" s="15" t="s">
        <v>76</v>
      </c>
      <c r="AW636" s="15" t="s">
        <v>33</v>
      </c>
      <c r="AX636" s="15" t="s">
        <v>71</v>
      </c>
      <c r="AY636" s="240" t="s">
        <v>121</v>
      </c>
    </row>
    <row r="637" spans="2:51" s="13" customFormat="1" ht="11.25">
      <c r="B637" s="192"/>
      <c r="C637" s="193"/>
      <c r="D637" s="187" t="s">
        <v>129</v>
      </c>
      <c r="E637" s="194" t="s">
        <v>19</v>
      </c>
      <c r="F637" s="195" t="s">
        <v>436</v>
      </c>
      <c r="G637" s="193"/>
      <c r="H637" s="196">
        <v>2.4</v>
      </c>
      <c r="I637" s="197"/>
      <c r="J637" s="193"/>
      <c r="K637" s="193"/>
      <c r="L637" s="198"/>
      <c r="M637" s="199"/>
      <c r="N637" s="200"/>
      <c r="O637" s="200"/>
      <c r="P637" s="200"/>
      <c r="Q637" s="200"/>
      <c r="R637" s="200"/>
      <c r="S637" s="200"/>
      <c r="T637" s="201"/>
      <c r="AT637" s="202" t="s">
        <v>129</v>
      </c>
      <c r="AU637" s="202" t="s">
        <v>80</v>
      </c>
      <c r="AV637" s="13" t="s">
        <v>80</v>
      </c>
      <c r="AW637" s="13" t="s">
        <v>33</v>
      </c>
      <c r="AX637" s="13" t="s">
        <v>71</v>
      </c>
      <c r="AY637" s="202" t="s">
        <v>121</v>
      </c>
    </row>
    <row r="638" spans="2:51" s="14" customFormat="1" ht="11.25">
      <c r="B638" s="205"/>
      <c r="C638" s="206"/>
      <c r="D638" s="187" t="s">
        <v>129</v>
      </c>
      <c r="E638" s="207" t="s">
        <v>19</v>
      </c>
      <c r="F638" s="208" t="s">
        <v>261</v>
      </c>
      <c r="G638" s="206"/>
      <c r="H638" s="209">
        <v>59.4</v>
      </c>
      <c r="I638" s="210"/>
      <c r="J638" s="206"/>
      <c r="K638" s="206"/>
      <c r="L638" s="211"/>
      <c r="M638" s="212"/>
      <c r="N638" s="213"/>
      <c r="O638" s="213"/>
      <c r="P638" s="213"/>
      <c r="Q638" s="213"/>
      <c r="R638" s="213"/>
      <c r="S638" s="213"/>
      <c r="T638" s="214"/>
      <c r="AT638" s="215" t="s">
        <v>129</v>
      </c>
      <c r="AU638" s="215" t="s">
        <v>80</v>
      </c>
      <c r="AV638" s="14" t="s">
        <v>86</v>
      </c>
      <c r="AW638" s="14" t="s">
        <v>33</v>
      </c>
      <c r="AX638" s="14" t="s">
        <v>71</v>
      </c>
      <c r="AY638" s="215" t="s">
        <v>121</v>
      </c>
    </row>
    <row r="639" spans="2:51" s="13" customFormat="1" ht="11.25">
      <c r="B639" s="192"/>
      <c r="C639" s="193"/>
      <c r="D639" s="187" t="s">
        <v>129</v>
      </c>
      <c r="E639" s="194" t="s">
        <v>19</v>
      </c>
      <c r="F639" s="195" t="s">
        <v>780</v>
      </c>
      <c r="G639" s="193"/>
      <c r="H639" s="196">
        <v>77.22</v>
      </c>
      <c r="I639" s="197"/>
      <c r="J639" s="193"/>
      <c r="K639" s="193"/>
      <c r="L639" s="198"/>
      <c r="M639" s="199"/>
      <c r="N639" s="200"/>
      <c r="O639" s="200"/>
      <c r="P639" s="200"/>
      <c r="Q639" s="200"/>
      <c r="R639" s="200"/>
      <c r="S639" s="200"/>
      <c r="T639" s="201"/>
      <c r="AT639" s="202" t="s">
        <v>129</v>
      </c>
      <c r="AU639" s="202" t="s">
        <v>80</v>
      </c>
      <c r="AV639" s="13" t="s">
        <v>80</v>
      </c>
      <c r="AW639" s="13" t="s">
        <v>33</v>
      </c>
      <c r="AX639" s="13" t="s">
        <v>76</v>
      </c>
      <c r="AY639" s="202" t="s">
        <v>121</v>
      </c>
    </row>
    <row r="640" spans="1:65" s="2" customFormat="1" ht="33" customHeight="1">
      <c r="A640" s="35"/>
      <c r="B640" s="36"/>
      <c r="C640" s="174" t="s">
        <v>781</v>
      </c>
      <c r="D640" s="174" t="s">
        <v>123</v>
      </c>
      <c r="E640" s="175" t="s">
        <v>782</v>
      </c>
      <c r="F640" s="176" t="s">
        <v>783</v>
      </c>
      <c r="G640" s="177" t="s">
        <v>126</v>
      </c>
      <c r="H640" s="178">
        <v>77.22</v>
      </c>
      <c r="I640" s="179"/>
      <c r="J640" s="180">
        <f>ROUND(I640*H640,2)</f>
        <v>0</v>
      </c>
      <c r="K640" s="176" t="s">
        <v>139</v>
      </c>
      <c r="L640" s="40"/>
      <c r="M640" s="181" t="s">
        <v>19</v>
      </c>
      <c r="N640" s="182" t="s">
        <v>43</v>
      </c>
      <c r="O640" s="65"/>
      <c r="P640" s="183">
        <f>O640*H640</f>
        <v>0</v>
      </c>
      <c r="Q640" s="183">
        <v>0.00026</v>
      </c>
      <c r="R640" s="183">
        <f>Q640*H640</f>
        <v>0.020077199999999996</v>
      </c>
      <c r="S640" s="183">
        <v>0</v>
      </c>
      <c r="T640" s="184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185" t="s">
        <v>219</v>
      </c>
      <c r="AT640" s="185" t="s">
        <v>123</v>
      </c>
      <c r="AU640" s="185" t="s">
        <v>80</v>
      </c>
      <c r="AY640" s="18" t="s">
        <v>121</v>
      </c>
      <c r="BE640" s="186">
        <f>IF(N640="základní",J640,0)</f>
        <v>0</v>
      </c>
      <c r="BF640" s="186">
        <f>IF(N640="snížená",J640,0)</f>
        <v>0</v>
      </c>
      <c r="BG640" s="186">
        <f>IF(N640="zákl. přenesená",J640,0)</f>
        <v>0</v>
      </c>
      <c r="BH640" s="186">
        <f>IF(N640="sníž. přenesená",J640,0)</f>
        <v>0</v>
      </c>
      <c r="BI640" s="186">
        <f>IF(N640="nulová",J640,0)</f>
        <v>0</v>
      </c>
      <c r="BJ640" s="18" t="s">
        <v>80</v>
      </c>
      <c r="BK640" s="186">
        <f>ROUND(I640*H640,2)</f>
        <v>0</v>
      </c>
      <c r="BL640" s="18" t="s">
        <v>219</v>
      </c>
      <c r="BM640" s="185" t="s">
        <v>784</v>
      </c>
    </row>
    <row r="641" spans="1:47" s="2" customFormat="1" ht="29.25">
      <c r="A641" s="35"/>
      <c r="B641" s="36"/>
      <c r="C641" s="37"/>
      <c r="D641" s="187" t="s">
        <v>128</v>
      </c>
      <c r="E641" s="37"/>
      <c r="F641" s="188" t="s">
        <v>785</v>
      </c>
      <c r="G641" s="37"/>
      <c r="H641" s="37"/>
      <c r="I641" s="189"/>
      <c r="J641" s="37"/>
      <c r="K641" s="37"/>
      <c r="L641" s="40"/>
      <c r="M641" s="190"/>
      <c r="N641" s="191"/>
      <c r="O641" s="65"/>
      <c r="P641" s="65"/>
      <c r="Q641" s="65"/>
      <c r="R641" s="65"/>
      <c r="S641" s="65"/>
      <c r="T641" s="66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T641" s="18" t="s">
        <v>128</v>
      </c>
      <c r="AU641" s="18" t="s">
        <v>80</v>
      </c>
    </row>
    <row r="642" spans="1:47" s="2" customFormat="1" ht="11.25">
      <c r="A642" s="35"/>
      <c r="B642" s="36"/>
      <c r="C642" s="37"/>
      <c r="D642" s="203" t="s">
        <v>142</v>
      </c>
      <c r="E642" s="37"/>
      <c r="F642" s="204" t="s">
        <v>786</v>
      </c>
      <c r="G642" s="37"/>
      <c r="H642" s="37"/>
      <c r="I642" s="189"/>
      <c r="J642" s="37"/>
      <c r="K642" s="37"/>
      <c r="L642" s="40"/>
      <c r="M642" s="190"/>
      <c r="N642" s="191"/>
      <c r="O642" s="65"/>
      <c r="P642" s="65"/>
      <c r="Q642" s="65"/>
      <c r="R642" s="65"/>
      <c r="S642" s="65"/>
      <c r="T642" s="66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T642" s="18" t="s">
        <v>142</v>
      </c>
      <c r="AU642" s="18" t="s">
        <v>80</v>
      </c>
    </row>
    <row r="643" spans="1:65" s="2" customFormat="1" ht="24.2" customHeight="1">
      <c r="A643" s="35"/>
      <c r="B643" s="36"/>
      <c r="C643" s="174" t="s">
        <v>787</v>
      </c>
      <c r="D643" s="174" t="s">
        <v>123</v>
      </c>
      <c r="E643" s="175" t="s">
        <v>788</v>
      </c>
      <c r="F643" s="176" t="s">
        <v>789</v>
      </c>
      <c r="G643" s="177" t="s">
        <v>126</v>
      </c>
      <c r="H643" s="178">
        <v>77.22</v>
      </c>
      <c r="I643" s="179"/>
      <c r="J643" s="180">
        <f>ROUND(I643*H643,2)</f>
        <v>0</v>
      </c>
      <c r="K643" s="176" t="s">
        <v>139</v>
      </c>
      <c r="L643" s="40"/>
      <c r="M643" s="181" t="s">
        <v>19</v>
      </c>
      <c r="N643" s="182" t="s">
        <v>43</v>
      </c>
      <c r="O643" s="65"/>
      <c r="P643" s="183">
        <f>O643*H643</f>
        <v>0</v>
      </c>
      <c r="Q643" s="183">
        <v>0</v>
      </c>
      <c r="R643" s="183">
        <f>Q643*H643</f>
        <v>0</v>
      </c>
      <c r="S643" s="183">
        <v>0</v>
      </c>
      <c r="T643" s="184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185" t="s">
        <v>219</v>
      </c>
      <c r="AT643" s="185" t="s">
        <v>123</v>
      </c>
      <c r="AU643" s="185" t="s">
        <v>80</v>
      </c>
      <c r="AY643" s="18" t="s">
        <v>121</v>
      </c>
      <c r="BE643" s="186">
        <f>IF(N643="základní",J643,0)</f>
        <v>0</v>
      </c>
      <c r="BF643" s="186">
        <f>IF(N643="snížená",J643,0)</f>
        <v>0</v>
      </c>
      <c r="BG643" s="186">
        <f>IF(N643="zákl. přenesená",J643,0)</f>
        <v>0</v>
      </c>
      <c r="BH643" s="186">
        <f>IF(N643="sníž. přenesená",J643,0)</f>
        <v>0</v>
      </c>
      <c r="BI643" s="186">
        <f>IF(N643="nulová",J643,0)</f>
        <v>0</v>
      </c>
      <c r="BJ643" s="18" t="s">
        <v>80</v>
      </c>
      <c r="BK643" s="186">
        <f>ROUND(I643*H643,2)</f>
        <v>0</v>
      </c>
      <c r="BL643" s="18" t="s">
        <v>219</v>
      </c>
      <c r="BM643" s="185" t="s">
        <v>790</v>
      </c>
    </row>
    <row r="644" spans="1:47" s="2" customFormat="1" ht="29.25">
      <c r="A644" s="35"/>
      <c r="B644" s="36"/>
      <c r="C644" s="37"/>
      <c r="D644" s="187" t="s">
        <v>128</v>
      </c>
      <c r="E644" s="37"/>
      <c r="F644" s="188" t="s">
        <v>791</v>
      </c>
      <c r="G644" s="37"/>
      <c r="H644" s="37"/>
      <c r="I644" s="189"/>
      <c r="J644" s="37"/>
      <c r="K644" s="37"/>
      <c r="L644" s="40"/>
      <c r="M644" s="190"/>
      <c r="N644" s="191"/>
      <c r="O644" s="65"/>
      <c r="P644" s="65"/>
      <c r="Q644" s="65"/>
      <c r="R644" s="65"/>
      <c r="S644" s="65"/>
      <c r="T644" s="66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T644" s="18" t="s">
        <v>128</v>
      </c>
      <c r="AU644" s="18" t="s">
        <v>80</v>
      </c>
    </row>
    <row r="645" spans="1:47" s="2" customFormat="1" ht="11.25">
      <c r="A645" s="35"/>
      <c r="B645" s="36"/>
      <c r="C645" s="37"/>
      <c r="D645" s="203" t="s">
        <v>142</v>
      </c>
      <c r="E645" s="37"/>
      <c r="F645" s="204" t="s">
        <v>792</v>
      </c>
      <c r="G645" s="37"/>
      <c r="H645" s="37"/>
      <c r="I645" s="189"/>
      <c r="J645" s="37"/>
      <c r="K645" s="37"/>
      <c r="L645" s="40"/>
      <c r="M645" s="227"/>
      <c r="N645" s="228"/>
      <c r="O645" s="229"/>
      <c r="P645" s="229"/>
      <c r="Q645" s="229"/>
      <c r="R645" s="229"/>
      <c r="S645" s="229"/>
      <c r="T645" s="230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T645" s="18" t="s">
        <v>142</v>
      </c>
      <c r="AU645" s="18" t="s">
        <v>80</v>
      </c>
    </row>
    <row r="646" spans="1:31" s="2" customFormat="1" ht="6.95" customHeight="1">
      <c r="A646" s="35"/>
      <c r="B646" s="48"/>
      <c r="C646" s="49"/>
      <c r="D646" s="49"/>
      <c r="E646" s="49"/>
      <c r="F646" s="49"/>
      <c r="G646" s="49"/>
      <c r="H646" s="49"/>
      <c r="I646" s="49"/>
      <c r="J646" s="49"/>
      <c r="K646" s="49"/>
      <c r="L646" s="40"/>
      <c r="M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</row>
  </sheetData>
  <sheetProtection algorithmName="SHA-512" hashValue="A89AOJ2wet3zXQfa0PKyv/kV8mwcsQq5sDVA9CU6YKitHo6KCb32DjlMLraZ+WO/+4vLHriAM50WUfaXblg/nw==" saltValue="rqLiF4BH7Yd6YEpNDewsVY19LvzLchJ/naEgJpZwfAHZkmjLJZo5sHwjuWpE/l6xHf9GDh1bH4UxRd2qJ6vSoQ==" spinCount="100000" sheet="1" objects="1" scenarios="1" formatColumns="0" formatRows="0" autoFilter="0"/>
  <autoFilter ref="C91:K645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3_02/113106121"/>
    <hyperlink ref="F102" r:id="rId2" display="https://podminky.urs.cz/item/CS_URS_2023_02/113106123"/>
    <hyperlink ref="F108" r:id="rId3" display="https://podminky.urs.cz/item/CS_URS_2023_02/317235811"/>
    <hyperlink ref="F113" r:id="rId4" display="https://podminky.urs.cz/item/CS_URS_2023_02/319201321"/>
    <hyperlink ref="F127" r:id="rId5" display="https://podminky.urs.cz/item/CS_URS_2023_02/596211110"/>
    <hyperlink ref="F132" r:id="rId6" display="https://podminky.urs.cz/item/CS_URS_2023_02/596811220"/>
    <hyperlink ref="F145" r:id="rId7" display="https://podminky.urs.cz/item/CS_URS_2023_02/612315302"/>
    <hyperlink ref="F157" r:id="rId8" display="https://podminky.urs.cz/item/CS_URS_2023_02/619315131"/>
    <hyperlink ref="F171" r:id="rId9" display="https://podminky.urs.cz/item/CS_URS_2023_02/619995001"/>
    <hyperlink ref="F185" r:id="rId10" display="https://podminky.urs.cz/item/CS_URS_2023_02/621142001"/>
    <hyperlink ref="F190" r:id="rId11" display="https://podminky.urs.cz/item/CS_URS_2023_02/622131121"/>
    <hyperlink ref="F211" r:id="rId12" display="https://podminky.urs.cz/item/CS_URS_2023_02/622135011"/>
    <hyperlink ref="F223" r:id="rId13" display="https://podminky.urs.cz/item/CS_URS_2023_02/622143004"/>
    <hyperlink ref="F240" r:id="rId14" display="https://podminky.urs.cz/item/CS_URS_2023_02/622151011"/>
    <hyperlink ref="F259" r:id="rId15" display="https://podminky.urs.cz/item/CS_URS_2023_02/622212051"/>
    <hyperlink ref="F275" r:id="rId16" display="https://podminky.urs.cz/item/CS_URS_2023_02/622231101"/>
    <hyperlink ref="F283" r:id="rId17" display="https://podminky.urs.cz/item/CS_URS_2023_02/622231111"/>
    <hyperlink ref="F298" r:id="rId18" display="https://podminky.urs.cz/item/CS_URS_2023_02/622232051"/>
    <hyperlink ref="F318" r:id="rId19" display="https://podminky.urs.cz/item/CS_URS_2023_02/622252001"/>
    <hyperlink ref="F325" r:id="rId20" display="https://podminky.urs.cz/item/CS_URS_2023_02/622252002"/>
    <hyperlink ref="F372" r:id="rId21" display="https://podminky.urs.cz/item/CS_URS_2023_02/622541002"/>
    <hyperlink ref="F394" r:id="rId22" display="https://podminky.urs.cz/item/CS_URS_2023_02/629135102"/>
    <hyperlink ref="F402" r:id="rId23" display="https://podminky.urs.cz/item/CS_URS_2023_02/629991001"/>
    <hyperlink ref="F406" r:id="rId24" display="https://podminky.urs.cz/item/CS_URS_2023_02/629991011"/>
    <hyperlink ref="F416" r:id="rId25" display="https://podminky.urs.cz/item/CS_URS_2023_02/629995101"/>
    <hyperlink ref="F436" r:id="rId26" display="https://podminky.urs.cz/item/CS_URS_2023_02/941211111"/>
    <hyperlink ref="F440" r:id="rId27" display="https://podminky.urs.cz/item/CS_URS_2023_02/941211211"/>
    <hyperlink ref="F445" r:id="rId28" display="https://podminky.urs.cz/item/CS_URS_2023_02/941211811"/>
    <hyperlink ref="F448" r:id="rId29" display="https://podminky.urs.cz/item/CS_URS_2023_02/944511111"/>
    <hyperlink ref="F452" r:id="rId30" display="https://podminky.urs.cz/item/CS_URS_2023_02/944511211"/>
    <hyperlink ref="F457" r:id="rId31" display="https://podminky.urs.cz/item/CS_URS_2023_02/944511811"/>
    <hyperlink ref="F460" r:id="rId32" display="https://podminky.urs.cz/item/CS_URS_2023_02/952901111"/>
    <hyperlink ref="F463" r:id="rId33" display="https://podminky.urs.cz/item/CS_URS_2023_02/966080103"/>
    <hyperlink ref="F471" r:id="rId34" display="https://podminky.urs.cz/item/CS_URS_2023_02/968062374"/>
    <hyperlink ref="F476" r:id="rId35" display="https://podminky.urs.cz/item/CS_URS_2023_02/968062376"/>
    <hyperlink ref="F481" r:id="rId36" display="https://podminky.urs.cz/item/CS_URS_2023_02/968062455"/>
    <hyperlink ref="F487" r:id="rId37" display="https://podminky.urs.cz/item/CS_URS_2023_02/997013212"/>
    <hyperlink ref="F490" r:id="rId38" display="https://podminky.urs.cz/item/CS_URS_2023_02/997013501"/>
    <hyperlink ref="F493" r:id="rId39" display="https://podminky.urs.cz/item/CS_URS_2023_02/997013509"/>
    <hyperlink ref="F497" r:id="rId40" display="https://podminky.urs.cz/item/CS_URS_2023_02/997013631"/>
    <hyperlink ref="F501" r:id="rId41" display="https://podminky.urs.cz/item/CS_URS_2023_02/998018002"/>
    <hyperlink ref="F506" r:id="rId42" display="https://podminky.urs.cz/item/CS_URS_2023_02/764002851"/>
    <hyperlink ref="F509" r:id="rId43" display="https://podminky.urs.cz/item/CS_URS_2023_02/764004861"/>
    <hyperlink ref="F513" r:id="rId44" display="https://podminky.urs.cz/item/CS_URS_2023_02/764246405"/>
    <hyperlink ref="F525" r:id="rId45" display="https://podminky.urs.cz/item/CS_URS_2023_02/764548425"/>
    <hyperlink ref="F529" r:id="rId46" display="https://podminky.urs.cz/item/CS_URS_2023_02/998764102"/>
    <hyperlink ref="F533" r:id="rId47" display="https://podminky.urs.cz/item/CS_URS_2023_02/766621212"/>
    <hyperlink ref="F541" r:id="rId48" display="https://podminky.urs.cz/item/CS_URS_2023_02/766621622"/>
    <hyperlink ref="F561" r:id="rId49" display="https://podminky.urs.cz/item/CS_URS_2023_02/766629315"/>
    <hyperlink ref="F573" r:id="rId50" display="https://podminky.urs.cz/item/CS_URS_2023_02/766660132"/>
    <hyperlink ref="F582" r:id="rId51" display="https://podminky.urs.cz/item/CS_URS_2021_02/766694122"/>
    <hyperlink ref="F597" r:id="rId52" display="https://podminky.urs.cz/item/CS_URS_2023_02/766695212"/>
    <hyperlink ref="F602" r:id="rId53" display="https://podminky.urs.cz/item/CS_URS_2023_02/767627306"/>
    <hyperlink ref="F614" r:id="rId54" display="https://podminky.urs.cz/item/CS_URS_2023_02/767627307"/>
    <hyperlink ref="F617" r:id="rId55" display="https://podminky.urs.cz/item/CS_URS_2023_02/998766102"/>
    <hyperlink ref="F625" r:id="rId56" display="https://podminky.urs.cz/item/CS_URS_2023_02/998767202"/>
    <hyperlink ref="F629" r:id="rId57" display="https://podminky.urs.cz/item/CS_URS_2023_02/784181101"/>
    <hyperlink ref="F642" r:id="rId58" display="https://podminky.urs.cz/item/CS_URS_2023_02/784211101"/>
    <hyperlink ref="F645" r:id="rId59" display="https://podminky.urs.cz/item/CS_URS_2023_02/78421114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16"/>
  <sheetViews>
    <sheetView showGridLines="0" workbookViewId="0" topLeftCell="A30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85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76</v>
      </c>
    </row>
    <row r="4" spans="2:46" s="1" customFormat="1" ht="24.95" customHeight="1">
      <c r="B4" s="21"/>
      <c r="D4" s="104" t="s">
        <v>89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3" t="str">
        <f>'Rekapitulace stavby'!K6</f>
        <v>Č.p. 1166, ul. Těšínská-výměna oken a oprava fasády</v>
      </c>
      <c r="F7" s="364"/>
      <c r="G7" s="364"/>
      <c r="H7" s="364"/>
      <c r="L7" s="21"/>
    </row>
    <row r="8" spans="1:31" s="2" customFormat="1" ht="12" customHeight="1">
      <c r="A8" s="35"/>
      <c r="B8" s="40"/>
      <c r="C8" s="35"/>
      <c r="D8" s="106" t="s">
        <v>90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5" t="s">
        <v>793</v>
      </c>
      <c r="F9" s="366"/>
      <c r="G9" s="366"/>
      <c r="H9" s="366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30. 1. 2022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7" t="str">
        <f>'Rekapitulace stavby'!E14</f>
        <v>Vyplň údaj</v>
      </c>
      <c r="F18" s="368"/>
      <c r="G18" s="368"/>
      <c r="H18" s="368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9" t="s">
        <v>19</v>
      </c>
      <c r="F27" s="369"/>
      <c r="G27" s="369"/>
      <c r="H27" s="36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ROUND(J91,2)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ROUND((SUM(BE91:BE315)),2)</f>
        <v>0</v>
      </c>
      <c r="G33" s="35"/>
      <c r="H33" s="35"/>
      <c r="I33" s="119">
        <v>0.21</v>
      </c>
      <c r="J33" s="118">
        <f>ROUND(((SUM(BE91:BE315))*I33),2)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ROUND((SUM(BF91:BF315)),2)</f>
        <v>0</v>
      </c>
      <c r="G34" s="35"/>
      <c r="H34" s="35"/>
      <c r="I34" s="119">
        <v>0.15</v>
      </c>
      <c r="J34" s="118">
        <f>ROUND(((SUM(BF91:BF315))*I34),2)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ROUND((SUM(BG91:BG315)),2)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ROUND((SUM(BH91:BH315)),2)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ROUND((SUM(BI91:BI315)),2)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0" t="str">
        <f>E7</f>
        <v>Č.p. 1166, ul. Těšínská-výměna oken a oprava fasády</v>
      </c>
      <c r="F48" s="371"/>
      <c r="G48" s="371"/>
      <c r="H48" s="371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90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3" t="str">
        <f>E9</f>
        <v>3 - Oprava hydroizolace</v>
      </c>
      <c r="F50" s="372"/>
      <c r="G50" s="372"/>
      <c r="H50" s="372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Frýdek-Místek</v>
      </c>
      <c r="G52" s="37"/>
      <c r="H52" s="37"/>
      <c r="I52" s="30" t="s">
        <v>23</v>
      </c>
      <c r="J52" s="60" t="str">
        <f>IF(J12="","",J12)</f>
        <v>30. 1. 2022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Statutární město Frýdek-Místek</v>
      </c>
      <c r="G54" s="37"/>
      <c r="H54" s="37"/>
      <c r="I54" s="30" t="s">
        <v>31</v>
      </c>
      <c r="J54" s="33" t="str">
        <f>E21</f>
        <v>Made 4 BIM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Made 4 BIM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93</v>
      </c>
      <c r="D57" s="132"/>
      <c r="E57" s="132"/>
      <c r="F57" s="132"/>
      <c r="G57" s="132"/>
      <c r="H57" s="132"/>
      <c r="I57" s="132"/>
      <c r="J57" s="133" t="s">
        <v>94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J91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5" customHeight="1">
      <c r="B60" s="135"/>
      <c r="C60" s="136"/>
      <c r="D60" s="137" t="s">
        <v>96</v>
      </c>
      <c r="E60" s="138"/>
      <c r="F60" s="138"/>
      <c r="G60" s="138"/>
      <c r="H60" s="138"/>
      <c r="I60" s="138"/>
      <c r="J60" s="139">
        <f>J92</f>
        <v>0</v>
      </c>
      <c r="K60" s="136"/>
      <c r="L60" s="140"/>
    </row>
    <row r="61" spans="2:12" s="10" customFormat="1" ht="19.9" customHeight="1">
      <c r="B61" s="141"/>
      <c r="C61" s="142"/>
      <c r="D61" s="143" t="s">
        <v>369</v>
      </c>
      <c r="E61" s="144"/>
      <c r="F61" s="144"/>
      <c r="G61" s="144"/>
      <c r="H61" s="144"/>
      <c r="I61" s="144"/>
      <c r="J61" s="145">
        <f>J93</f>
        <v>0</v>
      </c>
      <c r="K61" s="142"/>
      <c r="L61" s="146"/>
    </row>
    <row r="62" spans="2:12" s="10" customFormat="1" ht="19.9" customHeight="1">
      <c r="B62" s="141"/>
      <c r="C62" s="142"/>
      <c r="D62" s="143" t="s">
        <v>794</v>
      </c>
      <c r="E62" s="144"/>
      <c r="F62" s="144"/>
      <c r="G62" s="144"/>
      <c r="H62" s="144"/>
      <c r="I62" s="144"/>
      <c r="J62" s="145">
        <f>J149</f>
        <v>0</v>
      </c>
      <c r="K62" s="142"/>
      <c r="L62" s="146"/>
    </row>
    <row r="63" spans="2:12" s="10" customFormat="1" ht="19.9" customHeight="1">
      <c r="B63" s="141"/>
      <c r="C63" s="142"/>
      <c r="D63" s="143" t="s">
        <v>370</v>
      </c>
      <c r="E63" s="144"/>
      <c r="F63" s="144"/>
      <c r="G63" s="144"/>
      <c r="H63" s="144"/>
      <c r="I63" s="144"/>
      <c r="J63" s="145">
        <f>J170</f>
        <v>0</v>
      </c>
      <c r="K63" s="142"/>
      <c r="L63" s="146"/>
    </row>
    <row r="64" spans="2:12" s="10" customFormat="1" ht="19.9" customHeight="1">
      <c r="B64" s="141"/>
      <c r="C64" s="142"/>
      <c r="D64" s="143" t="s">
        <v>98</v>
      </c>
      <c r="E64" s="144"/>
      <c r="F64" s="144"/>
      <c r="G64" s="144"/>
      <c r="H64" s="144"/>
      <c r="I64" s="144"/>
      <c r="J64" s="145">
        <f>J176</f>
        <v>0</v>
      </c>
      <c r="K64" s="142"/>
      <c r="L64" s="146"/>
    </row>
    <row r="65" spans="2:12" s="10" customFormat="1" ht="19.9" customHeight="1">
      <c r="B65" s="141"/>
      <c r="C65" s="142"/>
      <c r="D65" s="143" t="s">
        <v>795</v>
      </c>
      <c r="E65" s="144"/>
      <c r="F65" s="144"/>
      <c r="G65" s="144"/>
      <c r="H65" s="144"/>
      <c r="I65" s="144"/>
      <c r="J65" s="145">
        <f>J187</f>
        <v>0</v>
      </c>
      <c r="K65" s="142"/>
      <c r="L65" s="146"/>
    </row>
    <row r="66" spans="2:12" s="10" customFormat="1" ht="19.9" customHeight="1">
      <c r="B66" s="141"/>
      <c r="C66" s="142"/>
      <c r="D66" s="143" t="s">
        <v>99</v>
      </c>
      <c r="E66" s="144"/>
      <c r="F66" s="144"/>
      <c r="G66" s="144"/>
      <c r="H66" s="144"/>
      <c r="I66" s="144"/>
      <c r="J66" s="145">
        <f>J208</f>
        <v>0</v>
      </c>
      <c r="K66" s="142"/>
      <c r="L66" s="146"/>
    </row>
    <row r="67" spans="2:12" s="10" customFormat="1" ht="19.9" customHeight="1">
      <c r="B67" s="141"/>
      <c r="C67" s="142"/>
      <c r="D67" s="143" t="s">
        <v>372</v>
      </c>
      <c r="E67" s="144"/>
      <c r="F67" s="144"/>
      <c r="G67" s="144"/>
      <c r="H67" s="144"/>
      <c r="I67" s="144"/>
      <c r="J67" s="145">
        <f>J238</f>
        <v>0</v>
      </c>
      <c r="K67" s="142"/>
      <c r="L67" s="146"/>
    </row>
    <row r="68" spans="2:12" s="10" customFormat="1" ht="19.9" customHeight="1">
      <c r="B68" s="141"/>
      <c r="C68" s="142"/>
      <c r="D68" s="143" t="s">
        <v>100</v>
      </c>
      <c r="E68" s="144"/>
      <c r="F68" s="144"/>
      <c r="G68" s="144"/>
      <c r="H68" s="144"/>
      <c r="I68" s="144"/>
      <c r="J68" s="145">
        <f>J252</f>
        <v>0</v>
      </c>
      <c r="K68" s="142"/>
      <c r="L68" s="146"/>
    </row>
    <row r="69" spans="2:12" s="9" customFormat="1" ht="24.95" customHeight="1">
      <c r="B69" s="135"/>
      <c r="C69" s="136"/>
      <c r="D69" s="137" t="s">
        <v>101</v>
      </c>
      <c r="E69" s="138"/>
      <c r="F69" s="138"/>
      <c r="G69" s="138"/>
      <c r="H69" s="138"/>
      <c r="I69" s="138"/>
      <c r="J69" s="139">
        <f>J256</f>
        <v>0</v>
      </c>
      <c r="K69" s="136"/>
      <c r="L69" s="140"/>
    </row>
    <row r="70" spans="2:12" s="10" customFormat="1" ht="19.9" customHeight="1">
      <c r="B70" s="141"/>
      <c r="C70" s="142"/>
      <c r="D70" s="143" t="s">
        <v>796</v>
      </c>
      <c r="E70" s="144"/>
      <c r="F70" s="144"/>
      <c r="G70" s="144"/>
      <c r="H70" s="144"/>
      <c r="I70" s="144"/>
      <c r="J70" s="145">
        <f>J257</f>
        <v>0</v>
      </c>
      <c r="K70" s="142"/>
      <c r="L70" s="146"/>
    </row>
    <row r="71" spans="2:12" s="10" customFormat="1" ht="19.9" customHeight="1">
      <c r="B71" s="141"/>
      <c r="C71" s="142"/>
      <c r="D71" s="143" t="s">
        <v>797</v>
      </c>
      <c r="E71" s="144"/>
      <c r="F71" s="144"/>
      <c r="G71" s="144"/>
      <c r="H71" s="144"/>
      <c r="I71" s="144"/>
      <c r="J71" s="145">
        <f>J299</f>
        <v>0</v>
      </c>
      <c r="K71" s="142"/>
      <c r="L71" s="146"/>
    </row>
    <row r="72" spans="1:31" s="2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4.95" customHeight="1">
      <c r="A78" s="35"/>
      <c r="B78" s="36"/>
      <c r="C78" s="24" t="s">
        <v>106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16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70" t="str">
        <f>E7</f>
        <v>Č.p. 1166, ul. Těšínská-výměna oken a oprava fasády</v>
      </c>
      <c r="F81" s="371"/>
      <c r="G81" s="371"/>
      <c r="H81" s="371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90</v>
      </c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323" t="str">
        <f>E9</f>
        <v>3 - Oprava hydroizolace</v>
      </c>
      <c r="F83" s="372"/>
      <c r="G83" s="372"/>
      <c r="H83" s="372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21</v>
      </c>
      <c r="D85" s="37"/>
      <c r="E85" s="37"/>
      <c r="F85" s="28" t="str">
        <f>F12</f>
        <v>Frýdek-Místek</v>
      </c>
      <c r="G85" s="37"/>
      <c r="H85" s="37"/>
      <c r="I85" s="30" t="s">
        <v>23</v>
      </c>
      <c r="J85" s="60" t="str">
        <f>IF(J12="","",J12)</f>
        <v>30. 1. 2022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2" customHeight="1">
      <c r="A87" s="35"/>
      <c r="B87" s="36"/>
      <c r="C87" s="30" t="s">
        <v>25</v>
      </c>
      <c r="D87" s="37"/>
      <c r="E87" s="37"/>
      <c r="F87" s="28" t="str">
        <f>E15</f>
        <v>Statutární město Frýdek-Místek</v>
      </c>
      <c r="G87" s="37"/>
      <c r="H87" s="37"/>
      <c r="I87" s="30" t="s">
        <v>31</v>
      </c>
      <c r="J87" s="33" t="str">
        <f>E21</f>
        <v>Made 4 BIM s.r.o.</v>
      </c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29</v>
      </c>
      <c r="D88" s="37"/>
      <c r="E88" s="37"/>
      <c r="F88" s="28" t="str">
        <f>IF(E18="","",E18)</f>
        <v>Vyplň údaj</v>
      </c>
      <c r="G88" s="37"/>
      <c r="H88" s="37"/>
      <c r="I88" s="30" t="s">
        <v>34</v>
      </c>
      <c r="J88" s="33" t="str">
        <f>E24</f>
        <v>Made 4 BIM s.r.o.</v>
      </c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47"/>
      <c r="B90" s="148"/>
      <c r="C90" s="149" t="s">
        <v>107</v>
      </c>
      <c r="D90" s="150" t="s">
        <v>56</v>
      </c>
      <c r="E90" s="150" t="s">
        <v>52</v>
      </c>
      <c r="F90" s="150" t="s">
        <v>53</v>
      </c>
      <c r="G90" s="150" t="s">
        <v>108</v>
      </c>
      <c r="H90" s="150" t="s">
        <v>109</v>
      </c>
      <c r="I90" s="150" t="s">
        <v>110</v>
      </c>
      <c r="J90" s="150" t="s">
        <v>94</v>
      </c>
      <c r="K90" s="151" t="s">
        <v>111</v>
      </c>
      <c r="L90" s="152"/>
      <c r="M90" s="69" t="s">
        <v>19</v>
      </c>
      <c r="N90" s="70" t="s">
        <v>41</v>
      </c>
      <c r="O90" s="70" t="s">
        <v>112</v>
      </c>
      <c r="P90" s="70" t="s">
        <v>113</v>
      </c>
      <c r="Q90" s="70" t="s">
        <v>114</v>
      </c>
      <c r="R90" s="70" t="s">
        <v>115</v>
      </c>
      <c r="S90" s="70" t="s">
        <v>116</v>
      </c>
      <c r="T90" s="71" t="s">
        <v>117</v>
      </c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63" s="2" customFormat="1" ht="22.9" customHeight="1">
      <c r="A91" s="35"/>
      <c r="B91" s="36"/>
      <c r="C91" s="76" t="s">
        <v>118</v>
      </c>
      <c r="D91" s="37"/>
      <c r="E91" s="37"/>
      <c r="F91" s="37"/>
      <c r="G91" s="37"/>
      <c r="H91" s="37"/>
      <c r="I91" s="37"/>
      <c r="J91" s="153">
        <f>BK91</f>
        <v>0</v>
      </c>
      <c r="K91" s="37"/>
      <c r="L91" s="40"/>
      <c r="M91" s="72"/>
      <c r="N91" s="154"/>
      <c r="O91" s="73"/>
      <c r="P91" s="155">
        <f>P92+P256</f>
        <v>0</v>
      </c>
      <c r="Q91" s="73"/>
      <c r="R91" s="155">
        <f>R92+R256</f>
        <v>94.16146154</v>
      </c>
      <c r="S91" s="73"/>
      <c r="T91" s="156">
        <f>T92+T256</f>
        <v>8.157748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70</v>
      </c>
      <c r="AU91" s="18" t="s">
        <v>95</v>
      </c>
      <c r="BK91" s="157">
        <f>BK92+BK256</f>
        <v>0</v>
      </c>
    </row>
    <row r="92" spans="2:63" s="12" customFormat="1" ht="25.9" customHeight="1">
      <c r="B92" s="158"/>
      <c r="C92" s="159"/>
      <c r="D92" s="160" t="s">
        <v>70</v>
      </c>
      <c r="E92" s="161" t="s">
        <v>119</v>
      </c>
      <c r="F92" s="161" t="s">
        <v>120</v>
      </c>
      <c r="G92" s="159"/>
      <c r="H92" s="159"/>
      <c r="I92" s="162"/>
      <c r="J92" s="163">
        <f>BK92</f>
        <v>0</v>
      </c>
      <c r="K92" s="159"/>
      <c r="L92" s="164"/>
      <c r="M92" s="165"/>
      <c r="N92" s="166"/>
      <c r="O92" s="166"/>
      <c r="P92" s="167">
        <f>P93+P149+P170+P176+P187+P208+P238+P252</f>
        <v>0</v>
      </c>
      <c r="Q92" s="166"/>
      <c r="R92" s="167">
        <f>R93+R149+R170+R176+R187+R208+R238+R252</f>
        <v>92.4322849</v>
      </c>
      <c r="S92" s="166"/>
      <c r="T92" s="168">
        <f>T93+T149+T170+T176+T187+T208+T238+T252</f>
        <v>8.157748</v>
      </c>
      <c r="AR92" s="169" t="s">
        <v>76</v>
      </c>
      <c r="AT92" s="170" t="s">
        <v>70</v>
      </c>
      <c r="AU92" s="170" t="s">
        <v>71</v>
      </c>
      <c r="AY92" s="169" t="s">
        <v>121</v>
      </c>
      <c r="BK92" s="171">
        <f>BK93+BK149+BK170+BK176+BK187+BK208+BK238+BK252</f>
        <v>0</v>
      </c>
    </row>
    <row r="93" spans="2:63" s="12" customFormat="1" ht="22.9" customHeight="1">
      <c r="B93" s="158"/>
      <c r="C93" s="159"/>
      <c r="D93" s="160" t="s">
        <v>70</v>
      </c>
      <c r="E93" s="172" t="s">
        <v>76</v>
      </c>
      <c r="F93" s="172" t="s">
        <v>374</v>
      </c>
      <c r="G93" s="159"/>
      <c r="H93" s="159"/>
      <c r="I93" s="162"/>
      <c r="J93" s="173">
        <f>BK93</f>
        <v>0</v>
      </c>
      <c r="K93" s="159"/>
      <c r="L93" s="164"/>
      <c r="M93" s="165"/>
      <c r="N93" s="166"/>
      <c r="O93" s="166"/>
      <c r="P93" s="167">
        <f>SUM(P94:P148)</f>
        <v>0</v>
      </c>
      <c r="Q93" s="166"/>
      <c r="R93" s="167">
        <f>SUM(R94:R148)</f>
        <v>0.16852099999999998</v>
      </c>
      <c r="S93" s="166"/>
      <c r="T93" s="168">
        <f>SUM(T94:T148)</f>
        <v>0</v>
      </c>
      <c r="AR93" s="169" t="s">
        <v>76</v>
      </c>
      <c r="AT93" s="170" t="s">
        <v>70</v>
      </c>
      <c r="AU93" s="170" t="s">
        <v>76</v>
      </c>
      <c r="AY93" s="169" t="s">
        <v>121</v>
      </c>
      <c r="BK93" s="171">
        <f>SUM(BK94:BK148)</f>
        <v>0</v>
      </c>
    </row>
    <row r="94" spans="1:65" s="2" customFormat="1" ht="37.9" customHeight="1">
      <c r="A94" s="35"/>
      <c r="B94" s="36"/>
      <c r="C94" s="174" t="s">
        <v>76</v>
      </c>
      <c r="D94" s="174" t="s">
        <v>123</v>
      </c>
      <c r="E94" s="175" t="s">
        <v>798</v>
      </c>
      <c r="F94" s="176" t="s">
        <v>799</v>
      </c>
      <c r="G94" s="177" t="s">
        <v>391</v>
      </c>
      <c r="H94" s="178">
        <v>158.608</v>
      </c>
      <c r="I94" s="179"/>
      <c r="J94" s="180">
        <f>ROUND(I94*H94,2)</f>
        <v>0</v>
      </c>
      <c r="K94" s="176" t="s">
        <v>139</v>
      </c>
      <c r="L94" s="40"/>
      <c r="M94" s="181" t="s">
        <v>19</v>
      </c>
      <c r="N94" s="182" t="s">
        <v>43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86</v>
      </c>
      <c r="AT94" s="185" t="s">
        <v>123</v>
      </c>
      <c r="AU94" s="185" t="s">
        <v>80</v>
      </c>
      <c r="AY94" s="18" t="s">
        <v>121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80</v>
      </c>
      <c r="BK94" s="186">
        <f>ROUND(I94*H94,2)</f>
        <v>0</v>
      </c>
      <c r="BL94" s="18" t="s">
        <v>86</v>
      </c>
      <c r="BM94" s="185" t="s">
        <v>800</v>
      </c>
    </row>
    <row r="95" spans="1:47" s="2" customFormat="1" ht="29.25">
      <c r="A95" s="35"/>
      <c r="B95" s="36"/>
      <c r="C95" s="37"/>
      <c r="D95" s="187" t="s">
        <v>128</v>
      </c>
      <c r="E95" s="37"/>
      <c r="F95" s="188" t="s">
        <v>801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128</v>
      </c>
      <c r="AU95" s="18" t="s">
        <v>80</v>
      </c>
    </row>
    <row r="96" spans="1:47" s="2" customFormat="1" ht="11.25">
      <c r="A96" s="35"/>
      <c r="B96" s="36"/>
      <c r="C96" s="37"/>
      <c r="D96" s="203" t="s">
        <v>142</v>
      </c>
      <c r="E96" s="37"/>
      <c r="F96" s="204" t="s">
        <v>802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142</v>
      </c>
      <c r="AU96" s="18" t="s">
        <v>80</v>
      </c>
    </row>
    <row r="97" spans="2:51" s="13" customFormat="1" ht="11.25">
      <c r="B97" s="192"/>
      <c r="C97" s="193"/>
      <c r="D97" s="187" t="s">
        <v>129</v>
      </c>
      <c r="E97" s="194" t="s">
        <v>19</v>
      </c>
      <c r="F97" s="195" t="s">
        <v>803</v>
      </c>
      <c r="G97" s="193"/>
      <c r="H97" s="196">
        <v>158.608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129</v>
      </c>
      <c r="AU97" s="202" t="s">
        <v>80</v>
      </c>
      <c r="AV97" s="13" t="s">
        <v>80</v>
      </c>
      <c r="AW97" s="13" t="s">
        <v>33</v>
      </c>
      <c r="AX97" s="13" t="s">
        <v>76</v>
      </c>
      <c r="AY97" s="202" t="s">
        <v>121</v>
      </c>
    </row>
    <row r="98" spans="1:65" s="2" customFormat="1" ht="24.2" customHeight="1">
      <c r="A98" s="35"/>
      <c r="B98" s="36"/>
      <c r="C98" s="174" t="s">
        <v>80</v>
      </c>
      <c r="D98" s="174" t="s">
        <v>123</v>
      </c>
      <c r="E98" s="175" t="s">
        <v>804</v>
      </c>
      <c r="F98" s="176" t="s">
        <v>805</v>
      </c>
      <c r="G98" s="177" t="s">
        <v>391</v>
      </c>
      <c r="H98" s="178">
        <v>49.68</v>
      </c>
      <c r="I98" s="179"/>
      <c r="J98" s="180">
        <f>ROUND(I98*H98,2)</f>
        <v>0</v>
      </c>
      <c r="K98" s="176" t="s">
        <v>139</v>
      </c>
      <c r="L98" s="40"/>
      <c r="M98" s="181" t="s">
        <v>19</v>
      </c>
      <c r="N98" s="182" t="s">
        <v>43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86</v>
      </c>
      <c r="AT98" s="185" t="s">
        <v>123</v>
      </c>
      <c r="AU98" s="185" t="s">
        <v>80</v>
      </c>
      <c r="AY98" s="18" t="s">
        <v>121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80</v>
      </c>
      <c r="BK98" s="186">
        <f>ROUND(I98*H98,2)</f>
        <v>0</v>
      </c>
      <c r="BL98" s="18" t="s">
        <v>86</v>
      </c>
      <c r="BM98" s="185" t="s">
        <v>806</v>
      </c>
    </row>
    <row r="99" spans="1:47" s="2" customFormat="1" ht="29.25">
      <c r="A99" s="35"/>
      <c r="B99" s="36"/>
      <c r="C99" s="37"/>
      <c r="D99" s="187" t="s">
        <v>128</v>
      </c>
      <c r="E99" s="37"/>
      <c r="F99" s="188" t="s">
        <v>807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128</v>
      </c>
      <c r="AU99" s="18" t="s">
        <v>80</v>
      </c>
    </row>
    <row r="100" spans="1:47" s="2" customFormat="1" ht="11.25">
      <c r="A100" s="35"/>
      <c r="B100" s="36"/>
      <c r="C100" s="37"/>
      <c r="D100" s="203" t="s">
        <v>142</v>
      </c>
      <c r="E100" s="37"/>
      <c r="F100" s="204" t="s">
        <v>808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142</v>
      </c>
      <c r="AU100" s="18" t="s">
        <v>80</v>
      </c>
    </row>
    <row r="101" spans="2:51" s="13" customFormat="1" ht="11.25">
      <c r="B101" s="192"/>
      <c r="C101" s="193"/>
      <c r="D101" s="187" t="s">
        <v>129</v>
      </c>
      <c r="E101" s="194" t="s">
        <v>19</v>
      </c>
      <c r="F101" s="195" t="s">
        <v>809</v>
      </c>
      <c r="G101" s="193"/>
      <c r="H101" s="196">
        <v>49.68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129</v>
      </c>
      <c r="AU101" s="202" t="s">
        <v>80</v>
      </c>
      <c r="AV101" s="13" t="s">
        <v>80</v>
      </c>
      <c r="AW101" s="13" t="s">
        <v>33</v>
      </c>
      <c r="AX101" s="13" t="s">
        <v>76</v>
      </c>
      <c r="AY101" s="202" t="s">
        <v>121</v>
      </c>
    </row>
    <row r="102" spans="1:65" s="2" customFormat="1" ht="24.2" customHeight="1">
      <c r="A102" s="35"/>
      <c r="B102" s="36"/>
      <c r="C102" s="174" t="s">
        <v>83</v>
      </c>
      <c r="D102" s="174" t="s">
        <v>123</v>
      </c>
      <c r="E102" s="175" t="s">
        <v>810</v>
      </c>
      <c r="F102" s="176" t="s">
        <v>811</v>
      </c>
      <c r="G102" s="177" t="s">
        <v>126</v>
      </c>
      <c r="H102" s="178">
        <v>198.26</v>
      </c>
      <c r="I102" s="179"/>
      <c r="J102" s="180">
        <f>ROUND(I102*H102,2)</f>
        <v>0</v>
      </c>
      <c r="K102" s="176" t="s">
        <v>139</v>
      </c>
      <c r="L102" s="40"/>
      <c r="M102" s="181" t="s">
        <v>19</v>
      </c>
      <c r="N102" s="182" t="s">
        <v>43</v>
      </c>
      <c r="O102" s="65"/>
      <c r="P102" s="183">
        <f>O102*H102</f>
        <v>0</v>
      </c>
      <c r="Q102" s="183">
        <v>0.00085</v>
      </c>
      <c r="R102" s="183">
        <f>Q102*H102</f>
        <v>0.16852099999999998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86</v>
      </c>
      <c r="AT102" s="185" t="s">
        <v>123</v>
      </c>
      <c r="AU102" s="185" t="s">
        <v>80</v>
      </c>
      <c r="AY102" s="18" t="s">
        <v>121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80</v>
      </c>
      <c r="BK102" s="186">
        <f>ROUND(I102*H102,2)</f>
        <v>0</v>
      </c>
      <c r="BL102" s="18" t="s">
        <v>86</v>
      </c>
      <c r="BM102" s="185" t="s">
        <v>812</v>
      </c>
    </row>
    <row r="103" spans="1:47" s="2" customFormat="1" ht="19.5">
      <c r="A103" s="35"/>
      <c r="B103" s="36"/>
      <c r="C103" s="37"/>
      <c r="D103" s="187" t="s">
        <v>128</v>
      </c>
      <c r="E103" s="37"/>
      <c r="F103" s="188" t="s">
        <v>813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128</v>
      </c>
      <c r="AU103" s="18" t="s">
        <v>80</v>
      </c>
    </row>
    <row r="104" spans="1:47" s="2" customFormat="1" ht="11.25">
      <c r="A104" s="35"/>
      <c r="B104" s="36"/>
      <c r="C104" s="37"/>
      <c r="D104" s="203" t="s">
        <v>142</v>
      </c>
      <c r="E104" s="37"/>
      <c r="F104" s="204" t="s">
        <v>814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142</v>
      </c>
      <c r="AU104" s="18" t="s">
        <v>80</v>
      </c>
    </row>
    <row r="105" spans="2:51" s="13" customFormat="1" ht="11.25">
      <c r="B105" s="192"/>
      <c r="C105" s="193"/>
      <c r="D105" s="187" t="s">
        <v>129</v>
      </c>
      <c r="E105" s="194" t="s">
        <v>19</v>
      </c>
      <c r="F105" s="195" t="s">
        <v>815</v>
      </c>
      <c r="G105" s="193"/>
      <c r="H105" s="196">
        <v>198.26</v>
      </c>
      <c r="I105" s="197"/>
      <c r="J105" s="193"/>
      <c r="K105" s="193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129</v>
      </c>
      <c r="AU105" s="202" t="s">
        <v>80</v>
      </c>
      <c r="AV105" s="13" t="s">
        <v>80</v>
      </c>
      <c r="AW105" s="13" t="s">
        <v>33</v>
      </c>
      <c r="AX105" s="13" t="s">
        <v>76</v>
      </c>
      <c r="AY105" s="202" t="s">
        <v>121</v>
      </c>
    </row>
    <row r="106" spans="1:65" s="2" customFormat="1" ht="24.2" customHeight="1">
      <c r="A106" s="35"/>
      <c r="B106" s="36"/>
      <c r="C106" s="174" t="s">
        <v>86</v>
      </c>
      <c r="D106" s="174" t="s">
        <v>123</v>
      </c>
      <c r="E106" s="175" t="s">
        <v>816</v>
      </c>
      <c r="F106" s="176" t="s">
        <v>817</v>
      </c>
      <c r="G106" s="177" t="s">
        <v>126</v>
      </c>
      <c r="H106" s="178">
        <v>198.26</v>
      </c>
      <c r="I106" s="179"/>
      <c r="J106" s="180">
        <f>ROUND(I106*H106,2)</f>
        <v>0</v>
      </c>
      <c r="K106" s="176" t="s">
        <v>139</v>
      </c>
      <c r="L106" s="40"/>
      <c r="M106" s="181" t="s">
        <v>19</v>
      </c>
      <c r="N106" s="182" t="s">
        <v>43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86</v>
      </c>
      <c r="AT106" s="185" t="s">
        <v>123</v>
      </c>
      <c r="AU106" s="185" t="s">
        <v>80</v>
      </c>
      <c r="AY106" s="18" t="s">
        <v>121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86</v>
      </c>
      <c r="BM106" s="185" t="s">
        <v>818</v>
      </c>
    </row>
    <row r="107" spans="1:47" s="2" customFormat="1" ht="29.25">
      <c r="A107" s="35"/>
      <c r="B107" s="36"/>
      <c r="C107" s="37"/>
      <c r="D107" s="187" t="s">
        <v>128</v>
      </c>
      <c r="E107" s="37"/>
      <c r="F107" s="188" t="s">
        <v>819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128</v>
      </c>
      <c r="AU107" s="18" t="s">
        <v>80</v>
      </c>
    </row>
    <row r="108" spans="1:47" s="2" customFormat="1" ht="11.25">
      <c r="A108" s="35"/>
      <c r="B108" s="36"/>
      <c r="C108" s="37"/>
      <c r="D108" s="203" t="s">
        <v>142</v>
      </c>
      <c r="E108" s="37"/>
      <c r="F108" s="204" t="s">
        <v>820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142</v>
      </c>
      <c r="AU108" s="18" t="s">
        <v>80</v>
      </c>
    </row>
    <row r="109" spans="1:65" s="2" customFormat="1" ht="37.9" customHeight="1">
      <c r="A109" s="35"/>
      <c r="B109" s="36"/>
      <c r="C109" s="174" t="s">
        <v>149</v>
      </c>
      <c r="D109" s="174" t="s">
        <v>123</v>
      </c>
      <c r="E109" s="175" t="s">
        <v>821</v>
      </c>
      <c r="F109" s="176" t="s">
        <v>822</v>
      </c>
      <c r="G109" s="177" t="s">
        <v>391</v>
      </c>
      <c r="H109" s="178">
        <v>37.2</v>
      </c>
      <c r="I109" s="179"/>
      <c r="J109" s="180">
        <f>ROUND(I109*H109,2)</f>
        <v>0</v>
      </c>
      <c r="K109" s="176" t="s">
        <v>139</v>
      </c>
      <c r="L109" s="40"/>
      <c r="M109" s="181" t="s">
        <v>19</v>
      </c>
      <c r="N109" s="182" t="s">
        <v>43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86</v>
      </c>
      <c r="AT109" s="185" t="s">
        <v>123</v>
      </c>
      <c r="AU109" s="185" t="s">
        <v>80</v>
      </c>
      <c r="AY109" s="18" t="s">
        <v>121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86</v>
      </c>
      <c r="BM109" s="185" t="s">
        <v>823</v>
      </c>
    </row>
    <row r="110" spans="1:47" s="2" customFormat="1" ht="39">
      <c r="A110" s="35"/>
      <c r="B110" s="36"/>
      <c r="C110" s="37"/>
      <c r="D110" s="187" t="s">
        <v>128</v>
      </c>
      <c r="E110" s="37"/>
      <c r="F110" s="188" t="s">
        <v>824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128</v>
      </c>
      <c r="AU110" s="18" t="s">
        <v>80</v>
      </c>
    </row>
    <row r="111" spans="1:47" s="2" customFormat="1" ht="11.25">
      <c r="A111" s="35"/>
      <c r="B111" s="36"/>
      <c r="C111" s="37"/>
      <c r="D111" s="203" t="s">
        <v>142</v>
      </c>
      <c r="E111" s="37"/>
      <c r="F111" s="204" t="s">
        <v>825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142</v>
      </c>
      <c r="AU111" s="18" t="s">
        <v>80</v>
      </c>
    </row>
    <row r="112" spans="2:51" s="13" customFormat="1" ht="11.25">
      <c r="B112" s="192"/>
      <c r="C112" s="193"/>
      <c r="D112" s="187" t="s">
        <v>129</v>
      </c>
      <c r="E112" s="194" t="s">
        <v>19</v>
      </c>
      <c r="F112" s="195" t="s">
        <v>826</v>
      </c>
      <c r="G112" s="193"/>
      <c r="H112" s="196">
        <v>37.2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129</v>
      </c>
      <c r="AU112" s="202" t="s">
        <v>80</v>
      </c>
      <c r="AV112" s="13" t="s">
        <v>80</v>
      </c>
      <c r="AW112" s="13" t="s">
        <v>33</v>
      </c>
      <c r="AX112" s="13" t="s">
        <v>76</v>
      </c>
      <c r="AY112" s="202" t="s">
        <v>121</v>
      </c>
    </row>
    <row r="113" spans="1:65" s="2" customFormat="1" ht="37.9" customHeight="1">
      <c r="A113" s="35"/>
      <c r="B113" s="36"/>
      <c r="C113" s="174" t="s">
        <v>131</v>
      </c>
      <c r="D113" s="174" t="s">
        <v>123</v>
      </c>
      <c r="E113" s="175" t="s">
        <v>821</v>
      </c>
      <c r="F113" s="176" t="s">
        <v>822</v>
      </c>
      <c r="G113" s="177" t="s">
        <v>391</v>
      </c>
      <c r="H113" s="178">
        <v>242.816</v>
      </c>
      <c r="I113" s="179"/>
      <c r="J113" s="180">
        <f>ROUND(I113*H113,2)</f>
        <v>0</v>
      </c>
      <c r="K113" s="176" t="s">
        <v>139</v>
      </c>
      <c r="L113" s="40"/>
      <c r="M113" s="181" t="s">
        <v>19</v>
      </c>
      <c r="N113" s="182" t="s">
        <v>43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86</v>
      </c>
      <c r="AT113" s="185" t="s">
        <v>123</v>
      </c>
      <c r="AU113" s="185" t="s">
        <v>80</v>
      </c>
      <c r="AY113" s="18" t="s">
        <v>121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80</v>
      </c>
      <c r="BK113" s="186">
        <f>ROUND(I113*H113,2)</f>
        <v>0</v>
      </c>
      <c r="BL113" s="18" t="s">
        <v>86</v>
      </c>
      <c r="BM113" s="185" t="s">
        <v>827</v>
      </c>
    </row>
    <row r="114" spans="1:47" s="2" customFormat="1" ht="39">
      <c r="A114" s="35"/>
      <c r="B114" s="36"/>
      <c r="C114" s="37"/>
      <c r="D114" s="187" t="s">
        <v>128</v>
      </c>
      <c r="E114" s="37"/>
      <c r="F114" s="188" t="s">
        <v>824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128</v>
      </c>
      <c r="AU114" s="18" t="s">
        <v>80</v>
      </c>
    </row>
    <row r="115" spans="1:47" s="2" customFormat="1" ht="11.25">
      <c r="A115" s="35"/>
      <c r="B115" s="36"/>
      <c r="C115" s="37"/>
      <c r="D115" s="203" t="s">
        <v>142</v>
      </c>
      <c r="E115" s="37"/>
      <c r="F115" s="204" t="s">
        <v>825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142</v>
      </c>
      <c r="AU115" s="18" t="s">
        <v>80</v>
      </c>
    </row>
    <row r="116" spans="2:51" s="15" customFormat="1" ht="11.25">
      <c r="B116" s="231"/>
      <c r="C116" s="232"/>
      <c r="D116" s="187" t="s">
        <v>129</v>
      </c>
      <c r="E116" s="233" t="s">
        <v>19</v>
      </c>
      <c r="F116" s="234" t="s">
        <v>828</v>
      </c>
      <c r="G116" s="232"/>
      <c r="H116" s="233" t="s">
        <v>19</v>
      </c>
      <c r="I116" s="235"/>
      <c r="J116" s="232"/>
      <c r="K116" s="232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129</v>
      </c>
      <c r="AU116" s="240" t="s">
        <v>80</v>
      </c>
      <c r="AV116" s="15" t="s">
        <v>76</v>
      </c>
      <c r="AW116" s="15" t="s">
        <v>33</v>
      </c>
      <c r="AX116" s="15" t="s">
        <v>71</v>
      </c>
      <c r="AY116" s="240" t="s">
        <v>121</v>
      </c>
    </row>
    <row r="117" spans="2:51" s="13" customFormat="1" ht="11.25">
      <c r="B117" s="192"/>
      <c r="C117" s="193"/>
      <c r="D117" s="187" t="s">
        <v>129</v>
      </c>
      <c r="E117" s="194" t="s">
        <v>19</v>
      </c>
      <c r="F117" s="195" t="s">
        <v>829</v>
      </c>
      <c r="G117" s="193"/>
      <c r="H117" s="196">
        <v>121.408</v>
      </c>
      <c r="I117" s="197"/>
      <c r="J117" s="193"/>
      <c r="K117" s="193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129</v>
      </c>
      <c r="AU117" s="202" t="s">
        <v>80</v>
      </c>
      <c r="AV117" s="13" t="s">
        <v>80</v>
      </c>
      <c r="AW117" s="13" t="s">
        <v>33</v>
      </c>
      <c r="AX117" s="13" t="s">
        <v>76</v>
      </c>
      <c r="AY117" s="202" t="s">
        <v>121</v>
      </c>
    </row>
    <row r="118" spans="2:51" s="13" customFormat="1" ht="11.25">
      <c r="B118" s="192"/>
      <c r="C118" s="193"/>
      <c r="D118" s="187" t="s">
        <v>129</v>
      </c>
      <c r="E118" s="193"/>
      <c r="F118" s="195" t="s">
        <v>830</v>
      </c>
      <c r="G118" s="193"/>
      <c r="H118" s="196">
        <v>242.816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129</v>
      </c>
      <c r="AU118" s="202" t="s">
        <v>80</v>
      </c>
      <c r="AV118" s="13" t="s">
        <v>80</v>
      </c>
      <c r="AW118" s="13" t="s">
        <v>4</v>
      </c>
      <c r="AX118" s="13" t="s">
        <v>76</v>
      </c>
      <c r="AY118" s="202" t="s">
        <v>121</v>
      </c>
    </row>
    <row r="119" spans="1:65" s="2" customFormat="1" ht="37.9" customHeight="1">
      <c r="A119" s="35"/>
      <c r="B119" s="36"/>
      <c r="C119" s="174" t="s">
        <v>156</v>
      </c>
      <c r="D119" s="174" t="s">
        <v>123</v>
      </c>
      <c r="E119" s="175" t="s">
        <v>831</v>
      </c>
      <c r="F119" s="176" t="s">
        <v>832</v>
      </c>
      <c r="G119" s="177" t="s">
        <v>391</v>
      </c>
      <c r="H119" s="178">
        <v>186</v>
      </c>
      <c r="I119" s="179"/>
      <c r="J119" s="180">
        <f>ROUND(I119*H119,2)</f>
        <v>0</v>
      </c>
      <c r="K119" s="176" t="s">
        <v>139</v>
      </c>
      <c r="L119" s="40"/>
      <c r="M119" s="181" t="s">
        <v>19</v>
      </c>
      <c r="N119" s="182" t="s">
        <v>43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86</v>
      </c>
      <c r="AT119" s="185" t="s">
        <v>123</v>
      </c>
      <c r="AU119" s="185" t="s">
        <v>80</v>
      </c>
      <c r="AY119" s="18" t="s">
        <v>121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80</v>
      </c>
      <c r="BK119" s="186">
        <f>ROUND(I119*H119,2)</f>
        <v>0</v>
      </c>
      <c r="BL119" s="18" t="s">
        <v>86</v>
      </c>
      <c r="BM119" s="185" t="s">
        <v>833</v>
      </c>
    </row>
    <row r="120" spans="1:47" s="2" customFormat="1" ht="48.75">
      <c r="A120" s="35"/>
      <c r="B120" s="36"/>
      <c r="C120" s="37"/>
      <c r="D120" s="187" t="s">
        <v>128</v>
      </c>
      <c r="E120" s="37"/>
      <c r="F120" s="188" t="s">
        <v>834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128</v>
      </c>
      <c r="AU120" s="18" t="s">
        <v>80</v>
      </c>
    </row>
    <row r="121" spans="1:47" s="2" customFormat="1" ht="11.25">
      <c r="A121" s="35"/>
      <c r="B121" s="36"/>
      <c r="C121" s="37"/>
      <c r="D121" s="203" t="s">
        <v>142</v>
      </c>
      <c r="E121" s="37"/>
      <c r="F121" s="204" t="s">
        <v>835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142</v>
      </c>
      <c r="AU121" s="18" t="s">
        <v>80</v>
      </c>
    </row>
    <row r="122" spans="2:51" s="13" customFormat="1" ht="11.25">
      <c r="B122" s="192"/>
      <c r="C122" s="193"/>
      <c r="D122" s="187" t="s">
        <v>129</v>
      </c>
      <c r="E122" s="194" t="s">
        <v>19</v>
      </c>
      <c r="F122" s="195" t="s">
        <v>826</v>
      </c>
      <c r="G122" s="193"/>
      <c r="H122" s="196">
        <v>37.2</v>
      </c>
      <c r="I122" s="197"/>
      <c r="J122" s="193"/>
      <c r="K122" s="193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129</v>
      </c>
      <c r="AU122" s="202" t="s">
        <v>80</v>
      </c>
      <c r="AV122" s="13" t="s">
        <v>80</v>
      </c>
      <c r="AW122" s="13" t="s">
        <v>33</v>
      </c>
      <c r="AX122" s="13" t="s">
        <v>71</v>
      </c>
      <c r="AY122" s="202" t="s">
        <v>121</v>
      </c>
    </row>
    <row r="123" spans="2:51" s="13" customFormat="1" ht="11.25">
      <c r="B123" s="192"/>
      <c r="C123" s="193"/>
      <c r="D123" s="187" t="s">
        <v>129</v>
      </c>
      <c r="E123" s="194" t="s">
        <v>19</v>
      </c>
      <c r="F123" s="195" t="s">
        <v>836</v>
      </c>
      <c r="G123" s="193"/>
      <c r="H123" s="196">
        <v>186</v>
      </c>
      <c r="I123" s="197"/>
      <c r="J123" s="193"/>
      <c r="K123" s="193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129</v>
      </c>
      <c r="AU123" s="202" t="s">
        <v>80</v>
      </c>
      <c r="AV123" s="13" t="s">
        <v>80</v>
      </c>
      <c r="AW123" s="13" t="s">
        <v>33</v>
      </c>
      <c r="AX123" s="13" t="s">
        <v>76</v>
      </c>
      <c r="AY123" s="202" t="s">
        <v>121</v>
      </c>
    </row>
    <row r="124" spans="1:65" s="2" customFormat="1" ht="37.9" customHeight="1">
      <c r="A124" s="35"/>
      <c r="B124" s="36"/>
      <c r="C124" s="174" t="s">
        <v>163</v>
      </c>
      <c r="D124" s="174" t="s">
        <v>123</v>
      </c>
      <c r="E124" s="175" t="s">
        <v>831</v>
      </c>
      <c r="F124" s="176" t="s">
        <v>832</v>
      </c>
      <c r="G124" s="177" t="s">
        <v>391</v>
      </c>
      <c r="H124" s="178">
        <v>1214.08</v>
      </c>
      <c r="I124" s="179"/>
      <c r="J124" s="180">
        <f>ROUND(I124*H124,2)</f>
        <v>0</v>
      </c>
      <c r="K124" s="176" t="s">
        <v>139</v>
      </c>
      <c r="L124" s="40"/>
      <c r="M124" s="181" t="s">
        <v>19</v>
      </c>
      <c r="N124" s="182" t="s">
        <v>43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86</v>
      </c>
      <c r="AT124" s="185" t="s">
        <v>123</v>
      </c>
      <c r="AU124" s="185" t="s">
        <v>80</v>
      </c>
      <c r="AY124" s="18" t="s">
        <v>121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80</v>
      </c>
      <c r="BK124" s="186">
        <f>ROUND(I124*H124,2)</f>
        <v>0</v>
      </c>
      <c r="BL124" s="18" t="s">
        <v>86</v>
      </c>
      <c r="BM124" s="185" t="s">
        <v>837</v>
      </c>
    </row>
    <row r="125" spans="1:47" s="2" customFormat="1" ht="48.75">
      <c r="A125" s="35"/>
      <c r="B125" s="36"/>
      <c r="C125" s="37"/>
      <c r="D125" s="187" t="s">
        <v>128</v>
      </c>
      <c r="E125" s="37"/>
      <c r="F125" s="188" t="s">
        <v>834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128</v>
      </c>
      <c r="AU125" s="18" t="s">
        <v>80</v>
      </c>
    </row>
    <row r="126" spans="1:47" s="2" customFormat="1" ht="11.25">
      <c r="A126" s="35"/>
      <c r="B126" s="36"/>
      <c r="C126" s="37"/>
      <c r="D126" s="203" t="s">
        <v>142</v>
      </c>
      <c r="E126" s="37"/>
      <c r="F126" s="204" t="s">
        <v>835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142</v>
      </c>
      <c r="AU126" s="18" t="s">
        <v>80</v>
      </c>
    </row>
    <row r="127" spans="2:51" s="15" customFormat="1" ht="11.25">
      <c r="B127" s="231"/>
      <c r="C127" s="232"/>
      <c r="D127" s="187" t="s">
        <v>129</v>
      </c>
      <c r="E127" s="233" t="s">
        <v>19</v>
      </c>
      <c r="F127" s="234" t="s">
        <v>828</v>
      </c>
      <c r="G127" s="232"/>
      <c r="H127" s="233" t="s">
        <v>19</v>
      </c>
      <c r="I127" s="235"/>
      <c r="J127" s="232"/>
      <c r="K127" s="232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129</v>
      </c>
      <c r="AU127" s="240" t="s">
        <v>80</v>
      </c>
      <c r="AV127" s="15" t="s">
        <v>76</v>
      </c>
      <c r="AW127" s="15" t="s">
        <v>33</v>
      </c>
      <c r="AX127" s="15" t="s">
        <v>71</v>
      </c>
      <c r="AY127" s="240" t="s">
        <v>121</v>
      </c>
    </row>
    <row r="128" spans="2:51" s="13" customFormat="1" ht="11.25">
      <c r="B128" s="192"/>
      <c r="C128" s="193"/>
      <c r="D128" s="187" t="s">
        <v>129</v>
      </c>
      <c r="E128" s="194" t="s">
        <v>19</v>
      </c>
      <c r="F128" s="195" t="s">
        <v>829</v>
      </c>
      <c r="G128" s="193"/>
      <c r="H128" s="196">
        <v>121.408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129</v>
      </c>
      <c r="AU128" s="202" t="s">
        <v>80</v>
      </c>
      <c r="AV128" s="13" t="s">
        <v>80</v>
      </c>
      <c r="AW128" s="13" t="s">
        <v>33</v>
      </c>
      <c r="AX128" s="13" t="s">
        <v>76</v>
      </c>
      <c r="AY128" s="202" t="s">
        <v>121</v>
      </c>
    </row>
    <row r="129" spans="2:51" s="13" customFormat="1" ht="11.25">
      <c r="B129" s="192"/>
      <c r="C129" s="193"/>
      <c r="D129" s="187" t="s">
        <v>129</v>
      </c>
      <c r="E129" s="193"/>
      <c r="F129" s="195" t="s">
        <v>838</v>
      </c>
      <c r="G129" s="193"/>
      <c r="H129" s="196">
        <v>1214.08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129</v>
      </c>
      <c r="AU129" s="202" t="s">
        <v>80</v>
      </c>
      <c r="AV129" s="13" t="s">
        <v>80</v>
      </c>
      <c r="AW129" s="13" t="s">
        <v>4</v>
      </c>
      <c r="AX129" s="13" t="s">
        <v>76</v>
      </c>
      <c r="AY129" s="202" t="s">
        <v>121</v>
      </c>
    </row>
    <row r="130" spans="1:65" s="2" customFormat="1" ht="24.2" customHeight="1">
      <c r="A130" s="35"/>
      <c r="B130" s="36"/>
      <c r="C130" s="174" t="s">
        <v>169</v>
      </c>
      <c r="D130" s="174" t="s">
        <v>123</v>
      </c>
      <c r="E130" s="175" t="s">
        <v>839</v>
      </c>
      <c r="F130" s="176" t="s">
        <v>840</v>
      </c>
      <c r="G130" s="177" t="s">
        <v>391</v>
      </c>
      <c r="H130" s="178">
        <v>121.408</v>
      </c>
      <c r="I130" s="179"/>
      <c r="J130" s="180">
        <f>ROUND(I130*H130,2)</f>
        <v>0</v>
      </c>
      <c r="K130" s="176" t="s">
        <v>139</v>
      </c>
      <c r="L130" s="40"/>
      <c r="M130" s="181" t="s">
        <v>19</v>
      </c>
      <c r="N130" s="182" t="s">
        <v>43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86</v>
      </c>
      <c r="AT130" s="185" t="s">
        <v>123</v>
      </c>
      <c r="AU130" s="185" t="s">
        <v>80</v>
      </c>
      <c r="AY130" s="18" t="s">
        <v>121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80</v>
      </c>
      <c r="BK130" s="186">
        <f>ROUND(I130*H130,2)</f>
        <v>0</v>
      </c>
      <c r="BL130" s="18" t="s">
        <v>86</v>
      </c>
      <c r="BM130" s="185" t="s">
        <v>841</v>
      </c>
    </row>
    <row r="131" spans="1:47" s="2" customFormat="1" ht="29.25">
      <c r="A131" s="35"/>
      <c r="B131" s="36"/>
      <c r="C131" s="37"/>
      <c r="D131" s="187" t="s">
        <v>128</v>
      </c>
      <c r="E131" s="37"/>
      <c r="F131" s="188" t="s">
        <v>842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128</v>
      </c>
      <c r="AU131" s="18" t="s">
        <v>80</v>
      </c>
    </row>
    <row r="132" spans="1:47" s="2" customFormat="1" ht="11.25">
      <c r="A132" s="35"/>
      <c r="B132" s="36"/>
      <c r="C132" s="37"/>
      <c r="D132" s="203" t="s">
        <v>142</v>
      </c>
      <c r="E132" s="37"/>
      <c r="F132" s="204" t="s">
        <v>843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142</v>
      </c>
      <c r="AU132" s="18" t="s">
        <v>80</v>
      </c>
    </row>
    <row r="133" spans="2:51" s="15" customFormat="1" ht="11.25">
      <c r="B133" s="231"/>
      <c r="C133" s="232"/>
      <c r="D133" s="187" t="s">
        <v>129</v>
      </c>
      <c r="E133" s="233" t="s">
        <v>19</v>
      </c>
      <c r="F133" s="234" t="s">
        <v>828</v>
      </c>
      <c r="G133" s="232"/>
      <c r="H133" s="233" t="s">
        <v>19</v>
      </c>
      <c r="I133" s="235"/>
      <c r="J133" s="232"/>
      <c r="K133" s="232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129</v>
      </c>
      <c r="AU133" s="240" t="s">
        <v>80</v>
      </c>
      <c r="AV133" s="15" t="s">
        <v>76</v>
      </c>
      <c r="AW133" s="15" t="s">
        <v>33</v>
      </c>
      <c r="AX133" s="15" t="s">
        <v>71</v>
      </c>
      <c r="AY133" s="240" t="s">
        <v>121</v>
      </c>
    </row>
    <row r="134" spans="2:51" s="13" customFormat="1" ht="11.25">
      <c r="B134" s="192"/>
      <c r="C134" s="193"/>
      <c r="D134" s="187" t="s">
        <v>129</v>
      </c>
      <c r="E134" s="194" t="s">
        <v>19</v>
      </c>
      <c r="F134" s="195" t="s">
        <v>829</v>
      </c>
      <c r="G134" s="193"/>
      <c r="H134" s="196">
        <v>121.408</v>
      </c>
      <c r="I134" s="197"/>
      <c r="J134" s="193"/>
      <c r="K134" s="193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129</v>
      </c>
      <c r="AU134" s="202" t="s">
        <v>80</v>
      </c>
      <c r="AV134" s="13" t="s">
        <v>80</v>
      </c>
      <c r="AW134" s="13" t="s">
        <v>33</v>
      </c>
      <c r="AX134" s="13" t="s">
        <v>76</v>
      </c>
      <c r="AY134" s="202" t="s">
        <v>121</v>
      </c>
    </row>
    <row r="135" spans="1:65" s="2" customFormat="1" ht="24.2" customHeight="1">
      <c r="A135" s="35"/>
      <c r="B135" s="36"/>
      <c r="C135" s="174" t="s">
        <v>176</v>
      </c>
      <c r="D135" s="174" t="s">
        <v>123</v>
      </c>
      <c r="E135" s="175" t="s">
        <v>844</v>
      </c>
      <c r="F135" s="176" t="s">
        <v>845</v>
      </c>
      <c r="G135" s="177" t="s">
        <v>211</v>
      </c>
      <c r="H135" s="178">
        <v>66.96</v>
      </c>
      <c r="I135" s="179"/>
      <c r="J135" s="180">
        <f>ROUND(I135*H135,2)</f>
        <v>0</v>
      </c>
      <c r="K135" s="176" t="s">
        <v>139</v>
      </c>
      <c r="L135" s="40"/>
      <c r="M135" s="181" t="s">
        <v>19</v>
      </c>
      <c r="N135" s="182" t="s">
        <v>43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86</v>
      </c>
      <c r="AT135" s="185" t="s">
        <v>123</v>
      </c>
      <c r="AU135" s="185" t="s">
        <v>80</v>
      </c>
      <c r="AY135" s="18" t="s">
        <v>121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80</v>
      </c>
      <c r="BK135" s="186">
        <f>ROUND(I135*H135,2)</f>
        <v>0</v>
      </c>
      <c r="BL135" s="18" t="s">
        <v>86</v>
      </c>
      <c r="BM135" s="185" t="s">
        <v>846</v>
      </c>
    </row>
    <row r="136" spans="1:47" s="2" customFormat="1" ht="29.25">
      <c r="A136" s="35"/>
      <c r="B136" s="36"/>
      <c r="C136" s="37"/>
      <c r="D136" s="187" t="s">
        <v>128</v>
      </c>
      <c r="E136" s="37"/>
      <c r="F136" s="188" t="s">
        <v>847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128</v>
      </c>
      <c r="AU136" s="18" t="s">
        <v>80</v>
      </c>
    </row>
    <row r="137" spans="1:47" s="2" customFormat="1" ht="11.25">
      <c r="A137" s="35"/>
      <c r="B137" s="36"/>
      <c r="C137" s="37"/>
      <c r="D137" s="203" t="s">
        <v>142</v>
      </c>
      <c r="E137" s="37"/>
      <c r="F137" s="204" t="s">
        <v>848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142</v>
      </c>
      <c r="AU137" s="18" t="s">
        <v>80</v>
      </c>
    </row>
    <row r="138" spans="2:51" s="13" customFormat="1" ht="11.25">
      <c r="B138" s="192"/>
      <c r="C138" s="193"/>
      <c r="D138" s="187" t="s">
        <v>129</v>
      </c>
      <c r="E138" s="194" t="s">
        <v>19</v>
      </c>
      <c r="F138" s="195" t="s">
        <v>826</v>
      </c>
      <c r="G138" s="193"/>
      <c r="H138" s="196">
        <v>37.2</v>
      </c>
      <c r="I138" s="197"/>
      <c r="J138" s="193"/>
      <c r="K138" s="193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129</v>
      </c>
      <c r="AU138" s="202" t="s">
        <v>80</v>
      </c>
      <c r="AV138" s="13" t="s">
        <v>80</v>
      </c>
      <c r="AW138" s="13" t="s">
        <v>33</v>
      </c>
      <c r="AX138" s="13" t="s">
        <v>71</v>
      </c>
      <c r="AY138" s="202" t="s">
        <v>121</v>
      </c>
    </row>
    <row r="139" spans="2:51" s="13" customFormat="1" ht="11.25">
      <c r="B139" s="192"/>
      <c r="C139" s="193"/>
      <c r="D139" s="187" t="s">
        <v>129</v>
      </c>
      <c r="E139" s="194" t="s">
        <v>19</v>
      </c>
      <c r="F139" s="195" t="s">
        <v>849</v>
      </c>
      <c r="G139" s="193"/>
      <c r="H139" s="196">
        <v>66.96</v>
      </c>
      <c r="I139" s="197"/>
      <c r="J139" s="193"/>
      <c r="K139" s="193"/>
      <c r="L139" s="198"/>
      <c r="M139" s="199"/>
      <c r="N139" s="200"/>
      <c r="O139" s="200"/>
      <c r="P139" s="200"/>
      <c r="Q139" s="200"/>
      <c r="R139" s="200"/>
      <c r="S139" s="200"/>
      <c r="T139" s="201"/>
      <c r="AT139" s="202" t="s">
        <v>129</v>
      </c>
      <c r="AU139" s="202" t="s">
        <v>80</v>
      </c>
      <c r="AV139" s="13" t="s">
        <v>80</v>
      </c>
      <c r="AW139" s="13" t="s">
        <v>33</v>
      </c>
      <c r="AX139" s="13" t="s">
        <v>76</v>
      </c>
      <c r="AY139" s="202" t="s">
        <v>121</v>
      </c>
    </row>
    <row r="140" spans="1:65" s="2" customFormat="1" ht="16.5" customHeight="1">
      <c r="A140" s="35"/>
      <c r="B140" s="36"/>
      <c r="C140" s="174" t="s">
        <v>183</v>
      </c>
      <c r="D140" s="174" t="s">
        <v>123</v>
      </c>
      <c r="E140" s="175" t="s">
        <v>850</v>
      </c>
      <c r="F140" s="176" t="s">
        <v>851</v>
      </c>
      <c r="G140" s="177" t="s">
        <v>391</v>
      </c>
      <c r="H140" s="178">
        <v>121.408</v>
      </c>
      <c r="I140" s="179"/>
      <c r="J140" s="180">
        <f>ROUND(I140*H140,2)</f>
        <v>0</v>
      </c>
      <c r="K140" s="176" t="s">
        <v>139</v>
      </c>
      <c r="L140" s="40"/>
      <c r="M140" s="181" t="s">
        <v>19</v>
      </c>
      <c r="N140" s="182" t="s">
        <v>43</v>
      </c>
      <c r="O140" s="65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86</v>
      </c>
      <c r="AT140" s="185" t="s">
        <v>123</v>
      </c>
      <c r="AU140" s="185" t="s">
        <v>80</v>
      </c>
      <c r="AY140" s="18" t="s">
        <v>121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80</v>
      </c>
      <c r="BK140" s="186">
        <f>ROUND(I140*H140,2)</f>
        <v>0</v>
      </c>
      <c r="BL140" s="18" t="s">
        <v>86</v>
      </c>
      <c r="BM140" s="185" t="s">
        <v>852</v>
      </c>
    </row>
    <row r="141" spans="1:47" s="2" customFormat="1" ht="19.5">
      <c r="A141" s="35"/>
      <c r="B141" s="36"/>
      <c r="C141" s="37"/>
      <c r="D141" s="187" t="s">
        <v>128</v>
      </c>
      <c r="E141" s="37"/>
      <c r="F141" s="188" t="s">
        <v>853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128</v>
      </c>
      <c r="AU141" s="18" t="s">
        <v>80</v>
      </c>
    </row>
    <row r="142" spans="1:47" s="2" customFormat="1" ht="11.25">
      <c r="A142" s="35"/>
      <c r="B142" s="36"/>
      <c r="C142" s="37"/>
      <c r="D142" s="203" t="s">
        <v>142</v>
      </c>
      <c r="E142" s="37"/>
      <c r="F142" s="204" t="s">
        <v>854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142</v>
      </c>
      <c r="AU142" s="18" t="s">
        <v>80</v>
      </c>
    </row>
    <row r="143" spans="2:51" s="15" customFormat="1" ht="11.25">
      <c r="B143" s="231"/>
      <c r="C143" s="232"/>
      <c r="D143" s="187" t="s">
        <v>129</v>
      </c>
      <c r="E143" s="233" t="s">
        <v>19</v>
      </c>
      <c r="F143" s="234" t="s">
        <v>828</v>
      </c>
      <c r="G143" s="232"/>
      <c r="H143" s="233" t="s">
        <v>19</v>
      </c>
      <c r="I143" s="235"/>
      <c r="J143" s="232"/>
      <c r="K143" s="232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129</v>
      </c>
      <c r="AU143" s="240" t="s">
        <v>80</v>
      </c>
      <c r="AV143" s="15" t="s">
        <v>76</v>
      </c>
      <c r="AW143" s="15" t="s">
        <v>33</v>
      </c>
      <c r="AX143" s="15" t="s">
        <v>71</v>
      </c>
      <c r="AY143" s="240" t="s">
        <v>121</v>
      </c>
    </row>
    <row r="144" spans="2:51" s="13" customFormat="1" ht="11.25">
      <c r="B144" s="192"/>
      <c r="C144" s="193"/>
      <c r="D144" s="187" t="s">
        <v>129</v>
      </c>
      <c r="E144" s="194" t="s">
        <v>19</v>
      </c>
      <c r="F144" s="195" t="s">
        <v>829</v>
      </c>
      <c r="G144" s="193"/>
      <c r="H144" s="196">
        <v>121.408</v>
      </c>
      <c r="I144" s="197"/>
      <c r="J144" s="193"/>
      <c r="K144" s="193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129</v>
      </c>
      <c r="AU144" s="202" t="s">
        <v>80</v>
      </c>
      <c r="AV144" s="13" t="s">
        <v>80</v>
      </c>
      <c r="AW144" s="13" t="s">
        <v>33</v>
      </c>
      <c r="AX144" s="13" t="s">
        <v>76</v>
      </c>
      <c r="AY144" s="202" t="s">
        <v>121</v>
      </c>
    </row>
    <row r="145" spans="1:65" s="2" customFormat="1" ht="24.2" customHeight="1">
      <c r="A145" s="35"/>
      <c r="B145" s="36"/>
      <c r="C145" s="174" t="s">
        <v>189</v>
      </c>
      <c r="D145" s="174" t="s">
        <v>123</v>
      </c>
      <c r="E145" s="175" t="s">
        <v>855</v>
      </c>
      <c r="F145" s="176" t="s">
        <v>856</v>
      </c>
      <c r="G145" s="177" t="s">
        <v>391</v>
      </c>
      <c r="H145" s="178">
        <v>121.408</v>
      </c>
      <c r="I145" s="179"/>
      <c r="J145" s="180">
        <f>ROUND(I145*H145,2)</f>
        <v>0</v>
      </c>
      <c r="K145" s="176" t="s">
        <v>139</v>
      </c>
      <c r="L145" s="40"/>
      <c r="M145" s="181" t="s">
        <v>19</v>
      </c>
      <c r="N145" s="182" t="s">
        <v>43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86</v>
      </c>
      <c r="AT145" s="185" t="s">
        <v>123</v>
      </c>
      <c r="AU145" s="185" t="s">
        <v>80</v>
      </c>
      <c r="AY145" s="18" t="s">
        <v>121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80</v>
      </c>
      <c r="BK145" s="186">
        <f>ROUND(I145*H145,2)</f>
        <v>0</v>
      </c>
      <c r="BL145" s="18" t="s">
        <v>86</v>
      </c>
      <c r="BM145" s="185" t="s">
        <v>857</v>
      </c>
    </row>
    <row r="146" spans="1:47" s="2" customFormat="1" ht="29.25">
      <c r="A146" s="35"/>
      <c r="B146" s="36"/>
      <c r="C146" s="37"/>
      <c r="D146" s="187" t="s">
        <v>128</v>
      </c>
      <c r="E146" s="37"/>
      <c r="F146" s="188" t="s">
        <v>858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128</v>
      </c>
      <c r="AU146" s="18" t="s">
        <v>80</v>
      </c>
    </row>
    <row r="147" spans="1:47" s="2" customFormat="1" ht="11.25">
      <c r="A147" s="35"/>
      <c r="B147" s="36"/>
      <c r="C147" s="37"/>
      <c r="D147" s="203" t="s">
        <v>142</v>
      </c>
      <c r="E147" s="37"/>
      <c r="F147" s="204" t="s">
        <v>859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142</v>
      </c>
      <c r="AU147" s="18" t="s">
        <v>80</v>
      </c>
    </row>
    <row r="148" spans="2:51" s="13" customFormat="1" ht="11.25">
      <c r="B148" s="192"/>
      <c r="C148" s="193"/>
      <c r="D148" s="187" t="s">
        <v>129</v>
      </c>
      <c r="E148" s="194" t="s">
        <v>19</v>
      </c>
      <c r="F148" s="195" t="s">
        <v>829</v>
      </c>
      <c r="G148" s="193"/>
      <c r="H148" s="196">
        <v>121.408</v>
      </c>
      <c r="I148" s="197"/>
      <c r="J148" s="193"/>
      <c r="K148" s="193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129</v>
      </c>
      <c r="AU148" s="202" t="s">
        <v>80</v>
      </c>
      <c r="AV148" s="13" t="s">
        <v>80</v>
      </c>
      <c r="AW148" s="13" t="s">
        <v>33</v>
      </c>
      <c r="AX148" s="13" t="s">
        <v>76</v>
      </c>
      <c r="AY148" s="202" t="s">
        <v>121</v>
      </c>
    </row>
    <row r="149" spans="2:63" s="12" customFormat="1" ht="22.9" customHeight="1">
      <c r="B149" s="158"/>
      <c r="C149" s="159"/>
      <c r="D149" s="160" t="s">
        <v>70</v>
      </c>
      <c r="E149" s="172" t="s">
        <v>80</v>
      </c>
      <c r="F149" s="172" t="s">
        <v>860</v>
      </c>
      <c r="G149" s="159"/>
      <c r="H149" s="159"/>
      <c r="I149" s="162"/>
      <c r="J149" s="173">
        <f>BK149</f>
        <v>0</v>
      </c>
      <c r="K149" s="159"/>
      <c r="L149" s="164"/>
      <c r="M149" s="165"/>
      <c r="N149" s="166"/>
      <c r="O149" s="166"/>
      <c r="P149" s="167">
        <f>SUM(P150:P169)</f>
        <v>0</v>
      </c>
      <c r="Q149" s="166"/>
      <c r="R149" s="167">
        <f>SUM(R150:R169)</f>
        <v>91.297436</v>
      </c>
      <c r="S149" s="166"/>
      <c r="T149" s="168">
        <f>SUM(T150:T169)</f>
        <v>0</v>
      </c>
      <c r="AR149" s="169" t="s">
        <v>76</v>
      </c>
      <c r="AT149" s="170" t="s">
        <v>70</v>
      </c>
      <c r="AU149" s="170" t="s">
        <v>76</v>
      </c>
      <c r="AY149" s="169" t="s">
        <v>121</v>
      </c>
      <c r="BK149" s="171">
        <f>SUM(BK150:BK169)</f>
        <v>0</v>
      </c>
    </row>
    <row r="150" spans="1:65" s="2" customFormat="1" ht="24.2" customHeight="1">
      <c r="A150" s="35"/>
      <c r="B150" s="36"/>
      <c r="C150" s="174" t="s">
        <v>195</v>
      </c>
      <c r="D150" s="174" t="s">
        <v>123</v>
      </c>
      <c r="E150" s="175" t="s">
        <v>861</v>
      </c>
      <c r="F150" s="176" t="s">
        <v>862</v>
      </c>
      <c r="G150" s="177" t="s">
        <v>391</v>
      </c>
      <c r="H150" s="178">
        <v>33.9</v>
      </c>
      <c r="I150" s="179"/>
      <c r="J150" s="180">
        <f>ROUND(I150*H150,2)</f>
        <v>0</v>
      </c>
      <c r="K150" s="176" t="s">
        <v>139</v>
      </c>
      <c r="L150" s="40"/>
      <c r="M150" s="181" t="s">
        <v>19</v>
      </c>
      <c r="N150" s="182" t="s">
        <v>43</v>
      </c>
      <c r="O150" s="65"/>
      <c r="P150" s="183">
        <f>O150*H150</f>
        <v>0</v>
      </c>
      <c r="Q150" s="183">
        <v>1.9205</v>
      </c>
      <c r="R150" s="183">
        <f>Q150*H150</f>
        <v>65.10495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86</v>
      </c>
      <c r="AT150" s="185" t="s">
        <v>123</v>
      </c>
      <c r="AU150" s="185" t="s">
        <v>80</v>
      </c>
      <c r="AY150" s="18" t="s">
        <v>121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80</v>
      </c>
      <c r="BK150" s="186">
        <f>ROUND(I150*H150,2)</f>
        <v>0</v>
      </c>
      <c r="BL150" s="18" t="s">
        <v>86</v>
      </c>
      <c r="BM150" s="185" t="s">
        <v>863</v>
      </c>
    </row>
    <row r="151" spans="1:47" s="2" customFormat="1" ht="19.5">
      <c r="A151" s="35"/>
      <c r="B151" s="36"/>
      <c r="C151" s="37"/>
      <c r="D151" s="187" t="s">
        <v>128</v>
      </c>
      <c r="E151" s="37"/>
      <c r="F151" s="188" t="s">
        <v>864</v>
      </c>
      <c r="G151" s="37"/>
      <c r="H151" s="37"/>
      <c r="I151" s="189"/>
      <c r="J151" s="37"/>
      <c r="K151" s="37"/>
      <c r="L151" s="40"/>
      <c r="M151" s="190"/>
      <c r="N151" s="191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128</v>
      </c>
      <c r="AU151" s="18" t="s">
        <v>80</v>
      </c>
    </row>
    <row r="152" spans="1:47" s="2" customFormat="1" ht="11.25">
      <c r="A152" s="35"/>
      <c r="B152" s="36"/>
      <c r="C152" s="37"/>
      <c r="D152" s="203" t="s">
        <v>142</v>
      </c>
      <c r="E152" s="37"/>
      <c r="F152" s="204" t="s">
        <v>865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142</v>
      </c>
      <c r="AU152" s="18" t="s">
        <v>80</v>
      </c>
    </row>
    <row r="153" spans="2:51" s="13" customFormat="1" ht="11.25">
      <c r="B153" s="192"/>
      <c r="C153" s="193"/>
      <c r="D153" s="187" t="s">
        <v>129</v>
      </c>
      <c r="E153" s="194" t="s">
        <v>19</v>
      </c>
      <c r="F153" s="195" t="s">
        <v>866</v>
      </c>
      <c r="G153" s="193"/>
      <c r="H153" s="196">
        <v>33.9</v>
      </c>
      <c r="I153" s="197"/>
      <c r="J153" s="193"/>
      <c r="K153" s="193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129</v>
      </c>
      <c r="AU153" s="202" t="s">
        <v>80</v>
      </c>
      <c r="AV153" s="13" t="s">
        <v>80</v>
      </c>
      <c r="AW153" s="13" t="s">
        <v>33</v>
      </c>
      <c r="AX153" s="13" t="s">
        <v>76</v>
      </c>
      <c r="AY153" s="202" t="s">
        <v>121</v>
      </c>
    </row>
    <row r="154" spans="1:65" s="2" customFormat="1" ht="24.2" customHeight="1">
      <c r="A154" s="35"/>
      <c r="B154" s="36"/>
      <c r="C154" s="174" t="s">
        <v>201</v>
      </c>
      <c r="D154" s="174" t="s">
        <v>123</v>
      </c>
      <c r="E154" s="175" t="s">
        <v>867</v>
      </c>
      <c r="F154" s="176" t="s">
        <v>868</v>
      </c>
      <c r="G154" s="177" t="s">
        <v>126</v>
      </c>
      <c r="H154" s="178">
        <v>135.6</v>
      </c>
      <c r="I154" s="179"/>
      <c r="J154" s="180">
        <f>ROUND(I154*H154,2)</f>
        <v>0</v>
      </c>
      <c r="K154" s="176" t="s">
        <v>139</v>
      </c>
      <c r="L154" s="40"/>
      <c r="M154" s="181" t="s">
        <v>19</v>
      </c>
      <c r="N154" s="182" t="s">
        <v>43</v>
      </c>
      <c r="O154" s="65"/>
      <c r="P154" s="183">
        <f>O154*H154</f>
        <v>0</v>
      </c>
      <c r="Q154" s="183">
        <v>0.00017</v>
      </c>
      <c r="R154" s="183">
        <f>Q154*H154</f>
        <v>0.023052</v>
      </c>
      <c r="S154" s="183">
        <v>0</v>
      </c>
      <c r="T154" s="18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86</v>
      </c>
      <c r="AT154" s="185" t="s">
        <v>123</v>
      </c>
      <c r="AU154" s="185" t="s">
        <v>80</v>
      </c>
      <c r="AY154" s="18" t="s">
        <v>121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80</v>
      </c>
      <c r="BK154" s="186">
        <f>ROUND(I154*H154,2)</f>
        <v>0</v>
      </c>
      <c r="BL154" s="18" t="s">
        <v>86</v>
      </c>
      <c r="BM154" s="185" t="s">
        <v>869</v>
      </c>
    </row>
    <row r="155" spans="1:47" s="2" customFormat="1" ht="19.5">
      <c r="A155" s="35"/>
      <c r="B155" s="36"/>
      <c r="C155" s="37"/>
      <c r="D155" s="187" t="s">
        <v>128</v>
      </c>
      <c r="E155" s="37"/>
      <c r="F155" s="188" t="s">
        <v>870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128</v>
      </c>
      <c r="AU155" s="18" t="s">
        <v>80</v>
      </c>
    </row>
    <row r="156" spans="1:47" s="2" customFormat="1" ht="11.25">
      <c r="A156" s="35"/>
      <c r="B156" s="36"/>
      <c r="C156" s="37"/>
      <c r="D156" s="203" t="s">
        <v>142</v>
      </c>
      <c r="E156" s="37"/>
      <c r="F156" s="204" t="s">
        <v>871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142</v>
      </c>
      <c r="AU156" s="18" t="s">
        <v>80</v>
      </c>
    </row>
    <row r="157" spans="2:51" s="13" customFormat="1" ht="11.25">
      <c r="B157" s="192"/>
      <c r="C157" s="193"/>
      <c r="D157" s="187" t="s">
        <v>129</v>
      </c>
      <c r="E157" s="194" t="s">
        <v>19</v>
      </c>
      <c r="F157" s="195" t="s">
        <v>872</v>
      </c>
      <c r="G157" s="193"/>
      <c r="H157" s="196">
        <v>135.6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129</v>
      </c>
      <c r="AU157" s="202" t="s">
        <v>80</v>
      </c>
      <c r="AV157" s="13" t="s">
        <v>80</v>
      </c>
      <c r="AW157" s="13" t="s">
        <v>33</v>
      </c>
      <c r="AX157" s="13" t="s">
        <v>76</v>
      </c>
      <c r="AY157" s="202" t="s">
        <v>121</v>
      </c>
    </row>
    <row r="158" spans="1:65" s="2" customFormat="1" ht="24.2" customHeight="1">
      <c r="A158" s="35"/>
      <c r="B158" s="36"/>
      <c r="C158" s="216" t="s">
        <v>8</v>
      </c>
      <c r="D158" s="216" t="s">
        <v>277</v>
      </c>
      <c r="E158" s="217" t="s">
        <v>873</v>
      </c>
      <c r="F158" s="218" t="s">
        <v>874</v>
      </c>
      <c r="G158" s="219" t="s">
        <v>126</v>
      </c>
      <c r="H158" s="220">
        <v>122.76</v>
      </c>
      <c r="I158" s="221"/>
      <c r="J158" s="222">
        <f>ROUND(I158*H158,2)</f>
        <v>0</v>
      </c>
      <c r="K158" s="218" t="s">
        <v>139</v>
      </c>
      <c r="L158" s="223"/>
      <c r="M158" s="224" t="s">
        <v>19</v>
      </c>
      <c r="N158" s="225" t="s">
        <v>43</v>
      </c>
      <c r="O158" s="65"/>
      <c r="P158" s="183">
        <f>O158*H158</f>
        <v>0</v>
      </c>
      <c r="Q158" s="183">
        <v>0.0003</v>
      </c>
      <c r="R158" s="183">
        <f>Q158*H158</f>
        <v>0.036828</v>
      </c>
      <c r="S158" s="183">
        <v>0</v>
      </c>
      <c r="T158" s="18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163</v>
      </c>
      <c r="AT158" s="185" t="s">
        <v>277</v>
      </c>
      <c r="AU158" s="185" t="s">
        <v>80</v>
      </c>
      <c r="AY158" s="18" t="s">
        <v>121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8" t="s">
        <v>80</v>
      </c>
      <c r="BK158" s="186">
        <f>ROUND(I158*H158,2)</f>
        <v>0</v>
      </c>
      <c r="BL158" s="18" t="s">
        <v>86</v>
      </c>
      <c r="BM158" s="185" t="s">
        <v>875</v>
      </c>
    </row>
    <row r="159" spans="1:47" s="2" customFormat="1" ht="19.5">
      <c r="A159" s="35"/>
      <c r="B159" s="36"/>
      <c r="C159" s="37"/>
      <c r="D159" s="187" t="s">
        <v>128</v>
      </c>
      <c r="E159" s="37"/>
      <c r="F159" s="188" t="s">
        <v>874</v>
      </c>
      <c r="G159" s="37"/>
      <c r="H159" s="37"/>
      <c r="I159" s="189"/>
      <c r="J159" s="37"/>
      <c r="K159" s="37"/>
      <c r="L159" s="40"/>
      <c r="M159" s="190"/>
      <c r="N159" s="191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128</v>
      </c>
      <c r="AU159" s="18" t="s">
        <v>80</v>
      </c>
    </row>
    <row r="160" spans="2:51" s="13" customFormat="1" ht="11.25">
      <c r="B160" s="192"/>
      <c r="C160" s="193"/>
      <c r="D160" s="187" t="s">
        <v>129</v>
      </c>
      <c r="E160" s="194" t="s">
        <v>19</v>
      </c>
      <c r="F160" s="195" t="s">
        <v>876</v>
      </c>
      <c r="G160" s="193"/>
      <c r="H160" s="196">
        <v>122.76</v>
      </c>
      <c r="I160" s="197"/>
      <c r="J160" s="193"/>
      <c r="K160" s="193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129</v>
      </c>
      <c r="AU160" s="202" t="s">
        <v>80</v>
      </c>
      <c r="AV160" s="13" t="s">
        <v>80</v>
      </c>
      <c r="AW160" s="13" t="s">
        <v>33</v>
      </c>
      <c r="AX160" s="13" t="s">
        <v>76</v>
      </c>
      <c r="AY160" s="202" t="s">
        <v>121</v>
      </c>
    </row>
    <row r="161" spans="1:65" s="2" customFormat="1" ht="16.5" customHeight="1">
      <c r="A161" s="35"/>
      <c r="B161" s="36"/>
      <c r="C161" s="174" t="s">
        <v>219</v>
      </c>
      <c r="D161" s="174" t="s">
        <v>123</v>
      </c>
      <c r="E161" s="175" t="s">
        <v>877</v>
      </c>
      <c r="F161" s="176" t="s">
        <v>878</v>
      </c>
      <c r="G161" s="177" t="s">
        <v>391</v>
      </c>
      <c r="H161" s="178">
        <v>11.3</v>
      </c>
      <c r="I161" s="179"/>
      <c r="J161" s="180">
        <f>ROUND(I161*H161,2)</f>
        <v>0</v>
      </c>
      <c r="K161" s="176" t="s">
        <v>139</v>
      </c>
      <c r="L161" s="40"/>
      <c r="M161" s="181" t="s">
        <v>19</v>
      </c>
      <c r="N161" s="182" t="s">
        <v>43</v>
      </c>
      <c r="O161" s="65"/>
      <c r="P161" s="183">
        <f>O161*H161</f>
        <v>0</v>
      </c>
      <c r="Q161" s="183">
        <v>2.30102</v>
      </c>
      <c r="R161" s="183">
        <f>Q161*H161</f>
        <v>26.001526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86</v>
      </c>
      <c r="AT161" s="185" t="s">
        <v>123</v>
      </c>
      <c r="AU161" s="185" t="s">
        <v>80</v>
      </c>
      <c r="AY161" s="18" t="s">
        <v>121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80</v>
      </c>
      <c r="BK161" s="186">
        <f>ROUND(I161*H161,2)</f>
        <v>0</v>
      </c>
      <c r="BL161" s="18" t="s">
        <v>86</v>
      </c>
      <c r="BM161" s="185" t="s">
        <v>879</v>
      </c>
    </row>
    <row r="162" spans="1:47" s="2" customFormat="1" ht="11.25">
      <c r="A162" s="35"/>
      <c r="B162" s="36"/>
      <c r="C162" s="37"/>
      <c r="D162" s="187" t="s">
        <v>128</v>
      </c>
      <c r="E162" s="37"/>
      <c r="F162" s="188" t="s">
        <v>878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128</v>
      </c>
      <c r="AU162" s="18" t="s">
        <v>80</v>
      </c>
    </row>
    <row r="163" spans="1:47" s="2" customFormat="1" ht="11.25">
      <c r="A163" s="35"/>
      <c r="B163" s="36"/>
      <c r="C163" s="37"/>
      <c r="D163" s="203" t="s">
        <v>142</v>
      </c>
      <c r="E163" s="37"/>
      <c r="F163" s="204" t="s">
        <v>880</v>
      </c>
      <c r="G163" s="37"/>
      <c r="H163" s="37"/>
      <c r="I163" s="189"/>
      <c r="J163" s="37"/>
      <c r="K163" s="37"/>
      <c r="L163" s="40"/>
      <c r="M163" s="190"/>
      <c r="N163" s="191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142</v>
      </c>
      <c r="AU163" s="18" t="s">
        <v>80</v>
      </c>
    </row>
    <row r="164" spans="2:51" s="13" customFormat="1" ht="11.25">
      <c r="B164" s="192"/>
      <c r="C164" s="193"/>
      <c r="D164" s="187" t="s">
        <v>129</v>
      </c>
      <c r="E164" s="194" t="s">
        <v>19</v>
      </c>
      <c r="F164" s="195" t="s">
        <v>881</v>
      </c>
      <c r="G164" s="193"/>
      <c r="H164" s="196">
        <v>11.3</v>
      </c>
      <c r="I164" s="197"/>
      <c r="J164" s="193"/>
      <c r="K164" s="193"/>
      <c r="L164" s="198"/>
      <c r="M164" s="199"/>
      <c r="N164" s="200"/>
      <c r="O164" s="200"/>
      <c r="P164" s="200"/>
      <c r="Q164" s="200"/>
      <c r="R164" s="200"/>
      <c r="S164" s="200"/>
      <c r="T164" s="201"/>
      <c r="AT164" s="202" t="s">
        <v>129</v>
      </c>
      <c r="AU164" s="202" t="s">
        <v>80</v>
      </c>
      <c r="AV164" s="13" t="s">
        <v>80</v>
      </c>
      <c r="AW164" s="13" t="s">
        <v>33</v>
      </c>
      <c r="AX164" s="13" t="s">
        <v>76</v>
      </c>
      <c r="AY164" s="202" t="s">
        <v>121</v>
      </c>
    </row>
    <row r="165" spans="1:65" s="2" customFormat="1" ht="24.2" customHeight="1">
      <c r="A165" s="35"/>
      <c r="B165" s="36"/>
      <c r="C165" s="174" t="s">
        <v>227</v>
      </c>
      <c r="D165" s="174" t="s">
        <v>123</v>
      </c>
      <c r="E165" s="175" t="s">
        <v>882</v>
      </c>
      <c r="F165" s="176" t="s">
        <v>883</v>
      </c>
      <c r="G165" s="177" t="s">
        <v>222</v>
      </c>
      <c r="H165" s="178">
        <v>113</v>
      </c>
      <c r="I165" s="179"/>
      <c r="J165" s="180">
        <f>ROUND(I165*H165,2)</f>
        <v>0</v>
      </c>
      <c r="K165" s="176" t="s">
        <v>139</v>
      </c>
      <c r="L165" s="40"/>
      <c r="M165" s="181" t="s">
        <v>19</v>
      </c>
      <c r="N165" s="182" t="s">
        <v>43</v>
      </c>
      <c r="O165" s="65"/>
      <c r="P165" s="183">
        <f>O165*H165</f>
        <v>0</v>
      </c>
      <c r="Q165" s="183">
        <v>0.00116</v>
      </c>
      <c r="R165" s="183">
        <f>Q165*H165</f>
        <v>0.13108</v>
      </c>
      <c r="S165" s="183">
        <v>0</v>
      </c>
      <c r="T165" s="18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86</v>
      </c>
      <c r="AT165" s="185" t="s">
        <v>123</v>
      </c>
      <c r="AU165" s="185" t="s">
        <v>80</v>
      </c>
      <c r="AY165" s="18" t="s">
        <v>121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8" t="s">
        <v>80</v>
      </c>
      <c r="BK165" s="186">
        <f>ROUND(I165*H165,2)</f>
        <v>0</v>
      </c>
      <c r="BL165" s="18" t="s">
        <v>86</v>
      </c>
      <c r="BM165" s="185" t="s">
        <v>884</v>
      </c>
    </row>
    <row r="166" spans="1:47" s="2" customFormat="1" ht="19.5">
      <c r="A166" s="35"/>
      <c r="B166" s="36"/>
      <c r="C166" s="37"/>
      <c r="D166" s="187" t="s">
        <v>128</v>
      </c>
      <c r="E166" s="37"/>
      <c r="F166" s="188" t="s">
        <v>885</v>
      </c>
      <c r="G166" s="37"/>
      <c r="H166" s="37"/>
      <c r="I166" s="189"/>
      <c r="J166" s="37"/>
      <c r="K166" s="37"/>
      <c r="L166" s="40"/>
      <c r="M166" s="190"/>
      <c r="N166" s="191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128</v>
      </c>
      <c r="AU166" s="18" t="s">
        <v>80</v>
      </c>
    </row>
    <row r="167" spans="1:47" s="2" customFormat="1" ht="11.25">
      <c r="A167" s="35"/>
      <c r="B167" s="36"/>
      <c r="C167" s="37"/>
      <c r="D167" s="203" t="s">
        <v>142</v>
      </c>
      <c r="E167" s="37"/>
      <c r="F167" s="204" t="s">
        <v>886</v>
      </c>
      <c r="G167" s="37"/>
      <c r="H167" s="37"/>
      <c r="I167" s="189"/>
      <c r="J167" s="37"/>
      <c r="K167" s="37"/>
      <c r="L167" s="40"/>
      <c r="M167" s="190"/>
      <c r="N167" s="191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142</v>
      </c>
      <c r="AU167" s="18" t="s">
        <v>80</v>
      </c>
    </row>
    <row r="168" spans="2:51" s="15" customFormat="1" ht="11.25">
      <c r="B168" s="231"/>
      <c r="C168" s="232"/>
      <c r="D168" s="187" t="s">
        <v>129</v>
      </c>
      <c r="E168" s="233" t="s">
        <v>19</v>
      </c>
      <c r="F168" s="234" t="s">
        <v>887</v>
      </c>
      <c r="G168" s="232"/>
      <c r="H168" s="233" t="s">
        <v>19</v>
      </c>
      <c r="I168" s="235"/>
      <c r="J168" s="232"/>
      <c r="K168" s="232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129</v>
      </c>
      <c r="AU168" s="240" t="s">
        <v>80</v>
      </c>
      <c r="AV168" s="15" t="s">
        <v>76</v>
      </c>
      <c r="AW168" s="15" t="s">
        <v>33</v>
      </c>
      <c r="AX168" s="15" t="s">
        <v>71</v>
      </c>
      <c r="AY168" s="240" t="s">
        <v>121</v>
      </c>
    </row>
    <row r="169" spans="2:51" s="13" customFormat="1" ht="11.25">
      <c r="B169" s="192"/>
      <c r="C169" s="193"/>
      <c r="D169" s="187" t="s">
        <v>129</v>
      </c>
      <c r="E169" s="194" t="s">
        <v>19</v>
      </c>
      <c r="F169" s="195" t="s">
        <v>888</v>
      </c>
      <c r="G169" s="193"/>
      <c r="H169" s="196">
        <v>113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129</v>
      </c>
      <c r="AU169" s="202" t="s">
        <v>80</v>
      </c>
      <c r="AV169" s="13" t="s">
        <v>80</v>
      </c>
      <c r="AW169" s="13" t="s">
        <v>33</v>
      </c>
      <c r="AX169" s="13" t="s">
        <v>76</v>
      </c>
      <c r="AY169" s="202" t="s">
        <v>121</v>
      </c>
    </row>
    <row r="170" spans="2:63" s="12" customFormat="1" ht="22.9" customHeight="1">
      <c r="B170" s="158"/>
      <c r="C170" s="159"/>
      <c r="D170" s="160" t="s">
        <v>70</v>
      </c>
      <c r="E170" s="172" t="s">
        <v>83</v>
      </c>
      <c r="F170" s="172" t="s">
        <v>388</v>
      </c>
      <c r="G170" s="159"/>
      <c r="H170" s="159"/>
      <c r="I170" s="162"/>
      <c r="J170" s="173">
        <f>BK170</f>
        <v>0</v>
      </c>
      <c r="K170" s="159"/>
      <c r="L170" s="164"/>
      <c r="M170" s="165"/>
      <c r="N170" s="166"/>
      <c r="O170" s="166"/>
      <c r="P170" s="167">
        <f>SUM(P171:P175)</f>
        <v>0</v>
      </c>
      <c r="Q170" s="166"/>
      <c r="R170" s="167">
        <f>SUM(R171:R175)</f>
        <v>0.047288</v>
      </c>
      <c r="S170" s="166"/>
      <c r="T170" s="168">
        <f>SUM(T171:T175)</f>
        <v>0.001028</v>
      </c>
      <c r="AR170" s="169" t="s">
        <v>76</v>
      </c>
      <c r="AT170" s="170" t="s">
        <v>70</v>
      </c>
      <c r="AU170" s="170" t="s">
        <v>76</v>
      </c>
      <c r="AY170" s="169" t="s">
        <v>121</v>
      </c>
      <c r="BK170" s="171">
        <f>SUM(BK171:BK175)</f>
        <v>0</v>
      </c>
    </row>
    <row r="171" spans="1:65" s="2" customFormat="1" ht="24.2" customHeight="1">
      <c r="A171" s="35"/>
      <c r="B171" s="36"/>
      <c r="C171" s="174" t="s">
        <v>234</v>
      </c>
      <c r="D171" s="174" t="s">
        <v>123</v>
      </c>
      <c r="E171" s="175" t="s">
        <v>889</v>
      </c>
      <c r="F171" s="176" t="s">
        <v>890</v>
      </c>
      <c r="G171" s="177" t="s">
        <v>222</v>
      </c>
      <c r="H171" s="178">
        <v>25.7</v>
      </c>
      <c r="I171" s="179"/>
      <c r="J171" s="180">
        <f>ROUND(I171*H171,2)</f>
        <v>0</v>
      </c>
      <c r="K171" s="176" t="s">
        <v>139</v>
      </c>
      <c r="L171" s="40"/>
      <c r="M171" s="181" t="s">
        <v>19</v>
      </c>
      <c r="N171" s="182" t="s">
        <v>43</v>
      </c>
      <c r="O171" s="65"/>
      <c r="P171" s="183">
        <f>O171*H171</f>
        <v>0</v>
      </c>
      <c r="Q171" s="183">
        <v>0.00184</v>
      </c>
      <c r="R171" s="183">
        <f>Q171*H171</f>
        <v>0.047288</v>
      </c>
      <c r="S171" s="183">
        <v>4E-05</v>
      </c>
      <c r="T171" s="184">
        <f>S171*H171</f>
        <v>0.001028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86</v>
      </c>
      <c r="AT171" s="185" t="s">
        <v>123</v>
      </c>
      <c r="AU171" s="185" t="s">
        <v>80</v>
      </c>
      <c r="AY171" s="18" t="s">
        <v>121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8" t="s">
        <v>80</v>
      </c>
      <c r="BK171" s="186">
        <f>ROUND(I171*H171,2)</f>
        <v>0</v>
      </c>
      <c r="BL171" s="18" t="s">
        <v>86</v>
      </c>
      <c r="BM171" s="185" t="s">
        <v>891</v>
      </c>
    </row>
    <row r="172" spans="1:47" s="2" customFormat="1" ht="19.5">
      <c r="A172" s="35"/>
      <c r="B172" s="36"/>
      <c r="C172" s="37"/>
      <c r="D172" s="187" t="s">
        <v>128</v>
      </c>
      <c r="E172" s="37"/>
      <c r="F172" s="188" t="s">
        <v>892</v>
      </c>
      <c r="G172" s="37"/>
      <c r="H172" s="37"/>
      <c r="I172" s="189"/>
      <c r="J172" s="37"/>
      <c r="K172" s="37"/>
      <c r="L172" s="40"/>
      <c r="M172" s="190"/>
      <c r="N172" s="19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128</v>
      </c>
      <c r="AU172" s="18" t="s">
        <v>80</v>
      </c>
    </row>
    <row r="173" spans="1:47" s="2" customFormat="1" ht="11.25">
      <c r="A173" s="35"/>
      <c r="B173" s="36"/>
      <c r="C173" s="37"/>
      <c r="D173" s="203" t="s">
        <v>142</v>
      </c>
      <c r="E173" s="37"/>
      <c r="F173" s="204" t="s">
        <v>893</v>
      </c>
      <c r="G173" s="37"/>
      <c r="H173" s="37"/>
      <c r="I173" s="189"/>
      <c r="J173" s="37"/>
      <c r="K173" s="37"/>
      <c r="L173" s="40"/>
      <c r="M173" s="190"/>
      <c r="N173" s="191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142</v>
      </c>
      <c r="AU173" s="18" t="s">
        <v>80</v>
      </c>
    </row>
    <row r="174" spans="2:51" s="15" customFormat="1" ht="11.25">
      <c r="B174" s="231"/>
      <c r="C174" s="232"/>
      <c r="D174" s="187" t="s">
        <v>129</v>
      </c>
      <c r="E174" s="233" t="s">
        <v>19</v>
      </c>
      <c r="F174" s="234" t="s">
        <v>894</v>
      </c>
      <c r="G174" s="232"/>
      <c r="H174" s="233" t="s">
        <v>19</v>
      </c>
      <c r="I174" s="235"/>
      <c r="J174" s="232"/>
      <c r="K174" s="232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129</v>
      </c>
      <c r="AU174" s="240" t="s">
        <v>80</v>
      </c>
      <c r="AV174" s="15" t="s">
        <v>76</v>
      </c>
      <c r="AW174" s="15" t="s">
        <v>33</v>
      </c>
      <c r="AX174" s="15" t="s">
        <v>71</v>
      </c>
      <c r="AY174" s="240" t="s">
        <v>121</v>
      </c>
    </row>
    <row r="175" spans="2:51" s="13" customFormat="1" ht="11.25">
      <c r="B175" s="192"/>
      <c r="C175" s="193"/>
      <c r="D175" s="187" t="s">
        <v>129</v>
      </c>
      <c r="E175" s="194" t="s">
        <v>19</v>
      </c>
      <c r="F175" s="195" t="s">
        <v>895</v>
      </c>
      <c r="G175" s="193"/>
      <c r="H175" s="196">
        <v>25.7</v>
      </c>
      <c r="I175" s="197"/>
      <c r="J175" s="193"/>
      <c r="K175" s="193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129</v>
      </c>
      <c r="AU175" s="202" t="s">
        <v>80</v>
      </c>
      <c r="AV175" s="13" t="s">
        <v>80</v>
      </c>
      <c r="AW175" s="13" t="s">
        <v>33</v>
      </c>
      <c r="AX175" s="13" t="s">
        <v>76</v>
      </c>
      <c r="AY175" s="202" t="s">
        <v>121</v>
      </c>
    </row>
    <row r="176" spans="2:63" s="12" customFormat="1" ht="22.9" customHeight="1">
      <c r="B176" s="158"/>
      <c r="C176" s="159"/>
      <c r="D176" s="160" t="s">
        <v>70</v>
      </c>
      <c r="E176" s="172" t="s">
        <v>131</v>
      </c>
      <c r="F176" s="172" t="s">
        <v>132</v>
      </c>
      <c r="G176" s="159"/>
      <c r="H176" s="159"/>
      <c r="I176" s="162"/>
      <c r="J176" s="173">
        <f>BK176</f>
        <v>0</v>
      </c>
      <c r="K176" s="159"/>
      <c r="L176" s="164"/>
      <c r="M176" s="165"/>
      <c r="N176" s="166"/>
      <c r="O176" s="166"/>
      <c r="P176" s="167">
        <f>SUM(P177:P186)</f>
        <v>0</v>
      </c>
      <c r="Q176" s="166"/>
      <c r="R176" s="167">
        <f>SUM(R177:R186)</f>
        <v>0.2140899</v>
      </c>
      <c r="S176" s="166"/>
      <c r="T176" s="168">
        <f>SUM(T177:T186)</f>
        <v>0</v>
      </c>
      <c r="AR176" s="169" t="s">
        <v>76</v>
      </c>
      <c r="AT176" s="170" t="s">
        <v>70</v>
      </c>
      <c r="AU176" s="170" t="s">
        <v>76</v>
      </c>
      <c r="AY176" s="169" t="s">
        <v>121</v>
      </c>
      <c r="BK176" s="171">
        <f>SUM(BK177:BK186)</f>
        <v>0</v>
      </c>
    </row>
    <row r="177" spans="1:65" s="2" customFormat="1" ht="21.75" customHeight="1">
      <c r="A177" s="35"/>
      <c r="B177" s="36"/>
      <c r="C177" s="174" t="s">
        <v>240</v>
      </c>
      <c r="D177" s="174" t="s">
        <v>123</v>
      </c>
      <c r="E177" s="175" t="s">
        <v>896</v>
      </c>
      <c r="F177" s="176" t="s">
        <v>897</v>
      </c>
      <c r="G177" s="177" t="s">
        <v>126</v>
      </c>
      <c r="H177" s="178">
        <v>70.38</v>
      </c>
      <c r="I177" s="179"/>
      <c r="J177" s="180">
        <f>ROUND(I177*H177,2)</f>
        <v>0</v>
      </c>
      <c r="K177" s="176" t="s">
        <v>139</v>
      </c>
      <c r="L177" s="40"/>
      <c r="M177" s="181" t="s">
        <v>19</v>
      </c>
      <c r="N177" s="182" t="s">
        <v>43</v>
      </c>
      <c r="O177" s="65"/>
      <c r="P177" s="183">
        <f>O177*H177</f>
        <v>0</v>
      </c>
      <c r="Q177" s="183">
        <v>0.00193</v>
      </c>
      <c r="R177" s="183">
        <f>Q177*H177</f>
        <v>0.1358334</v>
      </c>
      <c r="S177" s="183">
        <v>0</v>
      </c>
      <c r="T177" s="18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86</v>
      </c>
      <c r="AT177" s="185" t="s">
        <v>123</v>
      </c>
      <c r="AU177" s="185" t="s">
        <v>80</v>
      </c>
      <c r="AY177" s="18" t="s">
        <v>121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8" t="s">
        <v>80</v>
      </c>
      <c r="BK177" s="186">
        <f>ROUND(I177*H177,2)</f>
        <v>0</v>
      </c>
      <c r="BL177" s="18" t="s">
        <v>86</v>
      </c>
      <c r="BM177" s="185" t="s">
        <v>898</v>
      </c>
    </row>
    <row r="178" spans="1:47" s="2" customFormat="1" ht="11.25">
      <c r="A178" s="35"/>
      <c r="B178" s="36"/>
      <c r="C178" s="37"/>
      <c r="D178" s="187" t="s">
        <v>128</v>
      </c>
      <c r="E178" s="37"/>
      <c r="F178" s="188" t="s">
        <v>899</v>
      </c>
      <c r="G178" s="37"/>
      <c r="H178" s="37"/>
      <c r="I178" s="189"/>
      <c r="J178" s="37"/>
      <c r="K178" s="37"/>
      <c r="L178" s="40"/>
      <c r="M178" s="190"/>
      <c r="N178" s="191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128</v>
      </c>
      <c r="AU178" s="18" t="s">
        <v>80</v>
      </c>
    </row>
    <row r="179" spans="1:47" s="2" customFormat="1" ht="11.25">
      <c r="A179" s="35"/>
      <c r="B179" s="36"/>
      <c r="C179" s="37"/>
      <c r="D179" s="203" t="s">
        <v>142</v>
      </c>
      <c r="E179" s="37"/>
      <c r="F179" s="204" t="s">
        <v>900</v>
      </c>
      <c r="G179" s="37"/>
      <c r="H179" s="37"/>
      <c r="I179" s="189"/>
      <c r="J179" s="37"/>
      <c r="K179" s="37"/>
      <c r="L179" s="40"/>
      <c r="M179" s="190"/>
      <c r="N179" s="191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142</v>
      </c>
      <c r="AU179" s="18" t="s">
        <v>80</v>
      </c>
    </row>
    <row r="180" spans="2:51" s="15" customFormat="1" ht="11.25">
      <c r="B180" s="231"/>
      <c r="C180" s="232"/>
      <c r="D180" s="187" t="s">
        <v>129</v>
      </c>
      <c r="E180" s="233" t="s">
        <v>19</v>
      </c>
      <c r="F180" s="234" t="s">
        <v>901</v>
      </c>
      <c r="G180" s="232"/>
      <c r="H180" s="233" t="s">
        <v>19</v>
      </c>
      <c r="I180" s="235"/>
      <c r="J180" s="232"/>
      <c r="K180" s="232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129</v>
      </c>
      <c r="AU180" s="240" t="s">
        <v>80</v>
      </c>
      <c r="AV180" s="15" t="s">
        <v>76</v>
      </c>
      <c r="AW180" s="15" t="s">
        <v>33</v>
      </c>
      <c r="AX180" s="15" t="s">
        <v>71</v>
      </c>
      <c r="AY180" s="240" t="s">
        <v>121</v>
      </c>
    </row>
    <row r="181" spans="2:51" s="13" customFormat="1" ht="11.25">
      <c r="B181" s="192"/>
      <c r="C181" s="193"/>
      <c r="D181" s="187" t="s">
        <v>129</v>
      </c>
      <c r="E181" s="194" t="s">
        <v>19</v>
      </c>
      <c r="F181" s="195" t="s">
        <v>902</v>
      </c>
      <c r="G181" s="193"/>
      <c r="H181" s="196">
        <v>70.38</v>
      </c>
      <c r="I181" s="197"/>
      <c r="J181" s="193"/>
      <c r="K181" s="193"/>
      <c r="L181" s="198"/>
      <c r="M181" s="199"/>
      <c r="N181" s="200"/>
      <c r="O181" s="200"/>
      <c r="P181" s="200"/>
      <c r="Q181" s="200"/>
      <c r="R181" s="200"/>
      <c r="S181" s="200"/>
      <c r="T181" s="201"/>
      <c r="AT181" s="202" t="s">
        <v>129</v>
      </c>
      <c r="AU181" s="202" t="s">
        <v>80</v>
      </c>
      <c r="AV181" s="13" t="s">
        <v>80</v>
      </c>
      <c r="AW181" s="13" t="s">
        <v>33</v>
      </c>
      <c r="AX181" s="13" t="s">
        <v>76</v>
      </c>
      <c r="AY181" s="202" t="s">
        <v>121</v>
      </c>
    </row>
    <row r="182" spans="1:65" s="2" customFormat="1" ht="24.2" customHeight="1">
      <c r="A182" s="35"/>
      <c r="B182" s="36"/>
      <c r="C182" s="174" t="s">
        <v>246</v>
      </c>
      <c r="D182" s="174" t="s">
        <v>123</v>
      </c>
      <c r="E182" s="175" t="s">
        <v>903</v>
      </c>
      <c r="F182" s="176" t="s">
        <v>904</v>
      </c>
      <c r="G182" s="177" t="s">
        <v>126</v>
      </c>
      <c r="H182" s="178">
        <v>7.71</v>
      </c>
      <c r="I182" s="179"/>
      <c r="J182" s="180">
        <f>ROUND(I182*H182,2)</f>
        <v>0</v>
      </c>
      <c r="K182" s="176" t="s">
        <v>139</v>
      </c>
      <c r="L182" s="40"/>
      <c r="M182" s="181" t="s">
        <v>19</v>
      </c>
      <c r="N182" s="182" t="s">
        <v>43</v>
      </c>
      <c r="O182" s="65"/>
      <c r="P182" s="183">
        <f>O182*H182</f>
        <v>0</v>
      </c>
      <c r="Q182" s="183">
        <v>0.01015</v>
      </c>
      <c r="R182" s="183">
        <f>Q182*H182</f>
        <v>0.07825649999999999</v>
      </c>
      <c r="S182" s="183">
        <v>0</v>
      </c>
      <c r="T182" s="18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86</v>
      </c>
      <c r="AT182" s="185" t="s">
        <v>123</v>
      </c>
      <c r="AU182" s="185" t="s">
        <v>80</v>
      </c>
      <c r="AY182" s="18" t="s">
        <v>121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8" t="s">
        <v>80</v>
      </c>
      <c r="BK182" s="186">
        <f>ROUND(I182*H182,2)</f>
        <v>0</v>
      </c>
      <c r="BL182" s="18" t="s">
        <v>86</v>
      </c>
      <c r="BM182" s="185" t="s">
        <v>905</v>
      </c>
    </row>
    <row r="183" spans="1:47" s="2" customFormat="1" ht="29.25">
      <c r="A183" s="35"/>
      <c r="B183" s="36"/>
      <c r="C183" s="37"/>
      <c r="D183" s="187" t="s">
        <v>128</v>
      </c>
      <c r="E183" s="37"/>
      <c r="F183" s="188" t="s">
        <v>906</v>
      </c>
      <c r="G183" s="37"/>
      <c r="H183" s="37"/>
      <c r="I183" s="189"/>
      <c r="J183" s="37"/>
      <c r="K183" s="37"/>
      <c r="L183" s="40"/>
      <c r="M183" s="190"/>
      <c r="N183" s="191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128</v>
      </c>
      <c r="AU183" s="18" t="s">
        <v>80</v>
      </c>
    </row>
    <row r="184" spans="1:47" s="2" customFormat="1" ht="11.25">
      <c r="A184" s="35"/>
      <c r="B184" s="36"/>
      <c r="C184" s="37"/>
      <c r="D184" s="203" t="s">
        <v>142</v>
      </c>
      <c r="E184" s="37"/>
      <c r="F184" s="204" t="s">
        <v>907</v>
      </c>
      <c r="G184" s="37"/>
      <c r="H184" s="37"/>
      <c r="I184" s="189"/>
      <c r="J184" s="37"/>
      <c r="K184" s="37"/>
      <c r="L184" s="40"/>
      <c r="M184" s="190"/>
      <c r="N184" s="191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142</v>
      </c>
      <c r="AU184" s="18" t="s">
        <v>80</v>
      </c>
    </row>
    <row r="185" spans="2:51" s="15" customFormat="1" ht="11.25">
      <c r="B185" s="231"/>
      <c r="C185" s="232"/>
      <c r="D185" s="187" t="s">
        <v>129</v>
      </c>
      <c r="E185" s="233" t="s">
        <v>19</v>
      </c>
      <c r="F185" s="234" t="s">
        <v>908</v>
      </c>
      <c r="G185" s="232"/>
      <c r="H185" s="233" t="s">
        <v>19</v>
      </c>
      <c r="I185" s="235"/>
      <c r="J185" s="232"/>
      <c r="K185" s="232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129</v>
      </c>
      <c r="AU185" s="240" t="s">
        <v>80</v>
      </c>
      <c r="AV185" s="15" t="s">
        <v>76</v>
      </c>
      <c r="AW185" s="15" t="s">
        <v>33</v>
      </c>
      <c r="AX185" s="15" t="s">
        <v>71</v>
      </c>
      <c r="AY185" s="240" t="s">
        <v>121</v>
      </c>
    </row>
    <row r="186" spans="2:51" s="13" customFormat="1" ht="11.25">
      <c r="B186" s="192"/>
      <c r="C186" s="193"/>
      <c r="D186" s="187" t="s">
        <v>129</v>
      </c>
      <c r="E186" s="194" t="s">
        <v>19</v>
      </c>
      <c r="F186" s="195" t="s">
        <v>909</v>
      </c>
      <c r="G186" s="193"/>
      <c r="H186" s="196">
        <v>7.71</v>
      </c>
      <c r="I186" s="197"/>
      <c r="J186" s="193"/>
      <c r="K186" s="193"/>
      <c r="L186" s="198"/>
      <c r="M186" s="199"/>
      <c r="N186" s="200"/>
      <c r="O186" s="200"/>
      <c r="P186" s="200"/>
      <c r="Q186" s="200"/>
      <c r="R186" s="200"/>
      <c r="S186" s="200"/>
      <c r="T186" s="201"/>
      <c r="AT186" s="202" t="s">
        <v>129</v>
      </c>
      <c r="AU186" s="202" t="s">
        <v>80</v>
      </c>
      <c r="AV186" s="13" t="s">
        <v>80</v>
      </c>
      <c r="AW186" s="13" t="s">
        <v>33</v>
      </c>
      <c r="AX186" s="13" t="s">
        <v>76</v>
      </c>
      <c r="AY186" s="202" t="s">
        <v>121</v>
      </c>
    </row>
    <row r="187" spans="2:63" s="12" customFormat="1" ht="22.9" customHeight="1">
      <c r="B187" s="158"/>
      <c r="C187" s="159"/>
      <c r="D187" s="160" t="s">
        <v>70</v>
      </c>
      <c r="E187" s="172" t="s">
        <v>163</v>
      </c>
      <c r="F187" s="172" t="s">
        <v>910</v>
      </c>
      <c r="G187" s="159"/>
      <c r="H187" s="159"/>
      <c r="I187" s="162"/>
      <c r="J187" s="173">
        <f>BK187</f>
        <v>0</v>
      </c>
      <c r="K187" s="159"/>
      <c r="L187" s="164"/>
      <c r="M187" s="165"/>
      <c r="N187" s="166"/>
      <c r="O187" s="166"/>
      <c r="P187" s="167">
        <f>SUM(P188:P207)</f>
        <v>0</v>
      </c>
      <c r="Q187" s="166"/>
      <c r="R187" s="167">
        <f>SUM(R188:R207)</f>
        <v>0.70495</v>
      </c>
      <c r="S187" s="166"/>
      <c r="T187" s="168">
        <f>SUM(T188:T207)</f>
        <v>0</v>
      </c>
      <c r="AR187" s="169" t="s">
        <v>76</v>
      </c>
      <c r="AT187" s="170" t="s">
        <v>70</v>
      </c>
      <c r="AU187" s="170" t="s">
        <v>76</v>
      </c>
      <c r="AY187" s="169" t="s">
        <v>121</v>
      </c>
      <c r="BK187" s="171">
        <f>SUM(BK188:BK207)</f>
        <v>0</v>
      </c>
    </row>
    <row r="188" spans="1:65" s="2" customFormat="1" ht="16.5" customHeight="1">
      <c r="A188" s="35"/>
      <c r="B188" s="36"/>
      <c r="C188" s="174" t="s">
        <v>7</v>
      </c>
      <c r="D188" s="174" t="s">
        <v>123</v>
      </c>
      <c r="E188" s="175" t="s">
        <v>911</v>
      </c>
      <c r="F188" s="176" t="s">
        <v>912</v>
      </c>
      <c r="G188" s="177" t="s">
        <v>135</v>
      </c>
      <c r="H188" s="178">
        <v>1</v>
      </c>
      <c r="I188" s="179"/>
      <c r="J188" s="180">
        <f>ROUND(I188*H188,2)</f>
        <v>0</v>
      </c>
      <c r="K188" s="176" t="s">
        <v>19</v>
      </c>
      <c r="L188" s="40"/>
      <c r="M188" s="181" t="s">
        <v>19</v>
      </c>
      <c r="N188" s="182" t="s">
        <v>43</v>
      </c>
      <c r="O188" s="65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86</v>
      </c>
      <c r="AT188" s="185" t="s">
        <v>123</v>
      </c>
      <c r="AU188" s="185" t="s">
        <v>80</v>
      </c>
      <c r="AY188" s="18" t="s">
        <v>121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80</v>
      </c>
      <c r="BK188" s="186">
        <f>ROUND(I188*H188,2)</f>
        <v>0</v>
      </c>
      <c r="BL188" s="18" t="s">
        <v>86</v>
      </c>
      <c r="BM188" s="185" t="s">
        <v>913</v>
      </c>
    </row>
    <row r="189" spans="1:47" s="2" customFormat="1" ht="11.25">
      <c r="A189" s="35"/>
      <c r="B189" s="36"/>
      <c r="C189" s="37"/>
      <c r="D189" s="187" t="s">
        <v>128</v>
      </c>
      <c r="E189" s="37"/>
      <c r="F189" s="188" t="s">
        <v>912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128</v>
      </c>
      <c r="AU189" s="18" t="s">
        <v>80</v>
      </c>
    </row>
    <row r="190" spans="1:65" s="2" customFormat="1" ht="24.2" customHeight="1">
      <c r="A190" s="35"/>
      <c r="B190" s="36"/>
      <c r="C190" s="174" t="s">
        <v>262</v>
      </c>
      <c r="D190" s="174" t="s">
        <v>123</v>
      </c>
      <c r="E190" s="175" t="s">
        <v>914</v>
      </c>
      <c r="F190" s="176" t="s">
        <v>915</v>
      </c>
      <c r="G190" s="177" t="s">
        <v>272</v>
      </c>
      <c r="H190" s="178">
        <v>5</v>
      </c>
      <c r="I190" s="179"/>
      <c r="J190" s="180">
        <f>ROUND(I190*H190,2)</f>
        <v>0</v>
      </c>
      <c r="K190" s="176" t="s">
        <v>139</v>
      </c>
      <c r="L190" s="40"/>
      <c r="M190" s="181" t="s">
        <v>19</v>
      </c>
      <c r="N190" s="182" t="s">
        <v>43</v>
      </c>
      <c r="O190" s="65"/>
      <c r="P190" s="183">
        <f>O190*H190</f>
        <v>0</v>
      </c>
      <c r="Q190" s="183">
        <v>0.05174</v>
      </c>
      <c r="R190" s="183">
        <f>Q190*H190</f>
        <v>0.2587</v>
      </c>
      <c r="S190" s="183">
        <v>0</v>
      </c>
      <c r="T190" s="18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86</v>
      </c>
      <c r="AT190" s="185" t="s">
        <v>123</v>
      </c>
      <c r="AU190" s="185" t="s">
        <v>80</v>
      </c>
      <c r="AY190" s="18" t="s">
        <v>121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8" t="s">
        <v>80</v>
      </c>
      <c r="BK190" s="186">
        <f>ROUND(I190*H190,2)</f>
        <v>0</v>
      </c>
      <c r="BL190" s="18" t="s">
        <v>86</v>
      </c>
      <c r="BM190" s="185" t="s">
        <v>916</v>
      </c>
    </row>
    <row r="191" spans="1:47" s="2" customFormat="1" ht="29.25">
      <c r="A191" s="35"/>
      <c r="B191" s="36"/>
      <c r="C191" s="37"/>
      <c r="D191" s="187" t="s">
        <v>128</v>
      </c>
      <c r="E191" s="37"/>
      <c r="F191" s="188" t="s">
        <v>917</v>
      </c>
      <c r="G191" s="37"/>
      <c r="H191" s="37"/>
      <c r="I191" s="189"/>
      <c r="J191" s="37"/>
      <c r="K191" s="37"/>
      <c r="L191" s="40"/>
      <c r="M191" s="190"/>
      <c r="N191" s="191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128</v>
      </c>
      <c r="AU191" s="18" t="s">
        <v>80</v>
      </c>
    </row>
    <row r="192" spans="1:47" s="2" customFormat="1" ht="11.25">
      <c r="A192" s="35"/>
      <c r="B192" s="36"/>
      <c r="C192" s="37"/>
      <c r="D192" s="203" t="s">
        <v>142</v>
      </c>
      <c r="E192" s="37"/>
      <c r="F192" s="204" t="s">
        <v>918</v>
      </c>
      <c r="G192" s="37"/>
      <c r="H192" s="37"/>
      <c r="I192" s="189"/>
      <c r="J192" s="37"/>
      <c r="K192" s="37"/>
      <c r="L192" s="40"/>
      <c r="M192" s="190"/>
      <c r="N192" s="191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142</v>
      </c>
      <c r="AU192" s="18" t="s">
        <v>80</v>
      </c>
    </row>
    <row r="193" spans="1:65" s="2" customFormat="1" ht="24.2" customHeight="1">
      <c r="A193" s="35"/>
      <c r="B193" s="36"/>
      <c r="C193" s="174" t="s">
        <v>269</v>
      </c>
      <c r="D193" s="174" t="s">
        <v>123</v>
      </c>
      <c r="E193" s="175" t="s">
        <v>919</v>
      </c>
      <c r="F193" s="176" t="s">
        <v>920</v>
      </c>
      <c r="G193" s="177" t="s">
        <v>272</v>
      </c>
      <c r="H193" s="178">
        <v>5</v>
      </c>
      <c r="I193" s="179"/>
      <c r="J193" s="180">
        <f>ROUND(I193*H193,2)</f>
        <v>0</v>
      </c>
      <c r="K193" s="176" t="s">
        <v>139</v>
      </c>
      <c r="L193" s="40"/>
      <c r="M193" s="181" t="s">
        <v>19</v>
      </c>
      <c r="N193" s="182" t="s">
        <v>43</v>
      </c>
      <c r="O193" s="65"/>
      <c r="P193" s="183">
        <f>O193*H193</f>
        <v>0</v>
      </c>
      <c r="Q193" s="183">
        <v>0.04</v>
      </c>
      <c r="R193" s="183">
        <f>Q193*H193</f>
        <v>0.2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86</v>
      </c>
      <c r="AT193" s="185" t="s">
        <v>123</v>
      </c>
      <c r="AU193" s="185" t="s">
        <v>80</v>
      </c>
      <c r="AY193" s="18" t="s">
        <v>121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80</v>
      </c>
      <c r="BK193" s="186">
        <f>ROUND(I193*H193,2)</f>
        <v>0</v>
      </c>
      <c r="BL193" s="18" t="s">
        <v>86</v>
      </c>
      <c r="BM193" s="185" t="s">
        <v>921</v>
      </c>
    </row>
    <row r="194" spans="1:47" s="2" customFormat="1" ht="29.25">
      <c r="A194" s="35"/>
      <c r="B194" s="36"/>
      <c r="C194" s="37"/>
      <c r="D194" s="187" t="s">
        <v>128</v>
      </c>
      <c r="E194" s="37"/>
      <c r="F194" s="188" t="s">
        <v>922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128</v>
      </c>
      <c r="AU194" s="18" t="s">
        <v>80</v>
      </c>
    </row>
    <row r="195" spans="1:47" s="2" customFormat="1" ht="11.25">
      <c r="A195" s="35"/>
      <c r="B195" s="36"/>
      <c r="C195" s="37"/>
      <c r="D195" s="203" t="s">
        <v>142</v>
      </c>
      <c r="E195" s="37"/>
      <c r="F195" s="204" t="s">
        <v>923</v>
      </c>
      <c r="G195" s="37"/>
      <c r="H195" s="37"/>
      <c r="I195" s="189"/>
      <c r="J195" s="37"/>
      <c r="K195" s="37"/>
      <c r="L195" s="40"/>
      <c r="M195" s="190"/>
      <c r="N195" s="191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142</v>
      </c>
      <c r="AU195" s="18" t="s">
        <v>80</v>
      </c>
    </row>
    <row r="196" spans="1:65" s="2" customFormat="1" ht="33" customHeight="1">
      <c r="A196" s="35"/>
      <c r="B196" s="36"/>
      <c r="C196" s="174" t="s">
        <v>276</v>
      </c>
      <c r="D196" s="174" t="s">
        <v>123</v>
      </c>
      <c r="E196" s="175" t="s">
        <v>924</v>
      </c>
      <c r="F196" s="176" t="s">
        <v>925</v>
      </c>
      <c r="G196" s="177" t="s">
        <v>272</v>
      </c>
      <c r="H196" s="178">
        <v>5</v>
      </c>
      <c r="I196" s="179"/>
      <c r="J196" s="180">
        <f>ROUND(I196*H196,2)</f>
        <v>0</v>
      </c>
      <c r="K196" s="176" t="s">
        <v>139</v>
      </c>
      <c r="L196" s="40"/>
      <c r="M196" s="181" t="s">
        <v>19</v>
      </c>
      <c r="N196" s="182" t="s">
        <v>43</v>
      </c>
      <c r="O196" s="65"/>
      <c r="P196" s="183">
        <f>O196*H196</f>
        <v>0</v>
      </c>
      <c r="Q196" s="183">
        <v>0.01028</v>
      </c>
      <c r="R196" s="183">
        <f>Q196*H196</f>
        <v>0.051399999999999994</v>
      </c>
      <c r="S196" s="183">
        <v>0</v>
      </c>
      <c r="T196" s="18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86</v>
      </c>
      <c r="AT196" s="185" t="s">
        <v>123</v>
      </c>
      <c r="AU196" s="185" t="s">
        <v>80</v>
      </c>
      <c r="AY196" s="18" t="s">
        <v>121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80</v>
      </c>
      <c r="BK196" s="186">
        <f>ROUND(I196*H196,2)</f>
        <v>0</v>
      </c>
      <c r="BL196" s="18" t="s">
        <v>86</v>
      </c>
      <c r="BM196" s="185" t="s">
        <v>926</v>
      </c>
    </row>
    <row r="197" spans="1:47" s="2" customFormat="1" ht="19.5">
      <c r="A197" s="35"/>
      <c r="B197" s="36"/>
      <c r="C197" s="37"/>
      <c r="D197" s="187" t="s">
        <v>128</v>
      </c>
      <c r="E197" s="37"/>
      <c r="F197" s="188" t="s">
        <v>927</v>
      </c>
      <c r="G197" s="37"/>
      <c r="H197" s="37"/>
      <c r="I197" s="189"/>
      <c r="J197" s="37"/>
      <c r="K197" s="37"/>
      <c r="L197" s="40"/>
      <c r="M197" s="190"/>
      <c r="N197" s="191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128</v>
      </c>
      <c r="AU197" s="18" t="s">
        <v>80</v>
      </c>
    </row>
    <row r="198" spans="1:47" s="2" customFormat="1" ht="11.25">
      <c r="A198" s="35"/>
      <c r="B198" s="36"/>
      <c r="C198" s="37"/>
      <c r="D198" s="203" t="s">
        <v>142</v>
      </c>
      <c r="E198" s="37"/>
      <c r="F198" s="204" t="s">
        <v>928</v>
      </c>
      <c r="G198" s="37"/>
      <c r="H198" s="37"/>
      <c r="I198" s="189"/>
      <c r="J198" s="37"/>
      <c r="K198" s="37"/>
      <c r="L198" s="40"/>
      <c r="M198" s="190"/>
      <c r="N198" s="191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142</v>
      </c>
      <c r="AU198" s="18" t="s">
        <v>80</v>
      </c>
    </row>
    <row r="199" spans="1:65" s="2" customFormat="1" ht="24.2" customHeight="1">
      <c r="A199" s="35"/>
      <c r="B199" s="36"/>
      <c r="C199" s="174" t="s">
        <v>283</v>
      </c>
      <c r="D199" s="174" t="s">
        <v>123</v>
      </c>
      <c r="E199" s="175" t="s">
        <v>929</v>
      </c>
      <c r="F199" s="176" t="s">
        <v>930</v>
      </c>
      <c r="G199" s="177" t="s">
        <v>272</v>
      </c>
      <c r="H199" s="178">
        <v>5</v>
      </c>
      <c r="I199" s="179"/>
      <c r="J199" s="180">
        <f>ROUND(I199*H199,2)</f>
        <v>0</v>
      </c>
      <c r="K199" s="176" t="s">
        <v>139</v>
      </c>
      <c r="L199" s="40"/>
      <c r="M199" s="181" t="s">
        <v>19</v>
      </c>
      <c r="N199" s="182" t="s">
        <v>43</v>
      </c>
      <c r="O199" s="65"/>
      <c r="P199" s="183">
        <f>O199*H199</f>
        <v>0</v>
      </c>
      <c r="Q199" s="183">
        <v>0.00362</v>
      </c>
      <c r="R199" s="183">
        <f>Q199*H199</f>
        <v>0.018099999999999998</v>
      </c>
      <c r="S199" s="183">
        <v>0</v>
      </c>
      <c r="T199" s="18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5" t="s">
        <v>86</v>
      </c>
      <c r="AT199" s="185" t="s">
        <v>123</v>
      </c>
      <c r="AU199" s="185" t="s">
        <v>80</v>
      </c>
      <c r="AY199" s="18" t="s">
        <v>121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8" t="s">
        <v>80</v>
      </c>
      <c r="BK199" s="186">
        <f>ROUND(I199*H199,2)</f>
        <v>0</v>
      </c>
      <c r="BL199" s="18" t="s">
        <v>86</v>
      </c>
      <c r="BM199" s="185" t="s">
        <v>931</v>
      </c>
    </row>
    <row r="200" spans="1:47" s="2" customFormat="1" ht="29.25">
      <c r="A200" s="35"/>
      <c r="B200" s="36"/>
      <c r="C200" s="37"/>
      <c r="D200" s="187" t="s">
        <v>128</v>
      </c>
      <c r="E200" s="37"/>
      <c r="F200" s="188" t="s">
        <v>932</v>
      </c>
      <c r="G200" s="37"/>
      <c r="H200" s="37"/>
      <c r="I200" s="189"/>
      <c r="J200" s="37"/>
      <c r="K200" s="37"/>
      <c r="L200" s="40"/>
      <c r="M200" s="190"/>
      <c r="N200" s="191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128</v>
      </c>
      <c r="AU200" s="18" t="s">
        <v>80</v>
      </c>
    </row>
    <row r="201" spans="1:47" s="2" customFormat="1" ht="11.25">
      <c r="A201" s="35"/>
      <c r="B201" s="36"/>
      <c r="C201" s="37"/>
      <c r="D201" s="203" t="s">
        <v>142</v>
      </c>
      <c r="E201" s="37"/>
      <c r="F201" s="204" t="s">
        <v>933</v>
      </c>
      <c r="G201" s="37"/>
      <c r="H201" s="37"/>
      <c r="I201" s="189"/>
      <c r="J201" s="37"/>
      <c r="K201" s="37"/>
      <c r="L201" s="40"/>
      <c r="M201" s="190"/>
      <c r="N201" s="191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142</v>
      </c>
      <c r="AU201" s="18" t="s">
        <v>80</v>
      </c>
    </row>
    <row r="202" spans="1:65" s="2" customFormat="1" ht="24.2" customHeight="1">
      <c r="A202" s="35"/>
      <c r="B202" s="36"/>
      <c r="C202" s="174" t="s">
        <v>290</v>
      </c>
      <c r="D202" s="174" t="s">
        <v>123</v>
      </c>
      <c r="E202" s="175" t="s">
        <v>934</v>
      </c>
      <c r="F202" s="176" t="s">
        <v>935</v>
      </c>
      <c r="G202" s="177" t="s">
        <v>272</v>
      </c>
      <c r="H202" s="178">
        <v>5</v>
      </c>
      <c r="I202" s="179"/>
      <c r="J202" s="180">
        <f>ROUND(I202*H202,2)</f>
        <v>0</v>
      </c>
      <c r="K202" s="176" t="s">
        <v>139</v>
      </c>
      <c r="L202" s="40"/>
      <c r="M202" s="181" t="s">
        <v>19</v>
      </c>
      <c r="N202" s="182" t="s">
        <v>43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86</v>
      </c>
      <c r="AT202" s="185" t="s">
        <v>123</v>
      </c>
      <c r="AU202" s="185" t="s">
        <v>80</v>
      </c>
      <c r="AY202" s="18" t="s">
        <v>121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80</v>
      </c>
      <c r="BK202" s="186">
        <f>ROUND(I202*H202,2)</f>
        <v>0</v>
      </c>
      <c r="BL202" s="18" t="s">
        <v>86</v>
      </c>
      <c r="BM202" s="185" t="s">
        <v>936</v>
      </c>
    </row>
    <row r="203" spans="1:47" s="2" customFormat="1" ht="29.25">
      <c r="A203" s="35"/>
      <c r="B203" s="36"/>
      <c r="C203" s="37"/>
      <c r="D203" s="187" t="s">
        <v>128</v>
      </c>
      <c r="E203" s="37"/>
      <c r="F203" s="188" t="s">
        <v>937</v>
      </c>
      <c r="G203" s="37"/>
      <c r="H203" s="37"/>
      <c r="I203" s="189"/>
      <c r="J203" s="37"/>
      <c r="K203" s="37"/>
      <c r="L203" s="40"/>
      <c r="M203" s="190"/>
      <c r="N203" s="191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128</v>
      </c>
      <c r="AU203" s="18" t="s">
        <v>80</v>
      </c>
    </row>
    <row r="204" spans="1:47" s="2" customFormat="1" ht="11.25">
      <c r="A204" s="35"/>
      <c r="B204" s="36"/>
      <c r="C204" s="37"/>
      <c r="D204" s="203" t="s">
        <v>142</v>
      </c>
      <c r="E204" s="37"/>
      <c r="F204" s="204" t="s">
        <v>938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142</v>
      </c>
      <c r="AU204" s="18" t="s">
        <v>80</v>
      </c>
    </row>
    <row r="205" spans="1:65" s="2" customFormat="1" ht="33" customHeight="1">
      <c r="A205" s="35"/>
      <c r="B205" s="36"/>
      <c r="C205" s="174" t="s">
        <v>295</v>
      </c>
      <c r="D205" s="174" t="s">
        <v>123</v>
      </c>
      <c r="E205" s="175" t="s">
        <v>939</v>
      </c>
      <c r="F205" s="176" t="s">
        <v>940</v>
      </c>
      <c r="G205" s="177" t="s">
        <v>272</v>
      </c>
      <c r="H205" s="178">
        <v>5</v>
      </c>
      <c r="I205" s="179"/>
      <c r="J205" s="180">
        <f>ROUND(I205*H205,2)</f>
        <v>0</v>
      </c>
      <c r="K205" s="176" t="s">
        <v>139</v>
      </c>
      <c r="L205" s="40"/>
      <c r="M205" s="181" t="s">
        <v>19</v>
      </c>
      <c r="N205" s="182" t="s">
        <v>43</v>
      </c>
      <c r="O205" s="65"/>
      <c r="P205" s="183">
        <f>O205*H205</f>
        <v>0</v>
      </c>
      <c r="Q205" s="183">
        <v>0.03535</v>
      </c>
      <c r="R205" s="183">
        <f>Q205*H205</f>
        <v>0.17675</v>
      </c>
      <c r="S205" s="183">
        <v>0</v>
      </c>
      <c r="T205" s="18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86</v>
      </c>
      <c r="AT205" s="185" t="s">
        <v>123</v>
      </c>
      <c r="AU205" s="185" t="s">
        <v>80</v>
      </c>
      <c r="AY205" s="18" t="s">
        <v>121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8" t="s">
        <v>80</v>
      </c>
      <c r="BK205" s="186">
        <f>ROUND(I205*H205,2)</f>
        <v>0</v>
      </c>
      <c r="BL205" s="18" t="s">
        <v>86</v>
      </c>
      <c r="BM205" s="185" t="s">
        <v>941</v>
      </c>
    </row>
    <row r="206" spans="1:47" s="2" customFormat="1" ht="29.25">
      <c r="A206" s="35"/>
      <c r="B206" s="36"/>
      <c r="C206" s="37"/>
      <c r="D206" s="187" t="s">
        <v>128</v>
      </c>
      <c r="E206" s="37"/>
      <c r="F206" s="188" t="s">
        <v>942</v>
      </c>
      <c r="G206" s="37"/>
      <c r="H206" s="37"/>
      <c r="I206" s="189"/>
      <c r="J206" s="37"/>
      <c r="K206" s="37"/>
      <c r="L206" s="40"/>
      <c r="M206" s="190"/>
      <c r="N206" s="19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128</v>
      </c>
      <c r="AU206" s="18" t="s">
        <v>80</v>
      </c>
    </row>
    <row r="207" spans="1:47" s="2" customFormat="1" ht="11.25">
      <c r="A207" s="35"/>
      <c r="B207" s="36"/>
      <c r="C207" s="37"/>
      <c r="D207" s="203" t="s">
        <v>142</v>
      </c>
      <c r="E207" s="37"/>
      <c r="F207" s="204" t="s">
        <v>943</v>
      </c>
      <c r="G207" s="37"/>
      <c r="H207" s="37"/>
      <c r="I207" s="189"/>
      <c r="J207" s="37"/>
      <c r="K207" s="37"/>
      <c r="L207" s="40"/>
      <c r="M207" s="190"/>
      <c r="N207" s="191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142</v>
      </c>
      <c r="AU207" s="18" t="s">
        <v>80</v>
      </c>
    </row>
    <row r="208" spans="2:63" s="12" customFormat="1" ht="22.9" customHeight="1">
      <c r="B208" s="158"/>
      <c r="C208" s="159"/>
      <c r="D208" s="160" t="s">
        <v>70</v>
      </c>
      <c r="E208" s="172" t="s">
        <v>169</v>
      </c>
      <c r="F208" s="172" t="s">
        <v>170</v>
      </c>
      <c r="G208" s="159"/>
      <c r="H208" s="159"/>
      <c r="I208" s="162"/>
      <c r="J208" s="173">
        <f>BK208</f>
        <v>0</v>
      </c>
      <c r="K208" s="159"/>
      <c r="L208" s="164"/>
      <c r="M208" s="165"/>
      <c r="N208" s="166"/>
      <c r="O208" s="166"/>
      <c r="P208" s="167">
        <f>SUM(P209:P237)</f>
        <v>0</v>
      </c>
      <c r="Q208" s="166"/>
      <c r="R208" s="167">
        <f>SUM(R209:R237)</f>
        <v>0</v>
      </c>
      <c r="S208" s="166"/>
      <c r="T208" s="168">
        <f>SUM(T209:T237)</f>
        <v>8.15672</v>
      </c>
      <c r="AR208" s="169" t="s">
        <v>76</v>
      </c>
      <c r="AT208" s="170" t="s">
        <v>70</v>
      </c>
      <c r="AU208" s="170" t="s">
        <v>76</v>
      </c>
      <c r="AY208" s="169" t="s">
        <v>121</v>
      </c>
      <c r="BK208" s="171">
        <f>SUM(BK209:BK237)</f>
        <v>0</v>
      </c>
    </row>
    <row r="209" spans="1:65" s="2" customFormat="1" ht="37.9" customHeight="1">
      <c r="A209" s="35"/>
      <c r="B209" s="36"/>
      <c r="C209" s="174" t="s">
        <v>302</v>
      </c>
      <c r="D209" s="174" t="s">
        <v>123</v>
      </c>
      <c r="E209" s="175" t="s">
        <v>944</v>
      </c>
      <c r="F209" s="176" t="s">
        <v>945</v>
      </c>
      <c r="G209" s="177" t="s">
        <v>126</v>
      </c>
      <c r="H209" s="178">
        <v>177.32</v>
      </c>
      <c r="I209" s="179"/>
      <c r="J209" s="180">
        <f>ROUND(I209*H209,2)</f>
        <v>0</v>
      </c>
      <c r="K209" s="176" t="s">
        <v>139</v>
      </c>
      <c r="L209" s="40"/>
      <c r="M209" s="181" t="s">
        <v>19</v>
      </c>
      <c r="N209" s="182" t="s">
        <v>43</v>
      </c>
      <c r="O209" s="65"/>
      <c r="P209" s="183">
        <f>O209*H209</f>
        <v>0</v>
      </c>
      <c r="Q209" s="183">
        <v>0</v>
      </c>
      <c r="R209" s="183">
        <f>Q209*H209</f>
        <v>0</v>
      </c>
      <c r="S209" s="183">
        <v>0.046</v>
      </c>
      <c r="T209" s="184">
        <f>S209*H209</f>
        <v>8.15672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86</v>
      </c>
      <c r="AT209" s="185" t="s">
        <v>123</v>
      </c>
      <c r="AU209" s="185" t="s">
        <v>80</v>
      </c>
      <c r="AY209" s="18" t="s">
        <v>121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8" t="s">
        <v>80</v>
      </c>
      <c r="BK209" s="186">
        <f>ROUND(I209*H209,2)</f>
        <v>0</v>
      </c>
      <c r="BL209" s="18" t="s">
        <v>86</v>
      </c>
      <c r="BM209" s="185" t="s">
        <v>946</v>
      </c>
    </row>
    <row r="210" spans="1:47" s="2" customFormat="1" ht="29.25">
      <c r="A210" s="35"/>
      <c r="B210" s="36"/>
      <c r="C210" s="37"/>
      <c r="D210" s="187" t="s">
        <v>128</v>
      </c>
      <c r="E210" s="37"/>
      <c r="F210" s="188" t="s">
        <v>947</v>
      </c>
      <c r="G210" s="37"/>
      <c r="H210" s="37"/>
      <c r="I210" s="189"/>
      <c r="J210" s="37"/>
      <c r="K210" s="37"/>
      <c r="L210" s="40"/>
      <c r="M210" s="190"/>
      <c r="N210" s="191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128</v>
      </c>
      <c r="AU210" s="18" t="s">
        <v>80</v>
      </c>
    </row>
    <row r="211" spans="1:47" s="2" customFormat="1" ht="11.25">
      <c r="A211" s="35"/>
      <c r="B211" s="36"/>
      <c r="C211" s="37"/>
      <c r="D211" s="203" t="s">
        <v>142</v>
      </c>
      <c r="E211" s="37"/>
      <c r="F211" s="204" t="s">
        <v>948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142</v>
      </c>
      <c r="AU211" s="18" t="s">
        <v>80</v>
      </c>
    </row>
    <row r="212" spans="2:51" s="15" customFormat="1" ht="11.25">
      <c r="B212" s="231"/>
      <c r="C212" s="232"/>
      <c r="D212" s="187" t="s">
        <v>129</v>
      </c>
      <c r="E212" s="233" t="s">
        <v>19</v>
      </c>
      <c r="F212" s="234" t="s">
        <v>949</v>
      </c>
      <c r="G212" s="232"/>
      <c r="H212" s="233" t="s">
        <v>19</v>
      </c>
      <c r="I212" s="235"/>
      <c r="J212" s="232"/>
      <c r="K212" s="232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129</v>
      </c>
      <c r="AU212" s="240" t="s">
        <v>80</v>
      </c>
      <c r="AV212" s="15" t="s">
        <v>76</v>
      </c>
      <c r="AW212" s="15" t="s">
        <v>33</v>
      </c>
      <c r="AX212" s="15" t="s">
        <v>71</v>
      </c>
      <c r="AY212" s="240" t="s">
        <v>121</v>
      </c>
    </row>
    <row r="213" spans="2:51" s="15" customFormat="1" ht="11.25">
      <c r="B213" s="231"/>
      <c r="C213" s="232"/>
      <c r="D213" s="187" t="s">
        <v>129</v>
      </c>
      <c r="E213" s="233" t="s">
        <v>19</v>
      </c>
      <c r="F213" s="234" t="s">
        <v>950</v>
      </c>
      <c r="G213" s="232"/>
      <c r="H213" s="233" t="s">
        <v>19</v>
      </c>
      <c r="I213" s="235"/>
      <c r="J213" s="232"/>
      <c r="K213" s="232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129</v>
      </c>
      <c r="AU213" s="240" t="s">
        <v>80</v>
      </c>
      <c r="AV213" s="15" t="s">
        <v>76</v>
      </c>
      <c r="AW213" s="15" t="s">
        <v>33</v>
      </c>
      <c r="AX213" s="15" t="s">
        <v>71</v>
      </c>
      <c r="AY213" s="240" t="s">
        <v>121</v>
      </c>
    </row>
    <row r="214" spans="2:51" s="13" customFormat="1" ht="11.25">
      <c r="B214" s="192"/>
      <c r="C214" s="193"/>
      <c r="D214" s="187" t="s">
        <v>129</v>
      </c>
      <c r="E214" s="194" t="s">
        <v>19</v>
      </c>
      <c r="F214" s="195" t="s">
        <v>951</v>
      </c>
      <c r="G214" s="193"/>
      <c r="H214" s="196">
        <v>22</v>
      </c>
      <c r="I214" s="197"/>
      <c r="J214" s="193"/>
      <c r="K214" s="193"/>
      <c r="L214" s="198"/>
      <c r="M214" s="199"/>
      <c r="N214" s="200"/>
      <c r="O214" s="200"/>
      <c r="P214" s="200"/>
      <c r="Q214" s="200"/>
      <c r="R214" s="200"/>
      <c r="S214" s="200"/>
      <c r="T214" s="201"/>
      <c r="AT214" s="202" t="s">
        <v>129</v>
      </c>
      <c r="AU214" s="202" t="s">
        <v>80</v>
      </c>
      <c r="AV214" s="13" t="s">
        <v>80</v>
      </c>
      <c r="AW214" s="13" t="s">
        <v>33</v>
      </c>
      <c r="AX214" s="13" t="s">
        <v>71</v>
      </c>
      <c r="AY214" s="202" t="s">
        <v>121</v>
      </c>
    </row>
    <row r="215" spans="2:51" s="15" customFormat="1" ht="11.25">
      <c r="B215" s="231"/>
      <c r="C215" s="232"/>
      <c r="D215" s="187" t="s">
        <v>129</v>
      </c>
      <c r="E215" s="233" t="s">
        <v>19</v>
      </c>
      <c r="F215" s="234" t="s">
        <v>952</v>
      </c>
      <c r="G215" s="232"/>
      <c r="H215" s="233" t="s">
        <v>19</v>
      </c>
      <c r="I215" s="235"/>
      <c r="J215" s="232"/>
      <c r="K215" s="232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129</v>
      </c>
      <c r="AU215" s="240" t="s">
        <v>80</v>
      </c>
      <c r="AV215" s="15" t="s">
        <v>76</v>
      </c>
      <c r="AW215" s="15" t="s">
        <v>33</v>
      </c>
      <c r="AX215" s="15" t="s">
        <v>71</v>
      </c>
      <c r="AY215" s="240" t="s">
        <v>121</v>
      </c>
    </row>
    <row r="216" spans="2:51" s="13" customFormat="1" ht="11.25">
      <c r="B216" s="192"/>
      <c r="C216" s="193"/>
      <c r="D216" s="187" t="s">
        <v>129</v>
      </c>
      <c r="E216" s="194" t="s">
        <v>19</v>
      </c>
      <c r="F216" s="195" t="s">
        <v>953</v>
      </c>
      <c r="G216" s="193"/>
      <c r="H216" s="196">
        <v>27.06</v>
      </c>
      <c r="I216" s="197"/>
      <c r="J216" s="193"/>
      <c r="K216" s="193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129</v>
      </c>
      <c r="AU216" s="202" t="s">
        <v>80</v>
      </c>
      <c r="AV216" s="13" t="s">
        <v>80</v>
      </c>
      <c r="AW216" s="13" t="s">
        <v>33</v>
      </c>
      <c r="AX216" s="13" t="s">
        <v>71</v>
      </c>
      <c r="AY216" s="202" t="s">
        <v>121</v>
      </c>
    </row>
    <row r="217" spans="2:51" s="15" customFormat="1" ht="11.25">
      <c r="B217" s="231"/>
      <c r="C217" s="232"/>
      <c r="D217" s="187" t="s">
        <v>129</v>
      </c>
      <c r="E217" s="233" t="s">
        <v>19</v>
      </c>
      <c r="F217" s="234" t="s">
        <v>954</v>
      </c>
      <c r="G217" s="232"/>
      <c r="H217" s="233" t="s">
        <v>19</v>
      </c>
      <c r="I217" s="235"/>
      <c r="J217" s="232"/>
      <c r="K217" s="232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129</v>
      </c>
      <c r="AU217" s="240" t="s">
        <v>80</v>
      </c>
      <c r="AV217" s="15" t="s">
        <v>76</v>
      </c>
      <c r="AW217" s="15" t="s">
        <v>33</v>
      </c>
      <c r="AX217" s="15" t="s">
        <v>71</v>
      </c>
      <c r="AY217" s="240" t="s">
        <v>121</v>
      </c>
    </row>
    <row r="218" spans="2:51" s="13" customFormat="1" ht="11.25">
      <c r="B218" s="192"/>
      <c r="C218" s="193"/>
      <c r="D218" s="187" t="s">
        <v>129</v>
      </c>
      <c r="E218" s="194" t="s">
        <v>19</v>
      </c>
      <c r="F218" s="195" t="s">
        <v>955</v>
      </c>
      <c r="G218" s="193"/>
      <c r="H218" s="196">
        <v>11.66</v>
      </c>
      <c r="I218" s="197"/>
      <c r="J218" s="193"/>
      <c r="K218" s="193"/>
      <c r="L218" s="198"/>
      <c r="M218" s="199"/>
      <c r="N218" s="200"/>
      <c r="O218" s="200"/>
      <c r="P218" s="200"/>
      <c r="Q218" s="200"/>
      <c r="R218" s="200"/>
      <c r="S218" s="200"/>
      <c r="T218" s="201"/>
      <c r="AT218" s="202" t="s">
        <v>129</v>
      </c>
      <c r="AU218" s="202" t="s">
        <v>80</v>
      </c>
      <c r="AV218" s="13" t="s">
        <v>80</v>
      </c>
      <c r="AW218" s="13" t="s">
        <v>33</v>
      </c>
      <c r="AX218" s="13" t="s">
        <v>71</v>
      </c>
      <c r="AY218" s="202" t="s">
        <v>121</v>
      </c>
    </row>
    <row r="219" spans="2:51" s="15" customFormat="1" ht="11.25">
      <c r="B219" s="231"/>
      <c r="C219" s="232"/>
      <c r="D219" s="187" t="s">
        <v>129</v>
      </c>
      <c r="E219" s="233" t="s">
        <v>19</v>
      </c>
      <c r="F219" s="234" t="s">
        <v>956</v>
      </c>
      <c r="G219" s="232"/>
      <c r="H219" s="233" t="s">
        <v>19</v>
      </c>
      <c r="I219" s="235"/>
      <c r="J219" s="232"/>
      <c r="K219" s="232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129</v>
      </c>
      <c r="AU219" s="240" t="s">
        <v>80</v>
      </c>
      <c r="AV219" s="15" t="s">
        <v>76</v>
      </c>
      <c r="AW219" s="15" t="s">
        <v>33</v>
      </c>
      <c r="AX219" s="15" t="s">
        <v>71</v>
      </c>
      <c r="AY219" s="240" t="s">
        <v>121</v>
      </c>
    </row>
    <row r="220" spans="2:51" s="13" customFormat="1" ht="11.25">
      <c r="B220" s="192"/>
      <c r="C220" s="193"/>
      <c r="D220" s="187" t="s">
        <v>129</v>
      </c>
      <c r="E220" s="194" t="s">
        <v>19</v>
      </c>
      <c r="F220" s="195" t="s">
        <v>957</v>
      </c>
      <c r="G220" s="193"/>
      <c r="H220" s="196">
        <v>26.62</v>
      </c>
      <c r="I220" s="197"/>
      <c r="J220" s="193"/>
      <c r="K220" s="193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129</v>
      </c>
      <c r="AU220" s="202" t="s">
        <v>80</v>
      </c>
      <c r="AV220" s="13" t="s">
        <v>80</v>
      </c>
      <c r="AW220" s="13" t="s">
        <v>33</v>
      </c>
      <c r="AX220" s="13" t="s">
        <v>71</v>
      </c>
      <c r="AY220" s="202" t="s">
        <v>121</v>
      </c>
    </row>
    <row r="221" spans="2:51" s="15" customFormat="1" ht="11.25">
      <c r="B221" s="231"/>
      <c r="C221" s="232"/>
      <c r="D221" s="187" t="s">
        <v>129</v>
      </c>
      <c r="E221" s="233" t="s">
        <v>19</v>
      </c>
      <c r="F221" s="234" t="s">
        <v>958</v>
      </c>
      <c r="G221" s="232"/>
      <c r="H221" s="233" t="s">
        <v>19</v>
      </c>
      <c r="I221" s="235"/>
      <c r="J221" s="232"/>
      <c r="K221" s="232"/>
      <c r="L221" s="236"/>
      <c r="M221" s="237"/>
      <c r="N221" s="238"/>
      <c r="O221" s="238"/>
      <c r="P221" s="238"/>
      <c r="Q221" s="238"/>
      <c r="R221" s="238"/>
      <c r="S221" s="238"/>
      <c r="T221" s="239"/>
      <c r="AT221" s="240" t="s">
        <v>129</v>
      </c>
      <c r="AU221" s="240" t="s">
        <v>80</v>
      </c>
      <c r="AV221" s="15" t="s">
        <v>76</v>
      </c>
      <c r="AW221" s="15" t="s">
        <v>33</v>
      </c>
      <c r="AX221" s="15" t="s">
        <v>71</v>
      </c>
      <c r="AY221" s="240" t="s">
        <v>121</v>
      </c>
    </row>
    <row r="222" spans="2:51" s="13" customFormat="1" ht="11.25">
      <c r="B222" s="192"/>
      <c r="C222" s="193"/>
      <c r="D222" s="187" t="s">
        <v>129</v>
      </c>
      <c r="E222" s="194" t="s">
        <v>19</v>
      </c>
      <c r="F222" s="195" t="s">
        <v>959</v>
      </c>
      <c r="G222" s="193"/>
      <c r="H222" s="196">
        <v>11.44</v>
      </c>
      <c r="I222" s="197"/>
      <c r="J222" s="193"/>
      <c r="K222" s="193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129</v>
      </c>
      <c r="AU222" s="202" t="s">
        <v>80</v>
      </c>
      <c r="AV222" s="13" t="s">
        <v>80</v>
      </c>
      <c r="AW222" s="13" t="s">
        <v>33</v>
      </c>
      <c r="AX222" s="13" t="s">
        <v>71</v>
      </c>
      <c r="AY222" s="202" t="s">
        <v>121</v>
      </c>
    </row>
    <row r="223" spans="2:51" s="15" customFormat="1" ht="11.25">
      <c r="B223" s="231"/>
      <c r="C223" s="232"/>
      <c r="D223" s="187" t="s">
        <v>129</v>
      </c>
      <c r="E223" s="233" t="s">
        <v>19</v>
      </c>
      <c r="F223" s="234" t="s">
        <v>960</v>
      </c>
      <c r="G223" s="232"/>
      <c r="H223" s="233" t="s">
        <v>19</v>
      </c>
      <c r="I223" s="235"/>
      <c r="J223" s="232"/>
      <c r="K223" s="232"/>
      <c r="L223" s="236"/>
      <c r="M223" s="237"/>
      <c r="N223" s="238"/>
      <c r="O223" s="238"/>
      <c r="P223" s="238"/>
      <c r="Q223" s="238"/>
      <c r="R223" s="238"/>
      <c r="S223" s="238"/>
      <c r="T223" s="239"/>
      <c r="AT223" s="240" t="s">
        <v>129</v>
      </c>
      <c r="AU223" s="240" t="s">
        <v>80</v>
      </c>
      <c r="AV223" s="15" t="s">
        <v>76</v>
      </c>
      <c r="AW223" s="15" t="s">
        <v>33</v>
      </c>
      <c r="AX223" s="15" t="s">
        <v>71</v>
      </c>
      <c r="AY223" s="240" t="s">
        <v>121</v>
      </c>
    </row>
    <row r="224" spans="2:51" s="13" customFormat="1" ht="11.25">
      <c r="B224" s="192"/>
      <c r="C224" s="193"/>
      <c r="D224" s="187" t="s">
        <v>129</v>
      </c>
      <c r="E224" s="194" t="s">
        <v>19</v>
      </c>
      <c r="F224" s="195" t="s">
        <v>961</v>
      </c>
      <c r="G224" s="193"/>
      <c r="H224" s="196">
        <v>16.28</v>
      </c>
      <c r="I224" s="197"/>
      <c r="J224" s="193"/>
      <c r="K224" s="193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129</v>
      </c>
      <c r="AU224" s="202" t="s">
        <v>80</v>
      </c>
      <c r="AV224" s="13" t="s">
        <v>80</v>
      </c>
      <c r="AW224" s="13" t="s">
        <v>33</v>
      </c>
      <c r="AX224" s="13" t="s">
        <v>71</v>
      </c>
      <c r="AY224" s="202" t="s">
        <v>121</v>
      </c>
    </row>
    <row r="225" spans="2:51" s="15" customFormat="1" ht="11.25">
      <c r="B225" s="231"/>
      <c r="C225" s="232"/>
      <c r="D225" s="187" t="s">
        <v>129</v>
      </c>
      <c r="E225" s="233" t="s">
        <v>19</v>
      </c>
      <c r="F225" s="234" t="s">
        <v>962</v>
      </c>
      <c r="G225" s="232"/>
      <c r="H225" s="233" t="s">
        <v>19</v>
      </c>
      <c r="I225" s="235"/>
      <c r="J225" s="232"/>
      <c r="K225" s="232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129</v>
      </c>
      <c r="AU225" s="240" t="s">
        <v>80</v>
      </c>
      <c r="AV225" s="15" t="s">
        <v>76</v>
      </c>
      <c r="AW225" s="15" t="s">
        <v>33</v>
      </c>
      <c r="AX225" s="15" t="s">
        <v>71</v>
      </c>
      <c r="AY225" s="240" t="s">
        <v>121</v>
      </c>
    </row>
    <row r="226" spans="2:51" s="13" customFormat="1" ht="11.25">
      <c r="B226" s="192"/>
      <c r="C226" s="193"/>
      <c r="D226" s="187" t="s">
        <v>129</v>
      </c>
      <c r="E226" s="194" t="s">
        <v>19</v>
      </c>
      <c r="F226" s="195" t="s">
        <v>963</v>
      </c>
      <c r="G226" s="193"/>
      <c r="H226" s="196">
        <v>17.6</v>
      </c>
      <c r="I226" s="197"/>
      <c r="J226" s="193"/>
      <c r="K226" s="193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129</v>
      </c>
      <c r="AU226" s="202" t="s">
        <v>80</v>
      </c>
      <c r="AV226" s="13" t="s">
        <v>80</v>
      </c>
      <c r="AW226" s="13" t="s">
        <v>33</v>
      </c>
      <c r="AX226" s="13" t="s">
        <v>71</v>
      </c>
      <c r="AY226" s="202" t="s">
        <v>121</v>
      </c>
    </row>
    <row r="227" spans="2:51" s="15" customFormat="1" ht="11.25">
      <c r="B227" s="231"/>
      <c r="C227" s="232"/>
      <c r="D227" s="187" t="s">
        <v>129</v>
      </c>
      <c r="E227" s="233" t="s">
        <v>19</v>
      </c>
      <c r="F227" s="234" t="s">
        <v>964</v>
      </c>
      <c r="G227" s="232"/>
      <c r="H227" s="233" t="s">
        <v>19</v>
      </c>
      <c r="I227" s="235"/>
      <c r="J227" s="232"/>
      <c r="K227" s="232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129</v>
      </c>
      <c r="AU227" s="240" t="s">
        <v>80</v>
      </c>
      <c r="AV227" s="15" t="s">
        <v>76</v>
      </c>
      <c r="AW227" s="15" t="s">
        <v>33</v>
      </c>
      <c r="AX227" s="15" t="s">
        <v>71</v>
      </c>
      <c r="AY227" s="240" t="s">
        <v>121</v>
      </c>
    </row>
    <row r="228" spans="2:51" s="13" customFormat="1" ht="11.25">
      <c r="B228" s="192"/>
      <c r="C228" s="193"/>
      <c r="D228" s="187" t="s">
        <v>129</v>
      </c>
      <c r="E228" s="194" t="s">
        <v>19</v>
      </c>
      <c r="F228" s="195" t="s">
        <v>965</v>
      </c>
      <c r="G228" s="193"/>
      <c r="H228" s="196">
        <v>13.2</v>
      </c>
      <c r="I228" s="197"/>
      <c r="J228" s="193"/>
      <c r="K228" s="193"/>
      <c r="L228" s="198"/>
      <c r="M228" s="199"/>
      <c r="N228" s="200"/>
      <c r="O228" s="200"/>
      <c r="P228" s="200"/>
      <c r="Q228" s="200"/>
      <c r="R228" s="200"/>
      <c r="S228" s="200"/>
      <c r="T228" s="201"/>
      <c r="AT228" s="202" t="s">
        <v>129</v>
      </c>
      <c r="AU228" s="202" t="s">
        <v>80</v>
      </c>
      <c r="AV228" s="13" t="s">
        <v>80</v>
      </c>
      <c r="AW228" s="13" t="s">
        <v>33</v>
      </c>
      <c r="AX228" s="13" t="s">
        <v>71</v>
      </c>
      <c r="AY228" s="202" t="s">
        <v>121</v>
      </c>
    </row>
    <row r="229" spans="2:51" s="15" customFormat="1" ht="11.25">
      <c r="B229" s="231"/>
      <c r="C229" s="232"/>
      <c r="D229" s="187" t="s">
        <v>129</v>
      </c>
      <c r="E229" s="233" t="s">
        <v>19</v>
      </c>
      <c r="F229" s="234" t="s">
        <v>966</v>
      </c>
      <c r="G229" s="232"/>
      <c r="H229" s="233" t="s">
        <v>19</v>
      </c>
      <c r="I229" s="235"/>
      <c r="J229" s="232"/>
      <c r="K229" s="232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129</v>
      </c>
      <c r="AU229" s="240" t="s">
        <v>80</v>
      </c>
      <c r="AV229" s="15" t="s">
        <v>76</v>
      </c>
      <c r="AW229" s="15" t="s">
        <v>33</v>
      </c>
      <c r="AX229" s="15" t="s">
        <v>71</v>
      </c>
      <c r="AY229" s="240" t="s">
        <v>121</v>
      </c>
    </row>
    <row r="230" spans="2:51" s="13" customFormat="1" ht="11.25">
      <c r="B230" s="192"/>
      <c r="C230" s="193"/>
      <c r="D230" s="187" t="s">
        <v>129</v>
      </c>
      <c r="E230" s="194" t="s">
        <v>19</v>
      </c>
      <c r="F230" s="195" t="s">
        <v>967</v>
      </c>
      <c r="G230" s="193"/>
      <c r="H230" s="196">
        <v>8.8</v>
      </c>
      <c r="I230" s="197"/>
      <c r="J230" s="193"/>
      <c r="K230" s="193"/>
      <c r="L230" s="198"/>
      <c r="M230" s="199"/>
      <c r="N230" s="200"/>
      <c r="O230" s="200"/>
      <c r="P230" s="200"/>
      <c r="Q230" s="200"/>
      <c r="R230" s="200"/>
      <c r="S230" s="200"/>
      <c r="T230" s="201"/>
      <c r="AT230" s="202" t="s">
        <v>129</v>
      </c>
      <c r="AU230" s="202" t="s">
        <v>80</v>
      </c>
      <c r="AV230" s="13" t="s">
        <v>80</v>
      </c>
      <c r="AW230" s="13" t="s">
        <v>33</v>
      </c>
      <c r="AX230" s="13" t="s">
        <v>71</v>
      </c>
      <c r="AY230" s="202" t="s">
        <v>121</v>
      </c>
    </row>
    <row r="231" spans="2:51" s="15" customFormat="1" ht="11.25">
      <c r="B231" s="231"/>
      <c r="C231" s="232"/>
      <c r="D231" s="187" t="s">
        <v>129</v>
      </c>
      <c r="E231" s="233" t="s">
        <v>19</v>
      </c>
      <c r="F231" s="234" t="s">
        <v>968</v>
      </c>
      <c r="G231" s="232"/>
      <c r="H231" s="233" t="s">
        <v>19</v>
      </c>
      <c r="I231" s="235"/>
      <c r="J231" s="232"/>
      <c r="K231" s="232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129</v>
      </c>
      <c r="AU231" s="240" t="s">
        <v>80</v>
      </c>
      <c r="AV231" s="15" t="s">
        <v>76</v>
      </c>
      <c r="AW231" s="15" t="s">
        <v>33</v>
      </c>
      <c r="AX231" s="15" t="s">
        <v>71</v>
      </c>
      <c r="AY231" s="240" t="s">
        <v>121</v>
      </c>
    </row>
    <row r="232" spans="2:51" s="13" customFormat="1" ht="11.25">
      <c r="B232" s="192"/>
      <c r="C232" s="193"/>
      <c r="D232" s="187" t="s">
        <v>129</v>
      </c>
      <c r="E232" s="194" t="s">
        <v>19</v>
      </c>
      <c r="F232" s="195" t="s">
        <v>969</v>
      </c>
      <c r="G232" s="193"/>
      <c r="H232" s="196">
        <v>3.52</v>
      </c>
      <c r="I232" s="197"/>
      <c r="J232" s="193"/>
      <c r="K232" s="193"/>
      <c r="L232" s="198"/>
      <c r="M232" s="199"/>
      <c r="N232" s="200"/>
      <c r="O232" s="200"/>
      <c r="P232" s="200"/>
      <c r="Q232" s="200"/>
      <c r="R232" s="200"/>
      <c r="S232" s="200"/>
      <c r="T232" s="201"/>
      <c r="AT232" s="202" t="s">
        <v>129</v>
      </c>
      <c r="AU232" s="202" t="s">
        <v>80</v>
      </c>
      <c r="AV232" s="13" t="s">
        <v>80</v>
      </c>
      <c r="AW232" s="13" t="s">
        <v>33</v>
      </c>
      <c r="AX232" s="13" t="s">
        <v>71</v>
      </c>
      <c r="AY232" s="202" t="s">
        <v>121</v>
      </c>
    </row>
    <row r="233" spans="2:51" s="15" customFormat="1" ht="11.25">
      <c r="B233" s="231"/>
      <c r="C233" s="232"/>
      <c r="D233" s="187" t="s">
        <v>129</v>
      </c>
      <c r="E233" s="233" t="s">
        <v>19</v>
      </c>
      <c r="F233" s="234" t="s">
        <v>970</v>
      </c>
      <c r="G233" s="232"/>
      <c r="H233" s="233" t="s">
        <v>19</v>
      </c>
      <c r="I233" s="235"/>
      <c r="J233" s="232"/>
      <c r="K233" s="232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129</v>
      </c>
      <c r="AU233" s="240" t="s">
        <v>80</v>
      </c>
      <c r="AV233" s="15" t="s">
        <v>76</v>
      </c>
      <c r="AW233" s="15" t="s">
        <v>33</v>
      </c>
      <c r="AX233" s="15" t="s">
        <v>71</v>
      </c>
      <c r="AY233" s="240" t="s">
        <v>121</v>
      </c>
    </row>
    <row r="234" spans="2:51" s="13" customFormat="1" ht="11.25">
      <c r="B234" s="192"/>
      <c r="C234" s="193"/>
      <c r="D234" s="187" t="s">
        <v>129</v>
      </c>
      <c r="E234" s="194" t="s">
        <v>19</v>
      </c>
      <c r="F234" s="195" t="s">
        <v>969</v>
      </c>
      <c r="G234" s="193"/>
      <c r="H234" s="196">
        <v>3.52</v>
      </c>
      <c r="I234" s="197"/>
      <c r="J234" s="193"/>
      <c r="K234" s="193"/>
      <c r="L234" s="198"/>
      <c r="M234" s="199"/>
      <c r="N234" s="200"/>
      <c r="O234" s="200"/>
      <c r="P234" s="200"/>
      <c r="Q234" s="200"/>
      <c r="R234" s="200"/>
      <c r="S234" s="200"/>
      <c r="T234" s="201"/>
      <c r="AT234" s="202" t="s">
        <v>129</v>
      </c>
      <c r="AU234" s="202" t="s">
        <v>80</v>
      </c>
      <c r="AV234" s="13" t="s">
        <v>80</v>
      </c>
      <c r="AW234" s="13" t="s">
        <v>33</v>
      </c>
      <c r="AX234" s="13" t="s">
        <v>71</v>
      </c>
      <c r="AY234" s="202" t="s">
        <v>121</v>
      </c>
    </row>
    <row r="235" spans="2:51" s="15" customFormat="1" ht="11.25">
      <c r="B235" s="231"/>
      <c r="C235" s="232"/>
      <c r="D235" s="187" t="s">
        <v>129</v>
      </c>
      <c r="E235" s="233" t="s">
        <v>19</v>
      </c>
      <c r="F235" s="234" t="s">
        <v>971</v>
      </c>
      <c r="G235" s="232"/>
      <c r="H235" s="233" t="s">
        <v>19</v>
      </c>
      <c r="I235" s="235"/>
      <c r="J235" s="232"/>
      <c r="K235" s="232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129</v>
      </c>
      <c r="AU235" s="240" t="s">
        <v>80</v>
      </c>
      <c r="AV235" s="15" t="s">
        <v>76</v>
      </c>
      <c r="AW235" s="15" t="s">
        <v>33</v>
      </c>
      <c r="AX235" s="15" t="s">
        <v>71</v>
      </c>
      <c r="AY235" s="240" t="s">
        <v>121</v>
      </c>
    </row>
    <row r="236" spans="2:51" s="13" customFormat="1" ht="11.25">
      <c r="B236" s="192"/>
      <c r="C236" s="193"/>
      <c r="D236" s="187" t="s">
        <v>129</v>
      </c>
      <c r="E236" s="194" t="s">
        <v>19</v>
      </c>
      <c r="F236" s="195" t="s">
        <v>972</v>
      </c>
      <c r="G236" s="193"/>
      <c r="H236" s="196">
        <v>15.62</v>
      </c>
      <c r="I236" s="197"/>
      <c r="J236" s="193"/>
      <c r="K236" s="193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129</v>
      </c>
      <c r="AU236" s="202" t="s">
        <v>80</v>
      </c>
      <c r="AV236" s="13" t="s">
        <v>80</v>
      </c>
      <c r="AW236" s="13" t="s">
        <v>33</v>
      </c>
      <c r="AX236" s="13" t="s">
        <v>71</v>
      </c>
      <c r="AY236" s="202" t="s">
        <v>121</v>
      </c>
    </row>
    <row r="237" spans="2:51" s="14" customFormat="1" ht="11.25">
      <c r="B237" s="205"/>
      <c r="C237" s="206"/>
      <c r="D237" s="187" t="s">
        <v>129</v>
      </c>
      <c r="E237" s="207" t="s">
        <v>19</v>
      </c>
      <c r="F237" s="208" t="s">
        <v>261</v>
      </c>
      <c r="G237" s="206"/>
      <c r="H237" s="209">
        <v>177.32000000000002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129</v>
      </c>
      <c r="AU237" s="215" t="s">
        <v>80</v>
      </c>
      <c r="AV237" s="14" t="s">
        <v>86</v>
      </c>
      <c r="AW237" s="14" t="s">
        <v>33</v>
      </c>
      <c r="AX237" s="14" t="s">
        <v>76</v>
      </c>
      <c r="AY237" s="215" t="s">
        <v>121</v>
      </c>
    </row>
    <row r="238" spans="2:63" s="12" customFormat="1" ht="22.9" customHeight="1">
      <c r="B238" s="158"/>
      <c r="C238" s="159"/>
      <c r="D238" s="160" t="s">
        <v>70</v>
      </c>
      <c r="E238" s="172" t="s">
        <v>630</v>
      </c>
      <c r="F238" s="172" t="s">
        <v>631</v>
      </c>
      <c r="G238" s="159"/>
      <c r="H238" s="159"/>
      <c r="I238" s="162"/>
      <c r="J238" s="173">
        <f>BK238</f>
        <v>0</v>
      </c>
      <c r="K238" s="159"/>
      <c r="L238" s="164"/>
      <c r="M238" s="165"/>
      <c r="N238" s="166"/>
      <c r="O238" s="166"/>
      <c r="P238" s="167">
        <f>SUM(P239:P251)</f>
        <v>0</v>
      </c>
      <c r="Q238" s="166"/>
      <c r="R238" s="167">
        <f>SUM(R239:R251)</f>
        <v>0</v>
      </c>
      <c r="S238" s="166"/>
      <c r="T238" s="168">
        <f>SUM(T239:T251)</f>
        <v>0</v>
      </c>
      <c r="AR238" s="169" t="s">
        <v>76</v>
      </c>
      <c r="AT238" s="170" t="s">
        <v>70</v>
      </c>
      <c r="AU238" s="170" t="s">
        <v>76</v>
      </c>
      <c r="AY238" s="169" t="s">
        <v>121</v>
      </c>
      <c r="BK238" s="171">
        <f>SUM(BK239:BK251)</f>
        <v>0</v>
      </c>
    </row>
    <row r="239" spans="1:65" s="2" customFormat="1" ht="24.2" customHeight="1">
      <c r="A239" s="35"/>
      <c r="B239" s="36"/>
      <c r="C239" s="174" t="s">
        <v>311</v>
      </c>
      <c r="D239" s="174" t="s">
        <v>123</v>
      </c>
      <c r="E239" s="175" t="s">
        <v>633</v>
      </c>
      <c r="F239" s="176" t="s">
        <v>634</v>
      </c>
      <c r="G239" s="177" t="s">
        <v>211</v>
      </c>
      <c r="H239" s="178">
        <v>8.158</v>
      </c>
      <c r="I239" s="179"/>
      <c r="J239" s="180">
        <f>ROUND(I239*H239,2)</f>
        <v>0</v>
      </c>
      <c r="K239" s="176" t="s">
        <v>139</v>
      </c>
      <c r="L239" s="40"/>
      <c r="M239" s="181" t="s">
        <v>19</v>
      </c>
      <c r="N239" s="182" t="s">
        <v>43</v>
      </c>
      <c r="O239" s="65"/>
      <c r="P239" s="183">
        <f>O239*H239</f>
        <v>0</v>
      </c>
      <c r="Q239" s="183">
        <v>0</v>
      </c>
      <c r="R239" s="183">
        <f>Q239*H239</f>
        <v>0</v>
      </c>
      <c r="S239" s="183">
        <v>0</v>
      </c>
      <c r="T239" s="18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5" t="s">
        <v>86</v>
      </c>
      <c r="AT239" s="185" t="s">
        <v>123</v>
      </c>
      <c r="AU239" s="185" t="s">
        <v>80</v>
      </c>
      <c r="AY239" s="18" t="s">
        <v>121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18" t="s">
        <v>80</v>
      </c>
      <c r="BK239" s="186">
        <f>ROUND(I239*H239,2)</f>
        <v>0</v>
      </c>
      <c r="BL239" s="18" t="s">
        <v>86</v>
      </c>
      <c r="BM239" s="185" t="s">
        <v>973</v>
      </c>
    </row>
    <row r="240" spans="1:47" s="2" customFormat="1" ht="19.5">
      <c r="A240" s="35"/>
      <c r="B240" s="36"/>
      <c r="C240" s="37"/>
      <c r="D240" s="187" t="s">
        <v>128</v>
      </c>
      <c r="E240" s="37"/>
      <c r="F240" s="188" t="s">
        <v>636</v>
      </c>
      <c r="G240" s="37"/>
      <c r="H240" s="37"/>
      <c r="I240" s="189"/>
      <c r="J240" s="37"/>
      <c r="K240" s="37"/>
      <c r="L240" s="40"/>
      <c r="M240" s="190"/>
      <c r="N240" s="191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128</v>
      </c>
      <c r="AU240" s="18" t="s">
        <v>80</v>
      </c>
    </row>
    <row r="241" spans="1:47" s="2" customFormat="1" ht="11.25">
      <c r="A241" s="35"/>
      <c r="B241" s="36"/>
      <c r="C241" s="37"/>
      <c r="D241" s="203" t="s">
        <v>142</v>
      </c>
      <c r="E241" s="37"/>
      <c r="F241" s="204" t="s">
        <v>637</v>
      </c>
      <c r="G241" s="37"/>
      <c r="H241" s="37"/>
      <c r="I241" s="189"/>
      <c r="J241" s="37"/>
      <c r="K241" s="37"/>
      <c r="L241" s="40"/>
      <c r="M241" s="190"/>
      <c r="N241" s="191"/>
      <c r="O241" s="65"/>
      <c r="P241" s="65"/>
      <c r="Q241" s="65"/>
      <c r="R241" s="65"/>
      <c r="S241" s="65"/>
      <c r="T241" s="66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142</v>
      </c>
      <c r="AU241" s="18" t="s">
        <v>80</v>
      </c>
    </row>
    <row r="242" spans="1:65" s="2" customFormat="1" ht="24.2" customHeight="1">
      <c r="A242" s="35"/>
      <c r="B242" s="36"/>
      <c r="C242" s="174" t="s">
        <v>315</v>
      </c>
      <c r="D242" s="174" t="s">
        <v>123</v>
      </c>
      <c r="E242" s="175" t="s">
        <v>639</v>
      </c>
      <c r="F242" s="176" t="s">
        <v>640</v>
      </c>
      <c r="G242" s="177" t="s">
        <v>211</v>
      </c>
      <c r="H242" s="178">
        <v>8.158</v>
      </c>
      <c r="I242" s="179"/>
      <c r="J242" s="180">
        <f>ROUND(I242*H242,2)</f>
        <v>0</v>
      </c>
      <c r="K242" s="176" t="s">
        <v>139</v>
      </c>
      <c r="L242" s="40"/>
      <c r="M242" s="181" t="s">
        <v>19</v>
      </c>
      <c r="N242" s="182" t="s">
        <v>43</v>
      </c>
      <c r="O242" s="65"/>
      <c r="P242" s="183">
        <f>O242*H242</f>
        <v>0</v>
      </c>
      <c r="Q242" s="183">
        <v>0</v>
      </c>
      <c r="R242" s="183">
        <f>Q242*H242</f>
        <v>0</v>
      </c>
      <c r="S242" s="183">
        <v>0</v>
      </c>
      <c r="T242" s="18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86</v>
      </c>
      <c r="AT242" s="185" t="s">
        <v>123</v>
      </c>
      <c r="AU242" s="185" t="s">
        <v>80</v>
      </c>
      <c r="AY242" s="18" t="s">
        <v>121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8" t="s">
        <v>80</v>
      </c>
      <c r="BK242" s="186">
        <f>ROUND(I242*H242,2)</f>
        <v>0</v>
      </c>
      <c r="BL242" s="18" t="s">
        <v>86</v>
      </c>
      <c r="BM242" s="185" t="s">
        <v>974</v>
      </c>
    </row>
    <row r="243" spans="1:47" s="2" customFormat="1" ht="19.5">
      <c r="A243" s="35"/>
      <c r="B243" s="36"/>
      <c r="C243" s="37"/>
      <c r="D243" s="187" t="s">
        <v>128</v>
      </c>
      <c r="E243" s="37"/>
      <c r="F243" s="188" t="s">
        <v>642</v>
      </c>
      <c r="G243" s="37"/>
      <c r="H243" s="37"/>
      <c r="I243" s="189"/>
      <c r="J243" s="37"/>
      <c r="K243" s="37"/>
      <c r="L243" s="40"/>
      <c r="M243" s="190"/>
      <c r="N243" s="191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128</v>
      </c>
      <c r="AU243" s="18" t="s">
        <v>80</v>
      </c>
    </row>
    <row r="244" spans="1:47" s="2" customFormat="1" ht="11.25">
      <c r="A244" s="35"/>
      <c r="B244" s="36"/>
      <c r="C244" s="37"/>
      <c r="D244" s="203" t="s">
        <v>142</v>
      </c>
      <c r="E244" s="37"/>
      <c r="F244" s="204" t="s">
        <v>643</v>
      </c>
      <c r="G244" s="37"/>
      <c r="H244" s="37"/>
      <c r="I244" s="189"/>
      <c r="J244" s="37"/>
      <c r="K244" s="37"/>
      <c r="L244" s="40"/>
      <c r="M244" s="190"/>
      <c r="N244" s="191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142</v>
      </c>
      <c r="AU244" s="18" t="s">
        <v>80</v>
      </c>
    </row>
    <row r="245" spans="1:65" s="2" customFormat="1" ht="24.2" customHeight="1">
      <c r="A245" s="35"/>
      <c r="B245" s="36"/>
      <c r="C245" s="174" t="s">
        <v>321</v>
      </c>
      <c r="D245" s="174" t="s">
        <v>123</v>
      </c>
      <c r="E245" s="175" t="s">
        <v>645</v>
      </c>
      <c r="F245" s="176" t="s">
        <v>646</v>
      </c>
      <c r="G245" s="177" t="s">
        <v>211</v>
      </c>
      <c r="H245" s="178">
        <v>114.212</v>
      </c>
      <c r="I245" s="179"/>
      <c r="J245" s="180">
        <f>ROUND(I245*H245,2)</f>
        <v>0</v>
      </c>
      <c r="K245" s="176" t="s">
        <v>139</v>
      </c>
      <c r="L245" s="40"/>
      <c r="M245" s="181" t="s">
        <v>19</v>
      </c>
      <c r="N245" s="182" t="s">
        <v>43</v>
      </c>
      <c r="O245" s="65"/>
      <c r="P245" s="183">
        <f>O245*H245</f>
        <v>0</v>
      </c>
      <c r="Q245" s="183">
        <v>0</v>
      </c>
      <c r="R245" s="183">
        <f>Q245*H245</f>
        <v>0</v>
      </c>
      <c r="S245" s="183">
        <v>0</v>
      </c>
      <c r="T245" s="18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86</v>
      </c>
      <c r="AT245" s="185" t="s">
        <v>123</v>
      </c>
      <c r="AU245" s="185" t="s">
        <v>80</v>
      </c>
      <c r="AY245" s="18" t="s">
        <v>121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80</v>
      </c>
      <c r="BK245" s="186">
        <f>ROUND(I245*H245,2)</f>
        <v>0</v>
      </c>
      <c r="BL245" s="18" t="s">
        <v>86</v>
      </c>
      <c r="BM245" s="185" t="s">
        <v>975</v>
      </c>
    </row>
    <row r="246" spans="1:47" s="2" customFormat="1" ht="29.25">
      <c r="A246" s="35"/>
      <c r="B246" s="36"/>
      <c r="C246" s="37"/>
      <c r="D246" s="187" t="s">
        <v>128</v>
      </c>
      <c r="E246" s="37"/>
      <c r="F246" s="188" t="s">
        <v>648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128</v>
      </c>
      <c r="AU246" s="18" t="s">
        <v>80</v>
      </c>
    </row>
    <row r="247" spans="1:47" s="2" customFormat="1" ht="11.25">
      <c r="A247" s="35"/>
      <c r="B247" s="36"/>
      <c r="C247" s="37"/>
      <c r="D247" s="203" t="s">
        <v>142</v>
      </c>
      <c r="E247" s="37"/>
      <c r="F247" s="204" t="s">
        <v>649</v>
      </c>
      <c r="G247" s="37"/>
      <c r="H247" s="37"/>
      <c r="I247" s="189"/>
      <c r="J247" s="37"/>
      <c r="K247" s="37"/>
      <c r="L247" s="40"/>
      <c r="M247" s="190"/>
      <c r="N247" s="191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142</v>
      </c>
      <c r="AU247" s="18" t="s">
        <v>80</v>
      </c>
    </row>
    <row r="248" spans="2:51" s="13" customFormat="1" ht="11.25">
      <c r="B248" s="192"/>
      <c r="C248" s="193"/>
      <c r="D248" s="187" t="s">
        <v>129</v>
      </c>
      <c r="E248" s="194" t="s">
        <v>19</v>
      </c>
      <c r="F248" s="195" t="s">
        <v>976</v>
      </c>
      <c r="G248" s="193"/>
      <c r="H248" s="196">
        <v>114.212</v>
      </c>
      <c r="I248" s="197"/>
      <c r="J248" s="193"/>
      <c r="K248" s="193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129</v>
      </c>
      <c r="AU248" s="202" t="s">
        <v>80</v>
      </c>
      <c r="AV248" s="13" t="s">
        <v>80</v>
      </c>
      <c r="AW248" s="13" t="s">
        <v>33</v>
      </c>
      <c r="AX248" s="13" t="s">
        <v>76</v>
      </c>
      <c r="AY248" s="202" t="s">
        <v>121</v>
      </c>
    </row>
    <row r="249" spans="1:65" s="2" customFormat="1" ht="33" customHeight="1">
      <c r="A249" s="35"/>
      <c r="B249" s="36"/>
      <c r="C249" s="174" t="s">
        <v>281</v>
      </c>
      <c r="D249" s="174" t="s">
        <v>123</v>
      </c>
      <c r="E249" s="175" t="s">
        <v>652</v>
      </c>
      <c r="F249" s="176" t="s">
        <v>653</v>
      </c>
      <c r="G249" s="177" t="s">
        <v>211</v>
      </c>
      <c r="H249" s="178">
        <v>8.158</v>
      </c>
      <c r="I249" s="179"/>
      <c r="J249" s="180">
        <f>ROUND(I249*H249,2)</f>
        <v>0</v>
      </c>
      <c r="K249" s="176" t="s">
        <v>139</v>
      </c>
      <c r="L249" s="40"/>
      <c r="M249" s="181" t="s">
        <v>19</v>
      </c>
      <c r="N249" s="182" t="s">
        <v>43</v>
      </c>
      <c r="O249" s="65"/>
      <c r="P249" s="183">
        <f>O249*H249</f>
        <v>0</v>
      </c>
      <c r="Q249" s="183">
        <v>0</v>
      </c>
      <c r="R249" s="183">
        <f>Q249*H249</f>
        <v>0</v>
      </c>
      <c r="S249" s="183">
        <v>0</v>
      </c>
      <c r="T249" s="18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5" t="s">
        <v>86</v>
      </c>
      <c r="AT249" s="185" t="s">
        <v>123</v>
      </c>
      <c r="AU249" s="185" t="s">
        <v>80</v>
      </c>
      <c r="AY249" s="18" t="s">
        <v>121</v>
      </c>
      <c r="BE249" s="186">
        <f>IF(N249="základní",J249,0)</f>
        <v>0</v>
      </c>
      <c r="BF249" s="186">
        <f>IF(N249="snížená",J249,0)</f>
        <v>0</v>
      </c>
      <c r="BG249" s="186">
        <f>IF(N249="zákl. přenesená",J249,0)</f>
        <v>0</v>
      </c>
      <c r="BH249" s="186">
        <f>IF(N249="sníž. přenesená",J249,0)</f>
        <v>0</v>
      </c>
      <c r="BI249" s="186">
        <f>IF(N249="nulová",J249,0)</f>
        <v>0</v>
      </c>
      <c r="BJ249" s="18" t="s">
        <v>80</v>
      </c>
      <c r="BK249" s="186">
        <f>ROUND(I249*H249,2)</f>
        <v>0</v>
      </c>
      <c r="BL249" s="18" t="s">
        <v>86</v>
      </c>
      <c r="BM249" s="185" t="s">
        <v>977</v>
      </c>
    </row>
    <row r="250" spans="1:47" s="2" customFormat="1" ht="29.25">
      <c r="A250" s="35"/>
      <c r="B250" s="36"/>
      <c r="C250" s="37"/>
      <c r="D250" s="187" t="s">
        <v>128</v>
      </c>
      <c r="E250" s="37"/>
      <c r="F250" s="188" t="s">
        <v>655</v>
      </c>
      <c r="G250" s="37"/>
      <c r="H250" s="37"/>
      <c r="I250" s="189"/>
      <c r="J250" s="37"/>
      <c r="K250" s="37"/>
      <c r="L250" s="40"/>
      <c r="M250" s="190"/>
      <c r="N250" s="191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128</v>
      </c>
      <c r="AU250" s="18" t="s">
        <v>80</v>
      </c>
    </row>
    <row r="251" spans="1:47" s="2" customFormat="1" ht="11.25">
      <c r="A251" s="35"/>
      <c r="B251" s="36"/>
      <c r="C251" s="37"/>
      <c r="D251" s="203" t="s">
        <v>142</v>
      </c>
      <c r="E251" s="37"/>
      <c r="F251" s="204" t="s">
        <v>656</v>
      </c>
      <c r="G251" s="37"/>
      <c r="H251" s="37"/>
      <c r="I251" s="189"/>
      <c r="J251" s="37"/>
      <c r="K251" s="37"/>
      <c r="L251" s="40"/>
      <c r="M251" s="190"/>
      <c r="N251" s="191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142</v>
      </c>
      <c r="AU251" s="18" t="s">
        <v>80</v>
      </c>
    </row>
    <row r="252" spans="2:63" s="12" customFormat="1" ht="22.9" customHeight="1">
      <c r="B252" s="158"/>
      <c r="C252" s="159"/>
      <c r="D252" s="160" t="s">
        <v>70</v>
      </c>
      <c r="E252" s="172" t="s">
        <v>207</v>
      </c>
      <c r="F252" s="172" t="s">
        <v>208</v>
      </c>
      <c r="G252" s="159"/>
      <c r="H252" s="159"/>
      <c r="I252" s="162"/>
      <c r="J252" s="173">
        <f>BK252</f>
        <v>0</v>
      </c>
      <c r="K252" s="159"/>
      <c r="L252" s="164"/>
      <c r="M252" s="165"/>
      <c r="N252" s="166"/>
      <c r="O252" s="166"/>
      <c r="P252" s="167">
        <f>SUM(P253:P255)</f>
        <v>0</v>
      </c>
      <c r="Q252" s="166"/>
      <c r="R252" s="167">
        <f>SUM(R253:R255)</f>
        <v>0</v>
      </c>
      <c r="S252" s="166"/>
      <c r="T252" s="168">
        <f>SUM(T253:T255)</f>
        <v>0</v>
      </c>
      <c r="AR252" s="169" t="s">
        <v>76</v>
      </c>
      <c r="AT252" s="170" t="s">
        <v>70</v>
      </c>
      <c r="AU252" s="170" t="s">
        <v>76</v>
      </c>
      <c r="AY252" s="169" t="s">
        <v>121</v>
      </c>
      <c r="BK252" s="171">
        <f>SUM(BK253:BK255)</f>
        <v>0</v>
      </c>
    </row>
    <row r="253" spans="1:65" s="2" customFormat="1" ht="21.75" customHeight="1">
      <c r="A253" s="35"/>
      <c r="B253" s="36"/>
      <c r="C253" s="174" t="s">
        <v>332</v>
      </c>
      <c r="D253" s="174" t="s">
        <v>123</v>
      </c>
      <c r="E253" s="175" t="s">
        <v>209</v>
      </c>
      <c r="F253" s="176" t="s">
        <v>210</v>
      </c>
      <c r="G253" s="177" t="s">
        <v>211</v>
      </c>
      <c r="H253" s="178">
        <v>75.313</v>
      </c>
      <c r="I253" s="179"/>
      <c r="J253" s="180">
        <f>ROUND(I253*H253,2)</f>
        <v>0</v>
      </c>
      <c r="K253" s="176" t="s">
        <v>139</v>
      </c>
      <c r="L253" s="40"/>
      <c r="M253" s="181" t="s">
        <v>19</v>
      </c>
      <c r="N253" s="182" t="s">
        <v>43</v>
      </c>
      <c r="O253" s="65"/>
      <c r="P253" s="183">
        <f>O253*H253</f>
        <v>0</v>
      </c>
      <c r="Q253" s="183">
        <v>0</v>
      </c>
      <c r="R253" s="183">
        <f>Q253*H253</f>
        <v>0</v>
      </c>
      <c r="S253" s="183">
        <v>0</v>
      </c>
      <c r="T253" s="18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5" t="s">
        <v>86</v>
      </c>
      <c r="AT253" s="185" t="s">
        <v>123</v>
      </c>
      <c r="AU253" s="185" t="s">
        <v>80</v>
      </c>
      <c r="AY253" s="18" t="s">
        <v>121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8" t="s">
        <v>80</v>
      </c>
      <c r="BK253" s="186">
        <f>ROUND(I253*H253,2)</f>
        <v>0</v>
      </c>
      <c r="BL253" s="18" t="s">
        <v>86</v>
      </c>
      <c r="BM253" s="185" t="s">
        <v>978</v>
      </c>
    </row>
    <row r="254" spans="1:47" s="2" customFormat="1" ht="39">
      <c r="A254" s="35"/>
      <c r="B254" s="36"/>
      <c r="C254" s="37"/>
      <c r="D254" s="187" t="s">
        <v>128</v>
      </c>
      <c r="E254" s="37"/>
      <c r="F254" s="188" t="s">
        <v>213</v>
      </c>
      <c r="G254" s="37"/>
      <c r="H254" s="37"/>
      <c r="I254" s="189"/>
      <c r="J254" s="37"/>
      <c r="K254" s="37"/>
      <c r="L254" s="40"/>
      <c r="M254" s="190"/>
      <c r="N254" s="191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128</v>
      </c>
      <c r="AU254" s="18" t="s">
        <v>80</v>
      </c>
    </row>
    <row r="255" spans="1:47" s="2" customFormat="1" ht="11.25">
      <c r="A255" s="35"/>
      <c r="B255" s="36"/>
      <c r="C255" s="37"/>
      <c r="D255" s="203" t="s">
        <v>142</v>
      </c>
      <c r="E255" s="37"/>
      <c r="F255" s="204" t="s">
        <v>214</v>
      </c>
      <c r="G255" s="37"/>
      <c r="H255" s="37"/>
      <c r="I255" s="189"/>
      <c r="J255" s="37"/>
      <c r="K255" s="37"/>
      <c r="L255" s="40"/>
      <c r="M255" s="190"/>
      <c r="N255" s="191"/>
      <c r="O255" s="65"/>
      <c r="P255" s="65"/>
      <c r="Q255" s="65"/>
      <c r="R255" s="65"/>
      <c r="S255" s="65"/>
      <c r="T255" s="66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142</v>
      </c>
      <c r="AU255" s="18" t="s">
        <v>80</v>
      </c>
    </row>
    <row r="256" spans="2:63" s="12" customFormat="1" ht="25.9" customHeight="1">
      <c r="B256" s="158"/>
      <c r="C256" s="159"/>
      <c r="D256" s="160" t="s">
        <v>70</v>
      </c>
      <c r="E256" s="161" t="s">
        <v>215</v>
      </c>
      <c r="F256" s="161" t="s">
        <v>216</v>
      </c>
      <c r="G256" s="159"/>
      <c r="H256" s="159"/>
      <c r="I256" s="162"/>
      <c r="J256" s="163">
        <f>BK256</f>
        <v>0</v>
      </c>
      <c r="K256" s="159"/>
      <c r="L256" s="164"/>
      <c r="M256" s="165"/>
      <c r="N256" s="166"/>
      <c r="O256" s="166"/>
      <c r="P256" s="167">
        <f>P257+P299</f>
        <v>0</v>
      </c>
      <c r="Q256" s="166"/>
      <c r="R256" s="167">
        <f>R257+R299</f>
        <v>1.7291766400000002</v>
      </c>
      <c r="S256" s="166"/>
      <c r="T256" s="168">
        <f>T257+T299</f>
        <v>0</v>
      </c>
      <c r="AR256" s="169" t="s">
        <v>80</v>
      </c>
      <c r="AT256" s="170" t="s">
        <v>70</v>
      </c>
      <c r="AU256" s="170" t="s">
        <v>71</v>
      </c>
      <c r="AY256" s="169" t="s">
        <v>121</v>
      </c>
      <c r="BK256" s="171">
        <f>BK257+BK299</f>
        <v>0</v>
      </c>
    </row>
    <row r="257" spans="2:63" s="12" customFormat="1" ht="22.9" customHeight="1">
      <c r="B257" s="158"/>
      <c r="C257" s="159"/>
      <c r="D257" s="160" t="s">
        <v>70</v>
      </c>
      <c r="E257" s="172" t="s">
        <v>979</v>
      </c>
      <c r="F257" s="172" t="s">
        <v>980</v>
      </c>
      <c r="G257" s="159"/>
      <c r="H257" s="159"/>
      <c r="I257" s="162"/>
      <c r="J257" s="173">
        <f>BK257</f>
        <v>0</v>
      </c>
      <c r="K257" s="159"/>
      <c r="L257" s="164"/>
      <c r="M257" s="165"/>
      <c r="N257" s="166"/>
      <c r="O257" s="166"/>
      <c r="P257" s="167">
        <f>SUM(P258:P298)</f>
        <v>0</v>
      </c>
      <c r="Q257" s="166"/>
      <c r="R257" s="167">
        <f>SUM(R258:R298)</f>
        <v>1.6306166400000002</v>
      </c>
      <c r="S257" s="166"/>
      <c r="T257" s="168">
        <f>SUM(T258:T298)</f>
        <v>0</v>
      </c>
      <c r="AR257" s="169" t="s">
        <v>80</v>
      </c>
      <c r="AT257" s="170" t="s">
        <v>70</v>
      </c>
      <c r="AU257" s="170" t="s">
        <v>76</v>
      </c>
      <c r="AY257" s="169" t="s">
        <v>121</v>
      </c>
      <c r="BK257" s="171">
        <f>SUM(BK258:BK298)</f>
        <v>0</v>
      </c>
    </row>
    <row r="258" spans="1:65" s="2" customFormat="1" ht="24.2" customHeight="1">
      <c r="A258" s="35"/>
      <c r="B258" s="36"/>
      <c r="C258" s="174" t="s">
        <v>338</v>
      </c>
      <c r="D258" s="174" t="s">
        <v>123</v>
      </c>
      <c r="E258" s="175" t="s">
        <v>981</v>
      </c>
      <c r="F258" s="176" t="s">
        <v>982</v>
      </c>
      <c r="G258" s="177" t="s">
        <v>126</v>
      </c>
      <c r="H258" s="178">
        <v>198.75</v>
      </c>
      <c r="I258" s="179"/>
      <c r="J258" s="180">
        <f>ROUND(I258*H258,2)</f>
        <v>0</v>
      </c>
      <c r="K258" s="176" t="s">
        <v>139</v>
      </c>
      <c r="L258" s="40"/>
      <c r="M258" s="181" t="s">
        <v>19</v>
      </c>
      <c r="N258" s="182" t="s">
        <v>43</v>
      </c>
      <c r="O258" s="65"/>
      <c r="P258" s="183">
        <f>O258*H258</f>
        <v>0</v>
      </c>
      <c r="Q258" s="183">
        <v>0.00076</v>
      </c>
      <c r="R258" s="183">
        <f>Q258*H258</f>
        <v>0.15105000000000002</v>
      </c>
      <c r="S258" s="183">
        <v>0</v>
      </c>
      <c r="T258" s="18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5" t="s">
        <v>219</v>
      </c>
      <c r="AT258" s="185" t="s">
        <v>123</v>
      </c>
      <c r="AU258" s="185" t="s">
        <v>80</v>
      </c>
      <c r="AY258" s="18" t="s">
        <v>121</v>
      </c>
      <c r="BE258" s="186">
        <f>IF(N258="základní",J258,0)</f>
        <v>0</v>
      </c>
      <c r="BF258" s="186">
        <f>IF(N258="snížená",J258,0)</f>
        <v>0</v>
      </c>
      <c r="BG258" s="186">
        <f>IF(N258="zákl. přenesená",J258,0)</f>
        <v>0</v>
      </c>
      <c r="BH258" s="186">
        <f>IF(N258="sníž. přenesená",J258,0)</f>
        <v>0</v>
      </c>
      <c r="BI258" s="186">
        <f>IF(N258="nulová",J258,0)</f>
        <v>0</v>
      </c>
      <c r="BJ258" s="18" t="s">
        <v>80</v>
      </c>
      <c r="BK258" s="186">
        <f>ROUND(I258*H258,2)</f>
        <v>0</v>
      </c>
      <c r="BL258" s="18" t="s">
        <v>219</v>
      </c>
      <c r="BM258" s="185" t="s">
        <v>983</v>
      </c>
    </row>
    <row r="259" spans="1:47" s="2" customFormat="1" ht="29.25">
      <c r="A259" s="35"/>
      <c r="B259" s="36"/>
      <c r="C259" s="37"/>
      <c r="D259" s="187" t="s">
        <v>128</v>
      </c>
      <c r="E259" s="37"/>
      <c r="F259" s="188" t="s">
        <v>984</v>
      </c>
      <c r="G259" s="37"/>
      <c r="H259" s="37"/>
      <c r="I259" s="189"/>
      <c r="J259" s="37"/>
      <c r="K259" s="37"/>
      <c r="L259" s="40"/>
      <c r="M259" s="190"/>
      <c r="N259" s="191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128</v>
      </c>
      <c r="AU259" s="18" t="s">
        <v>80</v>
      </c>
    </row>
    <row r="260" spans="1:47" s="2" customFormat="1" ht="11.25">
      <c r="A260" s="35"/>
      <c r="B260" s="36"/>
      <c r="C260" s="37"/>
      <c r="D260" s="203" t="s">
        <v>142</v>
      </c>
      <c r="E260" s="37"/>
      <c r="F260" s="204" t="s">
        <v>985</v>
      </c>
      <c r="G260" s="37"/>
      <c r="H260" s="37"/>
      <c r="I260" s="189"/>
      <c r="J260" s="37"/>
      <c r="K260" s="37"/>
      <c r="L260" s="40"/>
      <c r="M260" s="190"/>
      <c r="N260" s="191"/>
      <c r="O260" s="65"/>
      <c r="P260" s="65"/>
      <c r="Q260" s="65"/>
      <c r="R260" s="65"/>
      <c r="S260" s="65"/>
      <c r="T260" s="66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142</v>
      </c>
      <c r="AU260" s="18" t="s">
        <v>80</v>
      </c>
    </row>
    <row r="261" spans="2:51" s="13" customFormat="1" ht="11.25">
      <c r="B261" s="192"/>
      <c r="C261" s="193"/>
      <c r="D261" s="187" t="s">
        <v>129</v>
      </c>
      <c r="E261" s="194" t="s">
        <v>19</v>
      </c>
      <c r="F261" s="195" t="s">
        <v>986</v>
      </c>
      <c r="G261" s="193"/>
      <c r="H261" s="196">
        <v>198.75</v>
      </c>
      <c r="I261" s="197"/>
      <c r="J261" s="193"/>
      <c r="K261" s="193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129</v>
      </c>
      <c r="AU261" s="202" t="s">
        <v>80</v>
      </c>
      <c r="AV261" s="13" t="s">
        <v>80</v>
      </c>
      <c r="AW261" s="13" t="s">
        <v>33</v>
      </c>
      <c r="AX261" s="13" t="s">
        <v>76</v>
      </c>
      <c r="AY261" s="202" t="s">
        <v>121</v>
      </c>
    </row>
    <row r="262" spans="1:65" s="2" customFormat="1" ht="24.2" customHeight="1">
      <c r="A262" s="35"/>
      <c r="B262" s="36"/>
      <c r="C262" s="174" t="s">
        <v>344</v>
      </c>
      <c r="D262" s="174" t="s">
        <v>123</v>
      </c>
      <c r="E262" s="175" t="s">
        <v>987</v>
      </c>
      <c r="F262" s="176" t="s">
        <v>988</v>
      </c>
      <c r="G262" s="177" t="s">
        <v>222</v>
      </c>
      <c r="H262" s="178">
        <v>79.5</v>
      </c>
      <c r="I262" s="179"/>
      <c r="J262" s="180">
        <f>ROUND(I262*H262,2)</f>
        <v>0</v>
      </c>
      <c r="K262" s="176" t="s">
        <v>139</v>
      </c>
      <c r="L262" s="40"/>
      <c r="M262" s="181" t="s">
        <v>19</v>
      </c>
      <c r="N262" s="182" t="s">
        <v>43</v>
      </c>
      <c r="O262" s="65"/>
      <c r="P262" s="183">
        <f>O262*H262</f>
        <v>0</v>
      </c>
      <c r="Q262" s="183">
        <v>0.00016</v>
      </c>
      <c r="R262" s="183">
        <f>Q262*H262</f>
        <v>0.01272</v>
      </c>
      <c r="S262" s="183">
        <v>0</v>
      </c>
      <c r="T262" s="18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219</v>
      </c>
      <c r="AT262" s="185" t="s">
        <v>123</v>
      </c>
      <c r="AU262" s="185" t="s">
        <v>80</v>
      </c>
      <c r="AY262" s="18" t="s">
        <v>121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18" t="s">
        <v>80</v>
      </c>
      <c r="BK262" s="186">
        <f>ROUND(I262*H262,2)</f>
        <v>0</v>
      </c>
      <c r="BL262" s="18" t="s">
        <v>219</v>
      </c>
      <c r="BM262" s="185" t="s">
        <v>989</v>
      </c>
    </row>
    <row r="263" spans="1:47" s="2" customFormat="1" ht="19.5">
      <c r="A263" s="35"/>
      <c r="B263" s="36"/>
      <c r="C263" s="37"/>
      <c r="D263" s="187" t="s">
        <v>128</v>
      </c>
      <c r="E263" s="37"/>
      <c r="F263" s="188" t="s">
        <v>990</v>
      </c>
      <c r="G263" s="37"/>
      <c r="H263" s="37"/>
      <c r="I263" s="189"/>
      <c r="J263" s="37"/>
      <c r="K263" s="37"/>
      <c r="L263" s="40"/>
      <c r="M263" s="190"/>
      <c r="N263" s="191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128</v>
      </c>
      <c r="AU263" s="18" t="s">
        <v>80</v>
      </c>
    </row>
    <row r="264" spans="1:47" s="2" customFormat="1" ht="11.25">
      <c r="A264" s="35"/>
      <c r="B264" s="36"/>
      <c r="C264" s="37"/>
      <c r="D264" s="203" t="s">
        <v>142</v>
      </c>
      <c r="E264" s="37"/>
      <c r="F264" s="204" t="s">
        <v>991</v>
      </c>
      <c r="G264" s="37"/>
      <c r="H264" s="37"/>
      <c r="I264" s="189"/>
      <c r="J264" s="37"/>
      <c r="K264" s="37"/>
      <c r="L264" s="40"/>
      <c r="M264" s="190"/>
      <c r="N264" s="191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142</v>
      </c>
      <c r="AU264" s="18" t="s">
        <v>80</v>
      </c>
    </row>
    <row r="265" spans="2:51" s="13" customFormat="1" ht="11.25">
      <c r="B265" s="192"/>
      <c r="C265" s="193"/>
      <c r="D265" s="187" t="s">
        <v>129</v>
      </c>
      <c r="E265" s="194" t="s">
        <v>19</v>
      </c>
      <c r="F265" s="195" t="s">
        <v>992</v>
      </c>
      <c r="G265" s="193"/>
      <c r="H265" s="196">
        <v>79.5</v>
      </c>
      <c r="I265" s="197"/>
      <c r="J265" s="193"/>
      <c r="K265" s="193"/>
      <c r="L265" s="198"/>
      <c r="M265" s="199"/>
      <c r="N265" s="200"/>
      <c r="O265" s="200"/>
      <c r="P265" s="200"/>
      <c r="Q265" s="200"/>
      <c r="R265" s="200"/>
      <c r="S265" s="200"/>
      <c r="T265" s="201"/>
      <c r="AT265" s="202" t="s">
        <v>129</v>
      </c>
      <c r="AU265" s="202" t="s">
        <v>80</v>
      </c>
      <c r="AV265" s="13" t="s">
        <v>80</v>
      </c>
      <c r="AW265" s="13" t="s">
        <v>33</v>
      </c>
      <c r="AX265" s="13" t="s">
        <v>76</v>
      </c>
      <c r="AY265" s="202" t="s">
        <v>121</v>
      </c>
    </row>
    <row r="266" spans="1:65" s="2" customFormat="1" ht="16.5" customHeight="1">
      <c r="A266" s="35"/>
      <c r="B266" s="36"/>
      <c r="C266" s="174" t="s">
        <v>350</v>
      </c>
      <c r="D266" s="174" t="s">
        <v>123</v>
      </c>
      <c r="E266" s="175" t="s">
        <v>993</v>
      </c>
      <c r="F266" s="176" t="s">
        <v>994</v>
      </c>
      <c r="G266" s="177" t="s">
        <v>272</v>
      </c>
      <c r="H266" s="178">
        <v>159</v>
      </c>
      <c r="I266" s="179"/>
      <c r="J266" s="180">
        <f>ROUND(I266*H266,2)</f>
        <v>0</v>
      </c>
      <c r="K266" s="176" t="s">
        <v>139</v>
      </c>
      <c r="L266" s="40"/>
      <c r="M266" s="181" t="s">
        <v>19</v>
      </c>
      <c r="N266" s="182" t="s">
        <v>43</v>
      </c>
      <c r="O266" s="65"/>
      <c r="P266" s="183">
        <f>O266*H266</f>
        <v>0</v>
      </c>
      <c r="Q266" s="183">
        <v>1E-05</v>
      </c>
      <c r="R266" s="183">
        <f>Q266*H266</f>
        <v>0.00159</v>
      </c>
      <c r="S266" s="183">
        <v>0</v>
      </c>
      <c r="T266" s="18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5" t="s">
        <v>219</v>
      </c>
      <c r="AT266" s="185" t="s">
        <v>123</v>
      </c>
      <c r="AU266" s="185" t="s">
        <v>80</v>
      </c>
      <c r="AY266" s="18" t="s">
        <v>121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18" t="s">
        <v>80</v>
      </c>
      <c r="BK266" s="186">
        <f>ROUND(I266*H266,2)</f>
        <v>0</v>
      </c>
      <c r="BL266" s="18" t="s">
        <v>219</v>
      </c>
      <c r="BM266" s="185" t="s">
        <v>995</v>
      </c>
    </row>
    <row r="267" spans="1:47" s="2" customFormat="1" ht="19.5">
      <c r="A267" s="35"/>
      <c r="B267" s="36"/>
      <c r="C267" s="37"/>
      <c r="D267" s="187" t="s">
        <v>128</v>
      </c>
      <c r="E267" s="37"/>
      <c r="F267" s="188" t="s">
        <v>996</v>
      </c>
      <c r="G267" s="37"/>
      <c r="H267" s="37"/>
      <c r="I267" s="189"/>
      <c r="J267" s="37"/>
      <c r="K267" s="37"/>
      <c r="L267" s="40"/>
      <c r="M267" s="190"/>
      <c r="N267" s="191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128</v>
      </c>
      <c r="AU267" s="18" t="s">
        <v>80</v>
      </c>
    </row>
    <row r="268" spans="1:47" s="2" customFormat="1" ht="11.25">
      <c r="A268" s="35"/>
      <c r="B268" s="36"/>
      <c r="C268" s="37"/>
      <c r="D268" s="203" t="s">
        <v>142</v>
      </c>
      <c r="E268" s="37"/>
      <c r="F268" s="204" t="s">
        <v>997</v>
      </c>
      <c r="G268" s="37"/>
      <c r="H268" s="37"/>
      <c r="I268" s="189"/>
      <c r="J268" s="37"/>
      <c r="K268" s="37"/>
      <c r="L268" s="40"/>
      <c r="M268" s="190"/>
      <c r="N268" s="191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142</v>
      </c>
      <c r="AU268" s="18" t="s">
        <v>80</v>
      </c>
    </row>
    <row r="269" spans="2:51" s="13" customFormat="1" ht="11.25">
      <c r="B269" s="192"/>
      <c r="C269" s="193"/>
      <c r="D269" s="187" t="s">
        <v>129</v>
      </c>
      <c r="E269" s="194" t="s">
        <v>19</v>
      </c>
      <c r="F269" s="195" t="s">
        <v>998</v>
      </c>
      <c r="G269" s="193"/>
      <c r="H269" s="196">
        <v>159</v>
      </c>
      <c r="I269" s="197"/>
      <c r="J269" s="193"/>
      <c r="K269" s="193"/>
      <c r="L269" s="198"/>
      <c r="M269" s="199"/>
      <c r="N269" s="200"/>
      <c r="O269" s="200"/>
      <c r="P269" s="200"/>
      <c r="Q269" s="200"/>
      <c r="R269" s="200"/>
      <c r="S269" s="200"/>
      <c r="T269" s="201"/>
      <c r="AT269" s="202" t="s">
        <v>129</v>
      </c>
      <c r="AU269" s="202" t="s">
        <v>80</v>
      </c>
      <c r="AV269" s="13" t="s">
        <v>80</v>
      </c>
      <c r="AW269" s="13" t="s">
        <v>33</v>
      </c>
      <c r="AX269" s="13" t="s">
        <v>76</v>
      </c>
      <c r="AY269" s="202" t="s">
        <v>121</v>
      </c>
    </row>
    <row r="270" spans="1:65" s="2" customFormat="1" ht="24.2" customHeight="1">
      <c r="A270" s="35"/>
      <c r="B270" s="36"/>
      <c r="C270" s="174" t="s">
        <v>356</v>
      </c>
      <c r="D270" s="174" t="s">
        <v>123</v>
      </c>
      <c r="E270" s="175" t="s">
        <v>999</v>
      </c>
      <c r="F270" s="176" t="s">
        <v>1000</v>
      </c>
      <c r="G270" s="177" t="s">
        <v>126</v>
      </c>
      <c r="H270" s="178">
        <v>182.85</v>
      </c>
      <c r="I270" s="179"/>
      <c r="J270" s="180">
        <f>ROUND(I270*H270,2)</f>
        <v>0</v>
      </c>
      <c r="K270" s="176" t="s">
        <v>139</v>
      </c>
      <c r="L270" s="40"/>
      <c r="M270" s="181" t="s">
        <v>19</v>
      </c>
      <c r="N270" s="182" t="s">
        <v>43</v>
      </c>
      <c r="O270" s="65"/>
      <c r="P270" s="183">
        <f>O270*H270</f>
        <v>0</v>
      </c>
      <c r="Q270" s="183">
        <v>0</v>
      </c>
      <c r="R270" s="183">
        <f>Q270*H270</f>
        <v>0</v>
      </c>
      <c r="S270" s="183">
        <v>0</v>
      </c>
      <c r="T270" s="18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5" t="s">
        <v>219</v>
      </c>
      <c r="AT270" s="185" t="s">
        <v>123</v>
      </c>
      <c r="AU270" s="185" t="s">
        <v>80</v>
      </c>
      <c r="AY270" s="18" t="s">
        <v>121</v>
      </c>
      <c r="BE270" s="186">
        <f>IF(N270="základní",J270,0)</f>
        <v>0</v>
      </c>
      <c r="BF270" s="186">
        <f>IF(N270="snížená",J270,0)</f>
        <v>0</v>
      </c>
      <c r="BG270" s="186">
        <f>IF(N270="zákl. přenesená",J270,0)</f>
        <v>0</v>
      </c>
      <c r="BH270" s="186">
        <f>IF(N270="sníž. přenesená",J270,0)</f>
        <v>0</v>
      </c>
      <c r="BI270" s="186">
        <f>IF(N270="nulová",J270,0)</f>
        <v>0</v>
      </c>
      <c r="BJ270" s="18" t="s">
        <v>80</v>
      </c>
      <c r="BK270" s="186">
        <f>ROUND(I270*H270,2)</f>
        <v>0</v>
      </c>
      <c r="BL270" s="18" t="s">
        <v>219</v>
      </c>
      <c r="BM270" s="185" t="s">
        <v>1001</v>
      </c>
    </row>
    <row r="271" spans="1:47" s="2" customFormat="1" ht="19.5">
      <c r="A271" s="35"/>
      <c r="B271" s="36"/>
      <c r="C271" s="37"/>
      <c r="D271" s="187" t="s">
        <v>128</v>
      </c>
      <c r="E271" s="37"/>
      <c r="F271" s="188" t="s">
        <v>1002</v>
      </c>
      <c r="G271" s="37"/>
      <c r="H271" s="37"/>
      <c r="I271" s="189"/>
      <c r="J271" s="37"/>
      <c r="K271" s="37"/>
      <c r="L271" s="40"/>
      <c r="M271" s="190"/>
      <c r="N271" s="191"/>
      <c r="O271" s="65"/>
      <c r="P271" s="65"/>
      <c r="Q271" s="65"/>
      <c r="R271" s="65"/>
      <c r="S271" s="65"/>
      <c r="T271" s="66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128</v>
      </c>
      <c r="AU271" s="18" t="s">
        <v>80</v>
      </c>
    </row>
    <row r="272" spans="1:47" s="2" customFormat="1" ht="11.25">
      <c r="A272" s="35"/>
      <c r="B272" s="36"/>
      <c r="C272" s="37"/>
      <c r="D272" s="203" t="s">
        <v>142</v>
      </c>
      <c r="E272" s="37"/>
      <c r="F272" s="204" t="s">
        <v>1003</v>
      </c>
      <c r="G272" s="37"/>
      <c r="H272" s="37"/>
      <c r="I272" s="189"/>
      <c r="J272" s="37"/>
      <c r="K272" s="37"/>
      <c r="L272" s="40"/>
      <c r="M272" s="190"/>
      <c r="N272" s="191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142</v>
      </c>
      <c r="AU272" s="18" t="s">
        <v>80</v>
      </c>
    </row>
    <row r="273" spans="2:51" s="13" customFormat="1" ht="11.25">
      <c r="B273" s="192"/>
      <c r="C273" s="193"/>
      <c r="D273" s="187" t="s">
        <v>129</v>
      </c>
      <c r="E273" s="194" t="s">
        <v>19</v>
      </c>
      <c r="F273" s="195" t="s">
        <v>1004</v>
      </c>
      <c r="G273" s="193"/>
      <c r="H273" s="196">
        <v>182.85</v>
      </c>
      <c r="I273" s="197"/>
      <c r="J273" s="193"/>
      <c r="K273" s="193"/>
      <c r="L273" s="198"/>
      <c r="M273" s="199"/>
      <c r="N273" s="200"/>
      <c r="O273" s="200"/>
      <c r="P273" s="200"/>
      <c r="Q273" s="200"/>
      <c r="R273" s="200"/>
      <c r="S273" s="200"/>
      <c r="T273" s="201"/>
      <c r="AT273" s="202" t="s">
        <v>129</v>
      </c>
      <c r="AU273" s="202" t="s">
        <v>80</v>
      </c>
      <c r="AV273" s="13" t="s">
        <v>80</v>
      </c>
      <c r="AW273" s="13" t="s">
        <v>33</v>
      </c>
      <c r="AX273" s="13" t="s">
        <v>76</v>
      </c>
      <c r="AY273" s="202" t="s">
        <v>121</v>
      </c>
    </row>
    <row r="274" spans="1:65" s="2" customFormat="1" ht="24.2" customHeight="1">
      <c r="A274" s="35"/>
      <c r="B274" s="36"/>
      <c r="C274" s="216" t="s">
        <v>362</v>
      </c>
      <c r="D274" s="216" t="s">
        <v>277</v>
      </c>
      <c r="E274" s="217" t="s">
        <v>1005</v>
      </c>
      <c r="F274" s="218" t="s">
        <v>1006</v>
      </c>
      <c r="G274" s="219" t="s">
        <v>1007</v>
      </c>
      <c r="H274" s="220">
        <v>822.825</v>
      </c>
      <c r="I274" s="221"/>
      <c r="J274" s="222">
        <f>ROUND(I274*H274,2)</f>
        <v>0</v>
      </c>
      <c r="K274" s="218" t="s">
        <v>139</v>
      </c>
      <c r="L274" s="223"/>
      <c r="M274" s="224" t="s">
        <v>19</v>
      </c>
      <c r="N274" s="225" t="s">
        <v>43</v>
      </c>
      <c r="O274" s="65"/>
      <c r="P274" s="183">
        <f>O274*H274</f>
        <v>0</v>
      </c>
      <c r="Q274" s="183">
        <v>0.001</v>
      </c>
      <c r="R274" s="183">
        <f>Q274*H274</f>
        <v>0.822825</v>
      </c>
      <c r="S274" s="183">
        <v>0</v>
      </c>
      <c r="T274" s="184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5" t="s">
        <v>281</v>
      </c>
      <c r="AT274" s="185" t="s">
        <v>277</v>
      </c>
      <c r="AU274" s="185" t="s">
        <v>80</v>
      </c>
      <c r="AY274" s="18" t="s">
        <v>121</v>
      </c>
      <c r="BE274" s="186">
        <f>IF(N274="základní",J274,0)</f>
        <v>0</v>
      </c>
      <c r="BF274" s="186">
        <f>IF(N274="snížená",J274,0)</f>
        <v>0</v>
      </c>
      <c r="BG274" s="186">
        <f>IF(N274="zákl. přenesená",J274,0)</f>
        <v>0</v>
      </c>
      <c r="BH274" s="186">
        <f>IF(N274="sníž. přenesená",J274,0)</f>
        <v>0</v>
      </c>
      <c r="BI274" s="186">
        <f>IF(N274="nulová",J274,0)</f>
        <v>0</v>
      </c>
      <c r="BJ274" s="18" t="s">
        <v>80</v>
      </c>
      <c r="BK274" s="186">
        <f>ROUND(I274*H274,2)</f>
        <v>0</v>
      </c>
      <c r="BL274" s="18" t="s">
        <v>219</v>
      </c>
      <c r="BM274" s="185" t="s">
        <v>1008</v>
      </c>
    </row>
    <row r="275" spans="1:47" s="2" customFormat="1" ht="19.5">
      <c r="A275" s="35"/>
      <c r="B275" s="36"/>
      <c r="C275" s="37"/>
      <c r="D275" s="187" t="s">
        <v>128</v>
      </c>
      <c r="E275" s="37"/>
      <c r="F275" s="188" t="s">
        <v>1006</v>
      </c>
      <c r="G275" s="37"/>
      <c r="H275" s="37"/>
      <c r="I275" s="189"/>
      <c r="J275" s="37"/>
      <c r="K275" s="37"/>
      <c r="L275" s="40"/>
      <c r="M275" s="190"/>
      <c r="N275" s="191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128</v>
      </c>
      <c r="AU275" s="18" t="s">
        <v>80</v>
      </c>
    </row>
    <row r="276" spans="2:51" s="13" customFormat="1" ht="11.25">
      <c r="B276" s="192"/>
      <c r="C276" s="193"/>
      <c r="D276" s="187" t="s">
        <v>129</v>
      </c>
      <c r="E276" s="194" t="s">
        <v>19</v>
      </c>
      <c r="F276" s="195" t="s">
        <v>1009</v>
      </c>
      <c r="G276" s="193"/>
      <c r="H276" s="196">
        <v>822.825</v>
      </c>
      <c r="I276" s="197"/>
      <c r="J276" s="193"/>
      <c r="K276" s="193"/>
      <c r="L276" s="198"/>
      <c r="M276" s="199"/>
      <c r="N276" s="200"/>
      <c r="O276" s="200"/>
      <c r="P276" s="200"/>
      <c r="Q276" s="200"/>
      <c r="R276" s="200"/>
      <c r="S276" s="200"/>
      <c r="T276" s="201"/>
      <c r="AT276" s="202" t="s">
        <v>129</v>
      </c>
      <c r="AU276" s="202" t="s">
        <v>80</v>
      </c>
      <c r="AV276" s="13" t="s">
        <v>80</v>
      </c>
      <c r="AW276" s="13" t="s">
        <v>33</v>
      </c>
      <c r="AX276" s="13" t="s">
        <v>76</v>
      </c>
      <c r="AY276" s="202" t="s">
        <v>121</v>
      </c>
    </row>
    <row r="277" spans="1:65" s="2" customFormat="1" ht="24.2" customHeight="1">
      <c r="A277" s="35"/>
      <c r="B277" s="36"/>
      <c r="C277" s="174" t="s">
        <v>588</v>
      </c>
      <c r="D277" s="174" t="s">
        <v>123</v>
      </c>
      <c r="E277" s="175" t="s">
        <v>1010</v>
      </c>
      <c r="F277" s="176" t="s">
        <v>1011</v>
      </c>
      <c r="G277" s="177" t="s">
        <v>126</v>
      </c>
      <c r="H277" s="178">
        <v>182.85</v>
      </c>
      <c r="I277" s="179"/>
      <c r="J277" s="180">
        <f>ROUND(I277*H277,2)</f>
        <v>0</v>
      </c>
      <c r="K277" s="176" t="s">
        <v>139</v>
      </c>
      <c r="L277" s="40"/>
      <c r="M277" s="181" t="s">
        <v>19</v>
      </c>
      <c r="N277" s="182" t="s">
        <v>43</v>
      </c>
      <c r="O277" s="65"/>
      <c r="P277" s="183">
        <f>O277*H277</f>
        <v>0</v>
      </c>
      <c r="Q277" s="183">
        <v>0</v>
      </c>
      <c r="R277" s="183">
        <f>Q277*H277</f>
        <v>0</v>
      </c>
      <c r="S277" s="183">
        <v>0</v>
      </c>
      <c r="T277" s="18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219</v>
      </c>
      <c r="AT277" s="185" t="s">
        <v>123</v>
      </c>
      <c r="AU277" s="185" t="s">
        <v>80</v>
      </c>
      <c r="AY277" s="18" t="s">
        <v>121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80</v>
      </c>
      <c r="BK277" s="186">
        <f>ROUND(I277*H277,2)</f>
        <v>0</v>
      </c>
      <c r="BL277" s="18" t="s">
        <v>219</v>
      </c>
      <c r="BM277" s="185" t="s">
        <v>1012</v>
      </c>
    </row>
    <row r="278" spans="1:47" s="2" customFormat="1" ht="19.5">
      <c r="A278" s="35"/>
      <c r="B278" s="36"/>
      <c r="C278" s="37"/>
      <c r="D278" s="187" t="s">
        <v>128</v>
      </c>
      <c r="E278" s="37"/>
      <c r="F278" s="188" t="s">
        <v>1013</v>
      </c>
      <c r="G278" s="37"/>
      <c r="H278" s="37"/>
      <c r="I278" s="189"/>
      <c r="J278" s="37"/>
      <c r="K278" s="37"/>
      <c r="L278" s="40"/>
      <c r="M278" s="190"/>
      <c r="N278" s="191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128</v>
      </c>
      <c r="AU278" s="18" t="s">
        <v>80</v>
      </c>
    </row>
    <row r="279" spans="1:47" s="2" customFormat="1" ht="11.25">
      <c r="A279" s="35"/>
      <c r="B279" s="36"/>
      <c r="C279" s="37"/>
      <c r="D279" s="203" t="s">
        <v>142</v>
      </c>
      <c r="E279" s="37"/>
      <c r="F279" s="204" t="s">
        <v>1014</v>
      </c>
      <c r="G279" s="37"/>
      <c r="H279" s="37"/>
      <c r="I279" s="189"/>
      <c r="J279" s="37"/>
      <c r="K279" s="37"/>
      <c r="L279" s="40"/>
      <c r="M279" s="190"/>
      <c r="N279" s="191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142</v>
      </c>
      <c r="AU279" s="18" t="s">
        <v>80</v>
      </c>
    </row>
    <row r="280" spans="2:51" s="13" customFormat="1" ht="11.25">
      <c r="B280" s="192"/>
      <c r="C280" s="193"/>
      <c r="D280" s="187" t="s">
        <v>129</v>
      </c>
      <c r="E280" s="194" t="s">
        <v>19</v>
      </c>
      <c r="F280" s="195" t="s">
        <v>1004</v>
      </c>
      <c r="G280" s="193"/>
      <c r="H280" s="196">
        <v>182.85</v>
      </c>
      <c r="I280" s="197"/>
      <c r="J280" s="193"/>
      <c r="K280" s="193"/>
      <c r="L280" s="198"/>
      <c r="M280" s="199"/>
      <c r="N280" s="200"/>
      <c r="O280" s="200"/>
      <c r="P280" s="200"/>
      <c r="Q280" s="200"/>
      <c r="R280" s="200"/>
      <c r="S280" s="200"/>
      <c r="T280" s="201"/>
      <c r="AT280" s="202" t="s">
        <v>129</v>
      </c>
      <c r="AU280" s="202" t="s">
        <v>80</v>
      </c>
      <c r="AV280" s="13" t="s">
        <v>80</v>
      </c>
      <c r="AW280" s="13" t="s">
        <v>33</v>
      </c>
      <c r="AX280" s="13" t="s">
        <v>76</v>
      </c>
      <c r="AY280" s="202" t="s">
        <v>121</v>
      </c>
    </row>
    <row r="281" spans="1:65" s="2" customFormat="1" ht="24.2" customHeight="1">
      <c r="A281" s="35"/>
      <c r="B281" s="36"/>
      <c r="C281" s="216" t="s">
        <v>590</v>
      </c>
      <c r="D281" s="216" t="s">
        <v>277</v>
      </c>
      <c r="E281" s="217" t="s">
        <v>1015</v>
      </c>
      <c r="F281" s="218" t="s">
        <v>1016</v>
      </c>
      <c r="G281" s="219" t="s">
        <v>1007</v>
      </c>
      <c r="H281" s="220">
        <v>548.55</v>
      </c>
      <c r="I281" s="221"/>
      <c r="J281" s="222">
        <f>ROUND(I281*H281,2)</f>
        <v>0</v>
      </c>
      <c r="K281" s="218" t="s">
        <v>139</v>
      </c>
      <c r="L281" s="223"/>
      <c r="M281" s="224" t="s">
        <v>19</v>
      </c>
      <c r="N281" s="225" t="s">
        <v>43</v>
      </c>
      <c r="O281" s="65"/>
      <c r="P281" s="183">
        <f>O281*H281</f>
        <v>0</v>
      </c>
      <c r="Q281" s="183">
        <v>0.001</v>
      </c>
      <c r="R281" s="183">
        <f>Q281*H281</f>
        <v>0.54855</v>
      </c>
      <c r="S281" s="183">
        <v>0</v>
      </c>
      <c r="T281" s="18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281</v>
      </c>
      <c r="AT281" s="185" t="s">
        <v>277</v>
      </c>
      <c r="AU281" s="185" t="s">
        <v>80</v>
      </c>
      <c r="AY281" s="18" t="s">
        <v>121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80</v>
      </c>
      <c r="BK281" s="186">
        <f>ROUND(I281*H281,2)</f>
        <v>0</v>
      </c>
      <c r="BL281" s="18" t="s">
        <v>219</v>
      </c>
      <c r="BM281" s="185" t="s">
        <v>1017</v>
      </c>
    </row>
    <row r="282" spans="1:47" s="2" customFormat="1" ht="19.5">
      <c r="A282" s="35"/>
      <c r="B282" s="36"/>
      <c r="C282" s="37"/>
      <c r="D282" s="187" t="s">
        <v>128</v>
      </c>
      <c r="E282" s="37"/>
      <c r="F282" s="188" t="s">
        <v>1016</v>
      </c>
      <c r="G282" s="37"/>
      <c r="H282" s="37"/>
      <c r="I282" s="189"/>
      <c r="J282" s="37"/>
      <c r="K282" s="37"/>
      <c r="L282" s="40"/>
      <c r="M282" s="190"/>
      <c r="N282" s="191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128</v>
      </c>
      <c r="AU282" s="18" t="s">
        <v>80</v>
      </c>
    </row>
    <row r="283" spans="2:51" s="13" customFormat="1" ht="11.25">
      <c r="B283" s="192"/>
      <c r="C283" s="193"/>
      <c r="D283" s="187" t="s">
        <v>129</v>
      </c>
      <c r="E283" s="194" t="s">
        <v>19</v>
      </c>
      <c r="F283" s="195" t="s">
        <v>1004</v>
      </c>
      <c r="G283" s="193"/>
      <c r="H283" s="196">
        <v>182.85</v>
      </c>
      <c r="I283" s="197"/>
      <c r="J283" s="193"/>
      <c r="K283" s="193"/>
      <c r="L283" s="198"/>
      <c r="M283" s="199"/>
      <c r="N283" s="200"/>
      <c r="O283" s="200"/>
      <c r="P283" s="200"/>
      <c r="Q283" s="200"/>
      <c r="R283" s="200"/>
      <c r="S283" s="200"/>
      <c r="T283" s="201"/>
      <c r="AT283" s="202" t="s">
        <v>129</v>
      </c>
      <c r="AU283" s="202" t="s">
        <v>80</v>
      </c>
      <c r="AV283" s="13" t="s">
        <v>80</v>
      </c>
      <c r="AW283" s="13" t="s">
        <v>33</v>
      </c>
      <c r="AX283" s="13" t="s">
        <v>71</v>
      </c>
      <c r="AY283" s="202" t="s">
        <v>121</v>
      </c>
    </row>
    <row r="284" spans="2:51" s="13" customFormat="1" ht="11.25">
      <c r="B284" s="192"/>
      <c r="C284" s="193"/>
      <c r="D284" s="187" t="s">
        <v>129</v>
      </c>
      <c r="E284" s="194" t="s">
        <v>19</v>
      </c>
      <c r="F284" s="195" t="s">
        <v>1018</v>
      </c>
      <c r="G284" s="193"/>
      <c r="H284" s="196">
        <v>548.55</v>
      </c>
      <c r="I284" s="197"/>
      <c r="J284" s="193"/>
      <c r="K284" s="193"/>
      <c r="L284" s="198"/>
      <c r="M284" s="199"/>
      <c r="N284" s="200"/>
      <c r="O284" s="200"/>
      <c r="P284" s="200"/>
      <c r="Q284" s="200"/>
      <c r="R284" s="200"/>
      <c r="S284" s="200"/>
      <c r="T284" s="201"/>
      <c r="AT284" s="202" t="s">
        <v>129</v>
      </c>
      <c r="AU284" s="202" t="s">
        <v>80</v>
      </c>
      <c r="AV284" s="13" t="s">
        <v>80</v>
      </c>
      <c r="AW284" s="13" t="s">
        <v>33</v>
      </c>
      <c r="AX284" s="13" t="s">
        <v>76</v>
      </c>
      <c r="AY284" s="202" t="s">
        <v>121</v>
      </c>
    </row>
    <row r="285" spans="1:65" s="2" customFormat="1" ht="24.2" customHeight="1">
      <c r="A285" s="35"/>
      <c r="B285" s="36"/>
      <c r="C285" s="216" t="s">
        <v>592</v>
      </c>
      <c r="D285" s="216" t="s">
        <v>277</v>
      </c>
      <c r="E285" s="217" t="s">
        <v>1019</v>
      </c>
      <c r="F285" s="218" t="s">
        <v>1020</v>
      </c>
      <c r="G285" s="219" t="s">
        <v>126</v>
      </c>
      <c r="H285" s="220">
        <v>201.135</v>
      </c>
      <c r="I285" s="221"/>
      <c r="J285" s="222">
        <f>ROUND(I285*H285,2)</f>
        <v>0</v>
      </c>
      <c r="K285" s="218" t="s">
        <v>139</v>
      </c>
      <c r="L285" s="223"/>
      <c r="M285" s="224" t="s">
        <v>19</v>
      </c>
      <c r="N285" s="225" t="s">
        <v>43</v>
      </c>
      <c r="O285" s="65"/>
      <c r="P285" s="183">
        <f>O285*H285</f>
        <v>0</v>
      </c>
      <c r="Q285" s="183">
        <v>0.00028</v>
      </c>
      <c r="R285" s="183">
        <f>Q285*H285</f>
        <v>0.056317799999999994</v>
      </c>
      <c r="S285" s="183">
        <v>0</v>
      </c>
      <c r="T285" s="18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281</v>
      </c>
      <c r="AT285" s="185" t="s">
        <v>277</v>
      </c>
      <c r="AU285" s="185" t="s">
        <v>80</v>
      </c>
      <c r="AY285" s="18" t="s">
        <v>121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8" t="s">
        <v>80</v>
      </c>
      <c r="BK285" s="186">
        <f>ROUND(I285*H285,2)</f>
        <v>0</v>
      </c>
      <c r="BL285" s="18" t="s">
        <v>219</v>
      </c>
      <c r="BM285" s="185" t="s">
        <v>1021</v>
      </c>
    </row>
    <row r="286" spans="1:47" s="2" customFormat="1" ht="11.25">
      <c r="A286" s="35"/>
      <c r="B286" s="36"/>
      <c r="C286" s="37"/>
      <c r="D286" s="187" t="s">
        <v>128</v>
      </c>
      <c r="E286" s="37"/>
      <c r="F286" s="188" t="s">
        <v>1020</v>
      </c>
      <c r="G286" s="37"/>
      <c r="H286" s="37"/>
      <c r="I286" s="189"/>
      <c r="J286" s="37"/>
      <c r="K286" s="37"/>
      <c r="L286" s="40"/>
      <c r="M286" s="190"/>
      <c r="N286" s="191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128</v>
      </c>
      <c r="AU286" s="18" t="s">
        <v>80</v>
      </c>
    </row>
    <row r="287" spans="2:51" s="13" customFormat="1" ht="11.25">
      <c r="B287" s="192"/>
      <c r="C287" s="193"/>
      <c r="D287" s="187" t="s">
        <v>129</v>
      </c>
      <c r="E287" s="194" t="s">
        <v>19</v>
      </c>
      <c r="F287" s="195" t="s">
        <v>1004</v>
      </c>
      <c r="G287" s="193"/>
      <c r="H287" s="196">
        <v>182.85</v>
      </c>
      <c r="I287" s="197"/>
      <c r="J287" s="193"/>
      <c r="K287" s="193"/>
      <c r="L287" s="198"/>
      <c r="M287" s="199"/>
      <c r="N287" s="200"/>
      <c r="O287" s="200"/>
      <c r="P287" s="200"/>
      <c r="Q287" s="200"/>
      <c r="R287" s="200"/>
      <c r="S287" s="200"/>
      <c r="T287" s="201"/>
      <c r="AT287" s="202" t="s">
        <v>129</v>
      </c>
      <c r="AU287" s="202" t="s">
        <v>80</v>
      </c>
      <c r="AV287" s="13" t="s">
        <v>80</v>
      </c>
      <c r="AW287" s="13" t="s">
        <v>33</v>
      </c>
      <c r="AX287" s="13" t="s">
        <v>71</v>
      </c>
      <c r="AY287" s="202" t="s">
        <v>121</v>
      </c>
    </row>
    <row r="288" spans="2:51" s="13" customFormat="1" ht="11.25">
      <c r="B288" s="192"/>
      <c r="C288" s="193"/>
      <c r="D288" s="187" t="s">
        <v>129</v>
      </c>
      <c r="E288" s="194" t="s">
        <v>19</v>
      </c>
      <c r="F288" s="195" t="s">
        <v>1022</v>
      </c>
      <c r="G288" s="193"/>
      <c r="H288" s="196">
        <v>201.135</v>
      </c>
      <c r="I288" s="197"/>
      <c r="J288" s="193"/>
      <c r="K288" s="193"/>
      <c r="L288" s="198"/>
      <c r="M288" s="199"/>
      <c r="N288" s="200"/>
      <c r="O288" s="200"/>
      <c r="P288" s="200"/>
      <c r="Q288" s="200"/>
      <c r="R288" s="200"/>
      <c r="S288" s="200"/>
      <c r="T288" s="201"/>
      <c r="AT288" s="202" t="s">
        <v>129</v>
      </c>
      <c r="AU288" s="202" t="s">
        <v>80</v>
      </c>
      <c r="AV288" s="13" t="s">
        <v>80</v>
      </c>
      <c r="AW288" s="13" t="s">
        <v>33</v>
      </c>
      <c r="AX288" s="13" t="s">
        <v>76</v>
      </c>
      <c r="AY288" s="202" t="s">
        <v>121</v>
      </c>
    </row>
    <row r="289" spans="1:65" s="2" customFormat="1" ht="24.2" customHeight="1">
      <c r="A289" s="35"/>
      <c r="B289" s="36"/>
      <c r="C289" s="174" t="s">
        <v>594</v>
      </c>
      <c r="D289" s="174" t="s">
        <v>123</v>
      </c>
      <c r="E289" s="175" t="s">
        <v>1023</v>
      </c>
      <c r="F289" s="176" t="s">
        <v>1024</v>
      </c>
      <c r="G289" s="177" t="s">
        <v>126</v>
      </c>
      <c r="H289" s="178">
        <v>198.75</v>
      </c>
      <c r="I289" s="179"/>
      <c r="J289" s="180">
        <f>ROUND(I289*H289,2)</f>
        <v>0</v>
      </c>
      <c r="K289" s="176" t="s">
        <v>139</v>
      </c>
      <c r="L289" s="40"/>
      <c r="M289" s="181" t="s">
        <v>19</v>
      </c>
      <c r="N289" s="182" t="s">
        <v>43</v>
      </c>
      <c r="O289" s="65"/>
      <c r="P289" s="183">
        <f>O289*H289</f>
        <v>0</v>
      </c>
      <c r="Q289" s="183">
        <v>0</v>
      </c>
      <c r="R289" s="183">
        <f>Q289*H289</f>
        <v>0</v>
      </c>
      <c r="S289" s="183">
        <v>0</v>
      </c>
      <c r="T289" s="184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5" t="s">
        <v>219</v>
      </c>
      <c r="AT289" s="185" t="s">
        <v>123</v>
      </c>
      <c r="AU289" s="185" t="s">
        <v>80</v>
      </c>
      <c r="AY289" s="18" t="s">
        <v>121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18" t="s">
        <v>80</v>
      </c>
      <c r="BK289" s="186">
        <f>ROUND(I289*H289,2)</f>
        <v>0</v>
      </c>
      <c r="BL289" s="18" t="s">
        <v>219</v>
      </c>
      <c r="BM289" s="185" t="s">
        <v>1025</v>
      </c>
    </row>
    <row r="290" spans="1:47" s="2" customFormat="1" ht="19.5">
      <c r="A290" s="35"/>
      <c r="B290" s="36"/>
      <c r="C290" s="37"/>
      <c r="D290" s="187" t="s">
        <v>128</v>
      </c>
      <c r="E290" s="37"/>
      <c r="F290" s="188" t="s">
        <v>1026</v>
      </c>
      <c r="G290" s="37"/>
      <c r="H290" s="37"/>
      <c r="I290" s="189"/>
      <c r="J290" s="37"/>
      <c r="K290" s="37"/>
      <c r="L290" s="40"/>
      <c r="M290" s="190"/>
      <c r="N290" s="191"/>
      <c r="O290" s="65"/>
      <c r="P290" s="65"/>
      <c r="Q290" s="65"/>
      <c r="R290" s="65"/>
      <c r="S290" s="65"/>
      <c r="T290" s="66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128</v>
      </c>
      <c r="AU290" s="18" t="s">
        <v>80</v>
      </c>
    </row>
    <row r="291" spans="1:47" s="2" customFormat="1" ht="11.25">
      <c r="A291" s="35"/>
      <c r="B291" s="36"/>
      <c r="C291" s="37"/>
      <c r="D291" s="203" t="s">
        <v>142</v>
      </c>
      <c r="E291" s="37"/>
      <c r="F291" s="204" t="s">
        <v>1027</v>
      </c>
      <c r="G291" s="37"/>
      <c r="H291" s="37"/>
      <c r="I291" s="189"/>
      <c r="J291" s="37"/>
      <c r="K291" s="37"/>
      <c r="L291" s="40"/>
      <c r="M291" s="190"/>
      <c r="N291" s="191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142</v>
      </c>
      <c r="AU291" s="18" t="s">
        <v>80</v>
      </c>
    </row>
    <row r="292" spans="2:51" s="13" customFormat="1" ht="11.25">
      <c r="B292" s="192"/>
      <c r="C292" s="193"/>
      <c r="D292" s="187" t="s">
        <v>129</v>
      </c>
      <c r="E292" s="194" t="s">
        <v>19</v>
      </c>
      <c r="F292" s="195" t="s">
        <v>986</v>
      </c>
      <c r="G292" s="193"/>
      <c r="H292" s="196">
        <v>198.75</v>
      </c>
      <c r="I292" s="197"/>
      <c r="J292" s="193"/>
      <c r="K292" s="193"/>
      <c r="L292" s="198"/>
      <c r="M292" s="199"/>
      <c r="N292" s="200"/>
      <c r="O292" s="200"/>
      <c r="P292" s="200"/>
      <c r="Q292" s="200"/>
      <c r="R292" s="200"/>
      <c r="S292" s="200"/>
      <c r="T292" s="201"/>
      <c r="AT292" s="202" t="s">
        <v>129</v>
      </c>
      <c r="AU292" s="202" t="s">
        <v>80</v>
      </c>
      <c r="AV292" s="13" t="s">
        <v>80</v>
      </c>
      <c r="AW292" s="13" t="s">
        <v>33</v>
      </c>
      <c r="AX292" s="13" t="s">
        <v>76</v>
      </c>
      <c r="AY292" s="202" t="s">
        <v>121</v>
      </c>
    </row>
    <row r="293" spans="1:65" s="2" customFormat="1" ht="24.2" customHeight="1">
      <c r="A293" s="35"/>
      <c r="B293" s="36"/>
      <c r="C293" s="216" t="s">
        <v>596</v>
      </c>
      <c r="D293" s="216" t="s">
        <v>277</v>
      </c>
      <c r="E293" s="217" t="s">
        <v>1028</v>
      </c>
      <c r="F293" s="218" t="s">
        <v>1029</v>
      </c>
      <c r="G293" s="219" t="s">
        <v>126</v>
      </c>
      <c r="H293" s="220">
        <v>208.688</v>
      </c>
      <c r="I293" s="221"/>
      <c r="J293" s="222">
        <f>ROUND(I293*H293,2)</f>
        <v>0</v>
      </c>
      <c r="K293" s="218" t="s">
        <v>139</v>
      </c>
      <c r="L293" s="223"/>
      <c r="M293" s="224" t="s">
        <v>19</v>
      </c>
      <c r="N293" s="225" t="s">
        <v>43</v>
      </c>
      <c r="O293" s="65"/>
      <c r="P293" s="183">
        <f>O293*H293</f>
        <v>0</v>
      </c>
      <c r="Q293" s="183">
        <v>0.00018</v>
      </c>
      <c r="R293" s="183">
        <f>Q293*H293</f>
        <v>0.03756384</v>
      </c>
      <c r="S293" s="183">
        <v>0</v>
      </c>
      <c r="T293" s="18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281</v>
      </c>
      <c r="AT293" s="185" t="s">
        <v>277</v>
      </c>
      <c r="AU293" s="185" t="s">
        <v>80</v>
      </c>
      <c r="AY293" s="18" t="s">
        <v>121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8" t="s">
        <v>80</v>
      </c>
      <c r="BK293" s="186">
        <f>ROUND(I293*H293,2)</f>
        <v>0</v>
      </c>
      <c r="BL293" s="18" t="s">
        <v>219</v>
      </c>
      <c r="BM293" s="185" t="s">
        <v>1030</v>
      </c>
    </row>
    <row r="294" spans="1:47" s="2" customFormat="1" ht="19.5">
      <c r="A294" s="35"/>
      <c r="B294" s="36"/>
      <c r="C294" s="37"/>
      <c r="D294" s="187" t="s">
        <v>128</v>
      </c>
      <c r="E294" s="37"/>
      <c r="F294" s="188" t="s">
        <v>1029</v>
      </c>
      <c r="G294" s="37"/>
      <c r="H294" s="37"/>
      <c r="I294" s="189"/>
      <c r="J294" s="37"/>
      <c r="K294" s="37"/>
      <c r="L294" s="40"/>
      <c r="M294" s="190"/>
      <c r="N294" s="191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128</v>
      </c>
      <c r="AU294" s="18" t="s">
        <v>80</v>
      </c>
    </row>
    <row r="295" spans="2:51" s="13" customFormat="1" ht="11.25">
      <c r="B295" s="192"/>
      <c r="C295" s="193"/>
      <c r="D295" s="187" t="s">
        <v>129</v>
      </c>
      <c r="E295" s="194" t="s">
        <v>19</v>
      </c>
      <c r="F295" s="195" t="s">
        <v>1031</v>
      </c>
      <c r="G295" s="193"/>
      <c r="H295" s="196">
        <v>208.688</v>
      </c>
      <c r="I295" s="197"/>
      <c r="J295" s="193"/>
      <c r="K295" s="193"/>
      <c r="L295" s="198"/>
      <c r="M295" s="199"/>
      <c r="N295" s="200"/>
      <c r="O295" s="200"/>
      <c r="P295" s="200"/>
      <c r="Q295" s="200"/>
      <c r="R295" s="200"/>
      <c r="S295" s="200"/>
      <c r="T295" s="201"/>
      <c r="AT295" s="202" t="s">
        <v>129</v>
      </c>
      <c r="AU295" s="202" t="s">
        <v>80</v>
      </c>
      <c r="AV295" s="13" t="s">
        <v>80</v>
      </c>
      <c r="AW295" s="13" t="s">
        <v>33</v>
      </c>
      <c r="AX295" s="13" t="s">
        <v>76</v>
      </c>
      <c r="AY295" s="202" t="s">
        <v>121</v>
      </c>
    </row>
    <row r="296" spans="1:65" s="2" customFormat="1" ht="24.2" customHeight="1">
      <c r="A296" s="35"/>
      <c r="B296" s="36"/>
      <c r="C296" s="174" t="s">
        <v>602</v>
      </c>
      <c r="D296" s="174" t="s">
        <v>123</v>
      </c>
      <c r="E296" s="175" t="s">
        <v>1032</v>
      </c>
      <c r="F296" s="176" t="s">
        <v>1033</v>
      </c>
      <c r="G296" s="177" t="s">
        <v>305</v>
      </c>
      <c r="H296" s="226"/>
      <c r="I296" s="179"/>
      <c r="J296" s="180">
        <f>ROUND(I296*H296,2)</f>
        <v>0</v>
      </c>
      <c r="K296" s="176" t="s">
        <v>139</v>
      </c>
      <c r="L296" s="40"/>
      <c r="M296" s="181" t="s">
        <v>19</v>
      </c>
      <c r="N296" s="182" t="s">
        <v>43</v>
      </c>
      <c r="O296" s="65"/>
      <c r="P296" s="183">
        <f>O296*H296</f>
        <v>0</v>
      </c>
      <c r="Q296" s="183">
        <v>0</v>
      </c>
      <c r="R296" s="183">
        <f>Q296*H296</f>
        <v>0</v>
      </c>
      <c r="S296" s="183">
        <v>0</v>
      </c>
      <c r="T296" s="184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5" t="s">
        <v>219</v>
      </c>
      <c r="AT296" s="185" t="s">
        <v>123</v>
      </c>
      <c r="AU296" s="185" t="s">
        <v>80</v>
      </c>
      <c r="AY296" s="18" t="s">
        <v>121</v>
      </c>
      <c r="BE296" s="186">
        <f>IF(N296="základní",J296,0)</f>
        <v>0</v>
      </c>
      <c r="BF296" s="186">
        <f>IF(N296="snížená",J296,0)</f>
        <v>0</v>
      </c>
      <c r="BG296" s="186">
        <f>IF(N296="zákl. přenesená",J296,0)</f>
        <v>0</v>
      </c>
      <c r="BH296" s="186">
        <f>IF(N296="sníž. přenesená",J296,0)</f>
        <v>0</v>
      </c>
      <c r="BI296" s="186">
        <f>IF(N296="nulová",J296,0)</f>
        <v>0</v>
      </c>
      <c r="BJ296" s="18" t="s">
        <v>80</v>
      </c>
      <c r="BK296" s="186">
        <f>ROUND(I296*H296,2)</f>
        <v>0</v>
      </c>
      <c r="BL296" s="18" t="s">
        <v>219</v>
      </c>
      <c r="BM296" s="185" t="s">
        <v>1034</v>
      </c>
    </row>
    <row r="297" spans="1:47" s="2" customFormat="1" ht="29.25">
      <c r="A297" s="35"/>
      <c r="B297" s="36"/>
      <c r="C297" s="37"/>
      <c r="D297" s="187" t="s">
        <v>128</v>
      </c>
      <c r="E297" s="37"/>
      <c r="F297" s="188" t="s">
        <v>1035</v>
      </c>
      <c r="G297" s="37"/>
      <c r="H297" s="37"/>
      <c r="I297" s="189"/>
      <c r="J297" s="37"/>
      <c r="K297" s="37"/>
      <c r="L297" s="40"/>
      <c r="M297" s="190"/>
      <c r="N297" s="191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128</v>
      </c>
      <c r="AU297" s="18" t="s">
        <v>80</v>
      </c>
    </row>
    <row r="298" spans="1:47" s="2" customFormat="1" ht="11.25">
      <c r="A298" s="35"/>
      <c r="B298" s="36"/>
      <c r="C298" s="37"/>
      <c r="D298" s="203" t="s">
        <v>142</v>
      </c>
      <c r="E298" s="37"/>
      <c r="F298" s="204" t="s">
        <v>1036</v>
      </c>
      <c r="G298" s="37"/>
      <c r="H298" s="37"/>
      <c r="I298" s="189"/>
      <c r="J298" s="37"/>
      <c r="K298" s="37"/>
      <c r="L298" s="40"/>
      <c r="M298" s="190"/>
      <c r="N298" s="191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142</v>
      </c>
      <c r="AU298" s="18" t="s">
        <v>80</v>
      </c>
    </row>
    <row r="299" spans="2:63" s="12" customFormat="1" ht="22.9" customHeight="1">
      <c r="B299" s="158"/>
      <c r="C299" s="159"/>
      <c r="D299" s="160" t="s">
        <v>70</v>
      </c>
      <c r="E299" s="172" t="s">
        <v>1037</v>
      </c>
      <c r="F299" s="172" t="s">
        <v>1038</v>
      </c>
      <c r="G299" s="159"/>
      <c r="H299" s="159"/>
      <c r="I299" s="162"/>
      <c r="J299" s="173">
        <f>BK299</f>
        <v>0</v>
      </c>
      <c r="K299" s="159"/>
      <c r="L299" s="164"/>
      <c r="M299" s="165"/>
      <c r="N299" s="166"/>
      <c r="O299" s="166"/>
      <c r="P299" s="167">
        <f>SUM(P300:P315)</f>
        <v>0</v>
      </c>
      <c r="Q299" s="166"/>
      <c r="R299" s="167">
        <f>SUM(R300:R315)</f>
        <v>0.09856</v>
      </c>
      <c r="S299" s="166"/>
      <c r="T299" s="168">
        <f>SUM(T300:T315)</f>
        <v>0</v>
      </c>
      <c r="AR299" s="169" t="s">
        <v>80</v>
      </c>
      <c r="AT299" s="170" t="s">
        <v>70</v>
      </c>
      <c r="AU299" s="170" t="s">
        <v>76</v>
      </c>
      <c r="AY299" s="169" t="s">
        <v>121</v>
      </c>
      <c r="BK299" s="171">
        <f>SUM(BK300:BK315)</f>
        <v>0</v>
      </c>
    </row>
    <row r="300" spans="1:65" s="2" customFormat="1" ht="24.2" customHeight="1">
      <c r="A300" s="35"/>
      <c r="B300" s="36"/>
      <c r="C300" s="174" t="s">
        <v>612</v>
      </c>
      <c r="D300" s="174" t="s">
        <v>123</v>
      </c>
      <c r="E300" s="175" t="s">
        <v>1039</v>
      </c>
      <c r="F300" s="176" t="s">
        <v>1040</v>
      </c>
      <c r="G300" s="177" t="s">
        <v>222</v>
      </c>
      <c r="H300" s="178">
        <v>44</v>
      </c>
      <c r="I300" s="179"/>
      <c r="J300" s="180">
        <f>ROUND(I300*H300,2)</f>
        <v>0</v>
      </c>
      <c r="K300" s="176" t="s">
        <v>139</v>
      </c>
      <c r="L300" s="40"/>
      <c r="M300" s="181" t="s">
        <v>19</v>
      </c>
      <c r="N300" s="182" t="s">
        <v>43</v>
      </c>
      <c r="O300" s="65"/>
      <c r="P300" s="183">
        <f>O300*H300</f>
        <v>0</v>
      </c>
      <c r="Q300" s="183">
        <v>0</v>
      </c>
      <c r="R300" s="183">
        <f>Q300*H300</f>
        <v>0</v>
      </c>
      <c r="S300" s="183">
        <v>0</v>
      </c>
      <c r="T300" s="184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5" t="s">
        <v>719</v>
      </c>
      <c r="AT300" s="185" t="s">
        <v>123</v>
      </c>
      <c r="AU300" s="185" t="s">
        <v>80</v>
      </c>
      <c r="AY300" s="18" t="s">
        <v>121</v>
      </c>
      <c r="BE300" s="186">
        <f>IF(N300="základní",J300,0)</f>
        <v>0</v>
      </c>
      <c r="BF300" s="186">
        <f>IF(N300="snížená",J300,0)</f>
        <v>0</v>
      </c>
      <c r="BG300" s="186">
        <f>IF(N300="zákl. přenesená",J300,0)</f>
        <v>0</v>
      </c>
      <c r="BH300" s="186">
        <f>IF(N300="sníž. přenesená",J300,0)</f>
        <v>0</v>
      </c>
      <c r="BI300" s="186">
        <f>IF(N300="nulová",J300,0)</f>
        <v>0</v>
      </c>
      <c r="BJ300" s="18" t="s">
        <v>80</v>
      </c>
      <c r="BK300" s="186">
        <f>ROUND(I300*H300,2)</f>
        <v>0</v>
      </c>
      <c r="BL300" s="18" t="s">
        <v>719</v>
      </c>
      <c r="BM300" s="185" t="s">
        <v>1041</v>
      </c>
    </row>
    <row r="301" spans="1:47" s="2" customFormat="1" ht="19.5">
      <c r="A301" s="35"/>
      <c r="B301" s="36"/>
      <c r="C301" s="37"/>
      <c r="D301" s="187" t="s">
        <v>128</v>
      </c>
      <c r="E301" s="37"/>
      <c r="F301" s="188" t="s">
        <v>1042</v>
      </c>
      <c r="G301" s="37"/>
      <c r="H301" s="37"/>
      <c r="I301" s="189"/>
      <c r="J301" s="37"/>
      <c r="K301" s="37"/>
      <c r="L301" s="40"/>
      <c r="M301" s="190"/>
      <c r="N301" s="191"/>
      <c r="O301" s="65"/>
      <c r="P301" s="65"/>
      <c r="Q301" s="65"/>
      <c r="R301" s="65"/>
      <c r="S301" s="65"/>
      <c r="T301" s="66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128</v>
      </c>
      <c r="AU301" s="18" t="s">
        <v>80</v>
      </c>
    </row>
    <row r="302" spans="1:47" s="2" customFormat="1" ht="11.25">
      <c r="A302" s="35"/>
      <c r="B302" s="36"/>
      <c r="C302" s="37"/>
      <c r="D302" s="203" t="s">
        <v>142</v>
      </c>
      <c r="E302" s="37"/>
      <c r="F302" s="204" t="s">
        <v>1043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142</v>
      </c>
      <c r="AU302" s="18" t="s">
        <v>80</v>
      </c>
    </row>
    <row r="303" spans="2:51" s="13" customFormat="1" ht="11.25">
      <c r="B303" s="192"/>
      <c r="C303" s="193"/>
      <c r="D303" s="187" t="s">
        <v>129</v>
      </c>
      <c r="E303" s="194" t="s">
        <v>19</v>
      </c>
      <c r="F303" s="195" t="s">
        <v>667</v>
      </c>
      <c r="G303" s="193"/>
      <c r="H303" s="196">
        <v>44</v>
      </c>
      <c r="I303" s="197"/>
      <c r="J303" s="193"/>
      <c r="K303" s="193"/>
      <c r="L303" s="198"/>
      <c r="M303" s="199"/>
      <c r="N303" s="200"/>
      <c r="O303" s="200"/>
      <c r="P303" s="200"/>
      <c r="Q303" s="200"/>
      <c r="R303" s="200"/>
      <c r="S303" s="200"/>
      <c r="T303" s="201"/>
      <c r="AT303" s="202" t="s">
        <v>129</v>
      </c>
      <c r="AU303" s="202" t="s">
        <v>80</v>
      </c>
      <c r="AV303" s="13" t="s">
        <v>80</v>
      </c>
      <c r="AW303" s="13" t="s">
        <v>33</v>
      </c>
      <c r="AX303" s="13" t="s">
        <v>76</v>
      </c>
      <c r="AY303" s="202" t="s">
        <v>121</v>
      </c>
    </row>
    <row r="304" spans="1:65" s="2" customFormat="1" ht="24.2" customHeight="1">
      <c r="A304" s="35"/>
      <c r="B304" s="36"/>
      <c r="C304" s="174" t="s">
        <v>618</v>
      </c>
      <c r="D304" s="174" t="s">
        <v>123</v>
      </c>
      <c r="E304" s="175" t="s">
        <v>1044</v>
      </c>
      <c r="F304" s="176" t="s">
        <v>1045</v>
      </c>
      <c r="G304" s="177" t="s">
        <v>222</v>
      </c>
      <c r="H304" s="178">
        <v>86</v>
      </c>
      <c r="I304" s="179"/>
      <c r="J304" s="180">
        <f>ROUND(I304*H304,2)</f>
        <v>0</v>
      </c>
      <c r="K304" s="176" t="s">
        <v>139</v>
      </c>
      <c r="L304" s="40"/>
      <c r="M304" s="181" t="s">
        <v>19</v>
      </c>
      <c r="N304" s="182" t="s">
        <v>43</v>
      </c>
      <c r="O304" s="65"/>
      <c r="P304" s="183">
        <f>O304*H304</f>
        <v>0</v>
      </c>
      <c r="Q304" s="183">
        <v>0</v>
      </c>
      <c r="R304" s="183">
        <f>Q304*H304</f>
        <v>0</v>
      </c>
      <c r="S304" s="183">
        <v>0</v>
      </c>
      <c r="T304" s="184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219</v>
      </c>
      <c r="AT304" s="185" t="s">
        <v>123</v>
      </c>
      <c r="AU304" s="185" t="s">
        <v>80</v>
      </c>
      <c r="AY304" s="18" t="s">
        <v>121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18" t="s">
        <v>80</v>
      </c>
      <c r="BK304" s="186">
        <f>ROUND(I304*H304,2)</f>
        <v>0</v>
      </c>
      <c r="BL304" s="18" t="s">
        <v>219</v>
      </c>
      <c r="BM304" s="185" t="s">
        <v>1046</v>
      </c>
    </row>
    <row r="305" spans="1:47" s="2" customFormat="1" ht="29.25">
      <c r="A305" s="35"/>
      <c r="B305" s="36"/>
      <c r="C305" s="37"/>
      <c r="D305" s="187" t="s">
        <v>128</v>
      </c>
      <c r="E305" s="37"/>
      <c r="F305" s="188" t="s">
        <v>1047</v>
      </c>
      <c r="G305" s="37"/>
      <c r="H305" s="37"/>
      <c r="I305" s="189"/>
      <c r="J305" s="37"/>
      <c r="K305" s="37"/>
      <c r="L305" s="40"/>
      <c r="M305" s="190"/>
      <c r="N305" s="191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128</v>
      </c>
      <c r="AU305" s="18" t="s">
        <v>80</v>
      </c>
    </row>
    <row r="306" spans="1:47" s="2" customFormat="1" ht="11.25">
      <c r="A306" s="35"/>
      <c r="B306" s="36"/>
      <c r="C306" s="37"/>
      <c r="D306" s="203" t="s">
        <v>142</v>
      </c>
      <c r="E306" s="37"/>
      <c r="F306" s="204" t="s">
        <v>1048</v>
      </c>
      <c r="G306" s="37"/>
      <c r="H306" s="37"/>
      <c r="I306" s="189"/>
      <c r="J306" s="37"/>
      <c r="K306" s="37"/>
      <c r="L306" s="40"/>
      <c r="M306" s="190"/>
      <c r="N306" s="191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142</v>
      </c>
      <c r="AU306" s="18" t="s">
        <v>80</v>
      </c>
    </row>
    <row r="307" spans="1:65" s="2" customFormat="1" ht="16.5" customHeight="1">
      <c r="A307" s="35"/>
      <c r="B307" s="36"/>
      <c r="C307" s="216" t="s">
        <v>624</v>
      </c>
      <c r="D307" s="216" t="s">
        <v>277</v>
      </c>
      <c r="E307" s="217" t="s">
        <v>1049</v>
      </c>
      <c r="F307" s="218" t="s">
        <v>1050</v>
      </c>
      <c r="G307" s="219" t="s">
        <v>1007</v>
      </c>
      <c r="H307" s="220">
        <v>44</v>
      </c>
      <c r="I307" s="221"/>
      <c r="J307" s="222">
        <f>ROUND(I307*H307,2)</f>
        <v>0</v>
      </c>
      <c r="K307" s="218" t="s">
        <v>139</v>
      </c>
      <c r="L307" s="223"/>
      <c r="M307" s="224" t="s">
        <v>19</v>
      </c>
      <c r="N307" s="225" t="s">
        <v>43</v>
      </c>
      <c r="O307" s="65"/>
      <c r="P307" s="183">
        <f>O307*H307</f>
        <v>0</v>
      </c>
      <c r="Q307" s="183">
        <v>0.001</v>
      </c>
      <c r="R307" s="183">
        <f>Q307*H307</f>
        <v>0.044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281</v>
      </c>
      <c r="AT307" s="185" t="s">
        <v>277</v>
      </c>
      <c r="AU307" s="185" t="s">
        <v>80</v>
      </c>
      <c r="AY307" s="18" t="s">
        <v>121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80</v>
      </c>
      <c r="BK307" s="186">
        <f>ROUND(I307*H307,2)</f>
        <v>0</v>
      </c>
      <c r="BL307" s="18" t="s">
        <v>219</v>
      </c>
      <c r="BM307" s="185" t="s">
        <v>1051</v>
      </c>
    </row>
    <row r="308" spans="1:47" s="2" customFormat="1" ht="11.25">
      <c r="A308" s="35"/>
      <c r="B308" s="36"/>
      <c r="C308" s="37"/>
      <c r="D308" s="187" t="s">
        <v>128</v>
      </c>
      <c r="E308" s="37"/>
      <c r="F308" s="188" t="s">
        <v>1050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128</v>
      </c>
      <c r="AU308" s="18" t="s">
        <v>80</v>
      </c>
    </row>
    <row r="309" spans="1:65" s="2" customFormat="1" ht="24.2" customHeight="1">
      <c r="A309" s="35"/>
      <c r="B309" s="36"/>
      <c r="C309" s="174" t="s">
        <v>632</v>
      </c>
      <c r="D309" s="174" t="s">
        <v>123</v>
      </c>
      <c r="E309" s="175" t="s">
        <v>1052</v>
      </c>
      <c r="F309" s="176" t="s">
        <v>1053</v>
      </c>
      <c r="G309" s="177" t="s">
        <v>222</v>
      </c>
      <c r="H309" s="178">
        <v>44</v>
      </c>
      <c r="I309" s="179"/>
      <c r="J309" s="180">
        <f>ROUND(I309*H309,2)</f>
        <v>0</v>
      </c>
      <c r="K309" s="176" t="s">
        <v>139</v>
      </c>
      <c r="L309" s="40"/>
      <c r="M309" s="181" t="s">
        <v>19</v>
      </c>
      <c r="N309" s="182" t="s">
        <v>43</v>
      </c>
      <c r="O309" s="65"/>
      <c r="P309" s="183">
        <f>O309*H309</f>
        <v>0</v>
      </c>
      <c r="Q309" s="183">
        <v>0</v>
      </c>
      <c r="R309" s="183">
        <f>Q309*H309</f>
        <v>0</v>
      </c>
      <c r="S309" s="183">
        <v>0</v>
      </c>
      <c r="T309" s="184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5" t="s">
        <v>219</v>
      </c>
      <c r="AT309" s="185" t="s">
        <v>123</v>
      </c>
      <c r="AU309" s="185" t="s">
        <v>80</v>
      </c>
      <c r="AY309" s="18" t="s">
        <v>121</v>
      </c>
      <c r="BE309" s="186">
        <f>IF(N309="základní",J309,0)</f>
        <v>0</v>
      </c>
      <c r="BF309" s="186">
        <f>IF(N309="snížená",J309,0)</f>
        <v>0</v>
      </c>
      <c r="BG309" s="186">
        <f>IF(N309="zákl. přenesená",J309,0)</f>
        <v>0</v>
      </c>
      <c r="BH309" s="186">
        <f>IF(N309="sníž. přenesená",J309,0)</f>
        <v>0</v>
      </c>
      <c r="BI309" s="186">
        <f>IF(N309="nulová",J309,0)</f>
        <v>0</v>
      </c>
      <c r="BJ309" s="18" t="s">
        <v>80</v>
      </c>
      <c r="BK309" s="186">
        <f>ROUND(I309*H309,2)</f>
        <v>0</v>
      </c>
      <c r="BL309" s="18" t="s">
        <v>219</v>
      </c>
      <c r="BM309" s="185" t="s">
        <v>1054</v>
      </c>
    </row>
    <row r="310" spans="1:47" s="2" customFormat="1" ht="19.5">
      <c r="A310" s="35"/>
      <c r="B310" s="36"/>
      <c r="C310" s="37"/>
      <c r="D310" s="187" t="s">
        <v>128</v>
      </c>
      <c r="E310" s="37"/>
      <c r="F310" s="188" t="s">
        <v>1055</v>
      </c>
      <c r="G310" s="37"/>
      <c r="H310" s="37"/>
      <c r="I310" s="189"/>
      <c r="J310" s="37"/>
      <c r="K310" s="37"/>
      <c r="L310" s="40"/>
      <c r="M310" s="190"/>
      <c r="N310" s="191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128</v>
      </c>
      <c r="AU310" s="18" t="s">
        <v>80</v>
      </c>
    </row>
    <row r="311" spans="1:47" s="2" customFormat="1" ht="11.25">
      <c r="A311" s="35"/>
      <c r="B311" s="36"/>
      <c r="C311" s="37"/>
      <c r="D311" s="203" t="s">
        <v>142</v>
      </c>
      <c r="E311" s="37"/>
      <c r="F311" s="204" t="s">
        <v>1056</v>
      </c>
      <c r="G311" s="37"/>
      <c r="H311" s="37"/>
      <c r="I311" s="189"/>
      <c r="J311" s="37"/>
      <c r="K311" s="37"/>
      <c r="L311" s="40"/>
      <c r="M311" s="190"/>
      <c r="N311" s="191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142</v>
      </c>
      <c r="AU311" s="18" t="s">
        <v>80</v>
      </c>
    </row>
    <row r="312" spans="1:65" s="2" customFormat="1" ht="16.5" customHeight="1">
      <c r="A312" s="35"/>
      <c r="B312" s="36"/>
      <c r="C312" s="216" t="s">
        <v>638</v>
      </c>
      <c r="D312" s="216" t="s">
        <v>277</v>
      </c>
      <c r="E312" s="217" t="s">
        <v>1057</v>
      </c>
      <c r="F312" s="218" t="s">
        <v>1058</v>
      </c>
      <c r="G312" s="219" t="s">
        <v>1007</v>
      </c>
      <c r="H312" s="220">
        <v>44</v>
      </c>
      <c r="I312" s="221"/>
      <c r="J312" s="222">
        <f>ROUND(I312*H312,2)</f>
        <v>0</v>
      </c>
      <c r="K312" s="218" t="s">
        <v>139</v>
      </c>
      <c r="L312" s="223"/>
      <c r="M312" s="224" t="s">
        <v>19</v>
      </c>
      <c r="N312" s="225" t="s">
        <v>43</v>
      </c>
      <c r="O312" s="65"/>
      <c r="P312" s="183">
        <f>O312*H312</f>
        <v>0</v>
      </c>
      <c r="Q312" s="183">
        <v>0.001</v>
      </c>
      <c r="R312" s="183">
        <f>Q312*H312</f>
        <v>0.044</v>
      </c>
      <c r="S312" s="183">
        <v>0</v>
      </c>
      <c r="T312" s="184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5" t="s">
        <v>281</v>
      </c>
      <c r="AT312" s="185" t="s">
        <v>277</v>
      </c>
      <c r="AU312" s="185" t="s">
        <v>80</v>
      </c>
      <c r="AY312" s="18" t="s">
        <v>121</v>
      </c>
      <c r="BE312" s="186">
        <f>IF(N312="základní",J312,0)</f>
        <v>0</v>
      </c>
      <c r="BF312" s="186">
        <f>IF(N312="snížená",J312,0)</f>
        <v>0</v>
      </c>
      <c r="BG312" s="186">
        <f>IF(N312="zákl. přenesená",J312,0)</f>
        <v>0</v>
      </c>
      <c r="BH312" s="186">
        <f>IF(N312="sníž. přenesená",J312,0)</f>
        <v>0</v>
      </c>
      <c r="BI312" s="186">
        <f>IF(N312="nulová",J312,0)</f>
        <v>0</v>
      </c>
      <c r="BJ312" s="18" t="s">
        <v>80</v>
      </c>
      <c r="BK312" s="186">
        <f>ROUND(I312*H312,2)</f>
        <v>0</v>
      </c>
      <c r="BL312" s="18" t="s">
        <v>219</v>
      </c>
      <c r="BM312" s="185" t="s">
        <v>1059</v>
      </c>
    </row>
    <row r="313" spans="1:47" s="2" customFormat="1" ht="11.25">
      <c r="A313" s="35"/>
      <c r="B313" s="36"/>
      <c r="C313" s="37"/>
      <c r="D313" s="187" t="s">
        <v>128</v>
      </c>
      <c r="E313" s="37"/>
      <c r="F313" s="188" t="s">
        <v>1058</v>
      </c>
      <c r="G313" s="37"/>
      <c r="H313" s="37"/>
      <c r="I313" s="189"/>
      <c r="J313" s="37"/>
      <c r="K313" s="37"/>
      <c r="L313" s="40"/>
      <c r="M313" s="190"/>
      <c r="N313" s="191"/>
      <c r="O313" s="65"/>
      <c r="P313" s="65"/>
      <c r="Q313" s="65"/>
      <c r="R313" s="65"/>
      <c r="S313" s="65"/>
      <c r="T313" s="66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128</v>
      </c>
      <c r="AU313" s="18" t="s">
        <v>80</v>
      </c>
    </row>
    <row r="314" spans="1:65" s="2" customFormat="1" ht="21.75" customHeight="1">
      <c r="A314" s="35"/>
      <c r="B314" s="36"/>
      <c r="C314" s="216" t="s">
        <v>644</v>
      </c>
      <c r="D314" s="216" t="s">
        <v>277</v>
      </c>
      <c r="E314" s="217" t="s">
        <v>1060</v>
      </c>
      <c r="F314" s="218" t="s">
        <v>1061</v>
      </c>
      <c r="G314" s="219" t="s">
        <v>272</v>
      </c>
      <c r="H314" s="220">
        <v>44</v>
      </c>
      <c r="I314" s="221"/>
      <c r="J314" s="222">
        <f>ROUND(I314*H314,2)</f>
        <v>0</v>
      </c>
      <c r="K314" s="218" t="s">
        <v>139</v>
      </c>
      <c r="L314" s="223"/>
      <c r="M314" s="224" t="s">
        <v>19</v>
      </c>
      <c r="N314" s="225" t="s">
        <v>43</v>
      </c>
      <c r="O314" s="65"/>
      <c r="P314" s="183">
        <f>O314*H314</f>
        <v>0</v>
      </c>
      <c r="Q314" s="183">
        <v>0.00024</v>
      </c>
      <c r="R314" s="183">
        <f>Q314*H314</f>
        <v>0.01056</v>
      </c>
      <c r="S314" s="183">
        <v>0</v>
      </c>
      <c r="T314" s="184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5" t="s">
        <v>281</v>
      </c>
      <c r="AT314" s="185" t="s">
        <v>277</v>
      </c>
      <c r="AU314" s="185" t="s">
        <v>80</v>
      </c>
      <c r="AY314" s="18" t="s">
        <v>121</v>
      </c>
      <c r="BE314" s="186">
        <f>IF(N314="základní",J314,0)</f>
        <v>0</v>
      </c>
      <c r="BF314" s="186">
        <f>IF(N314="snížená",J314,0)</f>
        <v>0</v>
      </c>
      <c r="BG314" s="186">
        <f>IF(N314="zákl. přenesená",J314,0)</f>
        <v>0</v>
      </c>
      <c r="BH314" s="186">
        <f>IF(N314="sníž. přenesená",J314,0)</f>
        <v>0</v>
      </c>
      <c r="BI314" s="186">
        <f>IF(N314="nulová",J314,0)</f>
        <v>0</v>
      </c>
      <c r="BJ314" s="18" t="s">
        <v>80</v>
      </c>
      <c r="BK314" s="186">
        <f>ROUND(I314*H314,2)</f>
        <v>0</v>
      </c>
      <c r="BL314" s="18" t="s">
        <v>219</v>
      </c>
      <c r="BM314" s="185" t="s">
        <v>1062</v>
      </c>
    </row>
    <row r="315" spans="1:47" s="2" customFormat="1" ht="11.25">
      <c r="A315" s="35"/>
      <c r="B315" s="36"/>
      <c r="C315" s="37"/>
      <c r="D315" s="187" t="s">
        <v>128</v>
      </c>
      <c r="E315" s="37"/>
      <c r="F315" s="188" t="s">
        <v>1061</v>
      </c>
      <c r="G315" s="37"/>
      <c r="H315" s="37"/>
      <c r="I315" s="189"/>
      <c r="J315" s="37"/>
      <c r="K315" s="37"/>
      <c r="L315" s="40"/>
      <c r="M315" s="227"/>
      <c r="N315" s="228"/>
      <c r="O315" s="229"/>
      <c r="P315" s="229"/>
      <c r="Q315" s="229"/>
      <c r="R315" s="229"/>
      <c r="S315" s="229"/>
      <c r="T315" s="230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128</v>
      </c>
      <c r="AU315" s="18" t="s">
        <v>80</v>
      </c>
    </row>
    <row r="316" spans="1:31" s="2" customFormat="1" ht="6.95" customHeight="1">
      <c r="A316" s="35"/>
      <c r="B316" s="48"/>
      <c r="C316" s="49"/>
      <c r="D316" s="49"/>
      <c r="E316" s="49"/>
      <c r="F316" s="49"/>
      <c r="G316" s="49"/>
      <c r="H316" s="49"/>
      <c r="I316" s="49"/>
      <c r="J316" s="49"/>
      <c r="K316" s="49"/>
      <c r="L316" s="40"/>
      <c r="M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</row>
  </sheetData>
  <sheetProtection algorithmName="SHA-512" hashValue="GAWbp8goPWi3wMDQBJfmN3LHSRAswuPWoQMWTEEd9ZKmqNPpD/I5s+LEYh/ipldB+zUOHFCPRiftMtgTyarXqQ==" saltValue="dIgsglSRZ/81Xm/h3PMdZnw7pKwecBV7Y+G0BgaHsvCqrsarOhhHVNgKEk2iEpeJDRIBoI2FvASutl2KUxbk3A==" spinCount="100000" sheet="1" objects="1" scenarios="1" formatColumns="0" formatRows="0" autoFilter="0"/>
  <autoFilter ref="C90:K315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3_02/132112121"/>
    <hyperlink ref="F100" r:id="rId2" display="https://podminky.urs.cz/item/CS_URS_2023_02/139001101"/>
    <hyperlink ref="F104" r:id="rId3" display="https://podminky.urs.cz/item/CS_URS_2023_02/151101102"/>
    <hyperlink ref="F108" r:id="rId4" display="https://podminky.urs.cz/item/CS_URS_2023_02/151101112"/>
    <hyperlink ref="F111" r:id="rId5" display="https://podminky.urs.cz/item/CS_URS_2023_02/162751117"/>
    <hyperlink ref="F115" r:id="rId6" display="https://podminky.urs.cz/item/CS_URS_2023_02/162751117"/>
    <hyperlink ref="F121" r:id="rId7" display="https://podminky.urs.cz/item/CS_URS_2023_02/162751119"/>
    <hyperlink ref="F126" r:id="rId8" display="https://podminky.urs.cz/item/CS_URS_2023_02/162751119"/>
    <hyperlink ref="F132" r:id="rId9" display="https://podminky.urs.cz/item/CS_URS_2023_02/167151101"/>
    <hyperlink ref="F137" r:id="rId10" display="https://podminky.urs.cz/item/CS_URS_2023_02/171201221"/>
    <hyperlink ref="F142" r:id="rId11" display="https://podminky.urs.cz/item/CS_URS_2023_02/171251201"/>
    <hyperlink ref="F147" r:id="rId12" display="https://podminky.urs.cz/item/CS_URS_2023_02/174111101"/>
    <hyperlink ref="F152" r:id="rId13" display="https://podminky.urs.cz/item/CS_URS_2023_02/211571111"/>
    <hyperlink ref="F156" r:id="rId14" display="https://podminky.urs.cz/item/CS_URS_2023_02/211971110"/>
    <hyperlink ref="F163" r:id="rId15" display="https://podminky.urs.cz/item/CS_URS_2023_02/212312111"/>
    <hyperlink ref="F167" r:id="rId16" display="https://podminky.urs.cz/item/CS_URS_2023_02/212755216"/>
    <hyperlink ref="F173" r:id="rId17" display="https://podminky.urs.cz/item/CS_URS_2023_02/319202215"/>
    <hyperlink ref="F179" r:id="rId18" display="https://podminky.urs.cz/item/CS_URS_2023_02/612121100"/>
    <hyperlink ref="F184" r:id="rId19" display="https://podminky.urs.cz/item/CS_URS_2023_02/612822011"/>
    <hyperlink ref="F192" r:id="rId20" display="https://podminky.urs.cz/item/CS_URS_2023_02/894811145"/>
    <hyperlink ref="F195" r:id="rId21" display="https://podminky.urs.cz/item/CS_URS_2023_02/894812111"/>
    <hyperlink ref="F198" r:id="rId22" display="https://podminky.urs.cz/item/CS_URS_2023_02/894812132"/>
    <hyperlink ref="F201" r:id="rId23" display="https://podminky.urs.cz/item/CS_URS_2023_02/894812141"/>
    <hyperlink ref="F204" r:id="rId24" display="https://podminky.urs.cz/item/CS_URS_2023_02/894812149"/>
    <hyperlink ref="F207" r:id="rId25" display="https://podminky.urs.cz/item/CS_URS_2023_02/894812163"/>
    <hyperlink ref="F211" r:id="rId26" display="https://podminky.urs.cz/item/CS_URS_2023_02/978013191"/>
    <hyperlink ref="F241" r:id="rId27" display="https://podminky.urs.cz/item/CS_URS_2023_02/997013212"/>
    <hyperlink ref="F244" r:id="rId28" display="https://podminky.urs.cz/item/CS_URS_2023_02/997013501"/>
    <hyperlink ref="F247" r:id="rId29" display="https://podminky.urs.cz/item/CS_URS_2023_02/997013509"/>
    <hyperlink ref="F251" r:id="rId30" display="https://podminky.urs.cz/item/CS_URS_2023_02/997013631"/>
    <hyperlink ref="F255" r:id="rId31" display="https://podminky.urs.cz/item/CS_URS_2023_02/998018002"/>
    <hyperlink ref="F260" r:id="rId32" display="https://podminky.urs.cz/item/CS_URS_2023_02/711161253"/>
    <hyperlink ref="F264" r:id="rId33" display="https://podminky.urs.cz/item/CS_URS_2023_02/711161384"/>
    <hyperlink ref="F268" r:id="rId34" display="https://podminky.urs.cz/item/CS_URS_2023_02/711161391"/>
    <hyperlink ref="F272" r:id="rId35" display="https://podminky.urs.cz/item/CS_URS_2023_02/711192102"/>
    <hyperlink ref="F279" r:id="rId36" display="https://podminky.urs.cz/item/CS_URS_2023_02/711192202"/>
    <hyperlink ref="F291" r:id="rId37" display="https://podminky.urs.cz/item/CS_URS_2023_02/711491272"/>
    <hyperlink ref="F298" r:id="rId38" display="https://podminky.urs.cz/item/CS_URS_2023_02/998711201"/>
    <hyperlink ref="F302" r:id="rId39" display="https://podminky.urs.cz/item/CS_URS_2023_02/218220101"/>
    <hyperlink ref="F306" r:id="rId40" display="https://podminky.urs.cz/item/CS_URS_2023_02/741410021"/>
    <hyperlink ref="F311" r:id="rId41" display="https://podminky.urs.cz/item/CS_URS_2023_02/741420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99"/>
  <sheetViews>
    <sheetView showGridLines="0" workbookViewId="0" topLeftCell="A9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88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76</v>
      </c>
    </row>
    <row r="4" spans="2:46" s="1" customFormat="1" ht="24.95" customHeight="1">
      <c r="B4" s="21"/>
      <c r="D4" s="104" t="s">
        <v>89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3" t="str">
        <f>'Rekapitulace stavby'!K6</f>
        <v>Č.p. 1166, ul. Těšínská-výměna oken a oprava fasády</v>
      </c>
      <c r="F7" s="364"/>
      <c r="G7" s="364"/>
      <c r="H7" s="364"/>
      <c r="L7" s="21"/>
    </row>
    <row r="8" spans="1:31" s="2" customFormat="1" ht="12" customHeight="1">
      <c r="A8" s="35"/>
      <c r="B8" s="40"/>
      <c r="C8" s="35"/>
      <c r="D8" s="106" t="s">
        <v>90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5" t="s">
        <v>1063</v>
      </c>
      <c r="F9" s="366"/>
      <c r="G9" s="366"/>
      <c r="H9" s="366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30. 1. 2022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7" t="str">
        <f>'Rekapitulace stavby'!E14</f>
        <v>Vyplň údaj</v>
      </c>
      <c r="F18" s="368"/>
      <c r="G18" s="368"/>
      <c r="H18" s="368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9" t="s">
        <v>19</v>
      </c>
      <c r="F27" s="369"/>
      <c r="G27" s="369"/>
      <c r="H27" s="36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ROUND((SUM(BE82:BE98)),2)</f>
        <v>0</v>
      </c>
      <c r="G33" s="35"/>
      <c r="H33" s="35"/>
      <c r="I33" s="119">
        <v>0.21</v>
      </c>
      <c r="J33" s="118">
        <f>ROUND(((SUM(BE82:BE98))*I33),2)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ROUND((SUM(BF82:BF98)),2)</f>
        <v>0</v>
      </c>
      <c r="G34" s="35"/>
      <c r="H34" s="35"/>
      <c r="I34" s="119">
        <v>0.15</v>
      </c>
      <c r="J34" s="118">
        <f>ROUND(((SUM(BF82:BF98))*I34),2)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ROUND((SUM(BG82:BG98)),2)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ROUND((SUM(BH82:BH98)),2)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ROUND((SUM(BI82:BI98)),2)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0" t="str">
        <f>E7</f>
        <v>Č.p. 1166, ul. Těšínská-výměna oken a oprava fasády</v>
      </c>
      <c r="F48" s="371"/>
      <c r="G48" s="371"/>
      <c r="H48" s="371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90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3" t="str">
        <f>E9</f>
        <v>4 - Vedlejší náklady</v>
      </c>
      <c r="F50" s="372"/>
      <c r="G50" s="372"/>
      <c r="H50" s="372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Frýdek-Místek</v>
      </c>
      <c r="G52" s="37"/>
      <c r="H52" s="37"/>
      <c r="I52" s="30" t="s">
        <v>23</v>
      </c>
      <c r="J52" s="60" t="str">
        <f>IF(J12="","",J12)</f>
        <v>30. 1. 2022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Statutární město Frýdek-Místek</v>
      </c>
      <c r="G54" s="37"/>
      <c r="H54" s="37"/>
      <c r="I54" s="30" t="s">
        <v>31</v>
      </c>
      <c r="J54" s="33" t="str">
        <f>E21</f>
        <v>Made 4 BIM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Made 4 BIM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93</v>
      </c>
      <c r="D57" s="132"/>
      <c r="E57" s="132"/>
      <c r="F57" s="132"/>
      <c r="G57" s="132"/>
      <c r="H57" s="132"/>
      <c r="I57" s="132"/>
      <c r="J57" s="133" t="s">
        <v>94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5" customHeight="1">
      <c r="B60" s="135"/>
      <c r="C60" s="136"/>
      <c r="D60" s="137" t="s">
        <v>1064</v>
      </c>
      <c r="E60" s="138"/>
      <c r="F60" s="138"/>
      <c r="G60" s="138"/>
      <c r="H60" s="138"/>
      <c r="I60" s="138"/>
      <c r="J60" s="139">
        <f>J83</f>
        <v>0</v>
      </c>
      <c r="K60" s="136"/>
      <c r="L60" s="140"/>
    </row>
    <row r="61" spans="2:12" s="10" customFormat="1" ht="19.9" customHeight="1">
      <c r="B61" s="141"/>
      <c r="C61" s="142"/>
      <c r="D61" s="143" t="s">
        <v>1065</v>
      </c>
      <c r="E61" s="144"/>
      <c r="F61" s="144"/>
      <c r="G61" s="144"/>
      <c r="H61" s="144"/>
      <c r="I61" s="144"/>
      <c r="J61" s="145">
        <f>J84</f>
        <v>0</v>
      </c>
      <c r="K61" s="142"/>
      <c r="L61" s="146"/>
    </row>
    <row r="62" spans="2:12" s="10" customFormat="1" ht="19.9" customHeight="1">
      <c r="B62" s="141"/>
      <c r="C62" s="142"/>
      <c r="D62" s="143" t="s">
        <v>1066</v>
      </c>
      <c r="E62" s="144"/>
      <c r="F62" s="144"/>
      <c r="G62" s="144"/>
      <c r="H62" s="144"/>
      <c r="I62" s="144"/>
      <c r="J62" s="145">
        <f>J88</f>
        <v>0</v>
      </c>
      <c r="K62" s="142"/>
      <c r="L62" s="146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106</v>
      </c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70" t="str">
        <f>E7</f>
        <v>Č.p. 1166, ul. Těšínská-výměna oken a oprava fasády</v>
      </c>
      <c r="F72" s="371"/>
      <c r="G72" s="371"/>
      <c r="H72" s="371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90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23" t="str">
        <f>E9</f>
        <v>4 - Vedlejší náklady</v>
      </c>
      <c r="F74" s="372"/>
      <c r="G74" s="372"/>
      <c r="H74" s="372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>Frýdek-Místek</v>
      </c>
      <c r="G76" s="37"/>
      <c r="H76" s="37"/>
      <c r="I76" s="30" t="s">
        <v>23</v>
      </c>
      <c r="J76" s="60" t="str">
        <f>IF(J12="","",J12)</f>
        <v>30. 1. 2022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25</v>
      </c>
      <c r="D78" s="37"/>
      <c r="E78" s="37"/>
      <c r="F78" s="28" t="str">
        <f>E15</f>
        <v>Statutární město Frýdek-Místek</v>
      </c>
      <c r="G78" s="37"/>
      <c r="H78" s="37"/>
      <c r="I78" s="30" t="s">
        <v>31</v>
      </c>
      <c r="J78" s="33" t="str">
        <f>E21</f>
        <v>Made 4 BIM s.r.o.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29</v>
      </c>
      <c r="D79" s="37"/>
      <c r="E79" s="37"/>
      <c r="F79" s="28" t="str">
        <f>IF(E18="","",E18)</f>
        <v>Vyplň údaj</v>
      </c>
      <c r="G79" s="37"/>
      <c r="H79" s="37"/>
      <c r="I79" s="30" t="s">
        <v>34</v>
      </c>
      <c r="J79" s="33" t="str">
        <f>E24</f>
        <v>Made 4 BIM s.r.o.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7"/>
      <c r="B81" s="148"/>
      <c r="C81" s="149" t="s">
        <v>107</v>
      </c>
      <c r="D81" s="150" t="s">
        <v>56</v>
      </c>
      <c r="E81" s="150" t="s">
        <v>52</v>
      </c>
      <c r="F81" s="150" t="s">
        <v>53</v>
      </c>
      <c r="G81" s="150" t="s">
        <v>108</v>
      </c>
      <c r="H81" s="150" t="s">
        <v>109</v>
      </c>
      <c r="I81" s="150" t="s">
        <v>110</v>
      </c>
      <c r="J81" s="150" t="s">
        <v>94</v>
      </c>
      <c r="K81" s="151" t="s">
        <v>111</v>
      </c>
      <c r="L81" s="152"/>
      <c r="M81" s="69" t="s">
        <v>19</v>
      </c>
      <c r="N81" s="70" t="s">
        <v>41</v>
      </c>
      <c r="O81" s="70" t="s">
        <v>112</v>
      </c>
      <c r="P81" s="70" t="s">
        <v>113</v>
      </c>
      <c r="Q81" s="70" t="s">
        <v>114</v>
      </c>
      <c r="R81" s="70" t="s">
        <v>115</v>
      </c>
      <c r="S81" s="70" t="s">
        <v>116</v>
      </c>
      <c r="T81" s="71" t="s">
        <v>117</v>
      </c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63" s="2" customFormat="1" ht="22.9" customHeight="1">
      <c r="A82" s="35"/>
      <c r="B82" s="36"/>
      <c r="C82" s="76" t="s">
        <v>118</v>
      </c>
      <c r="D82" s="37"/>
      <c r="E82" s="37"/>
      <c r="F82" s="37"/>
      <c r="G82" s="37"/>
      <c r="H82" s="37"/>
      <c r="I82" s="37"/>
      <c r="J82" s="153">
        <f>BK82</f>
        <v>0</v>
      </c>
      <c r="K82" s="37"/>
      <c r="L82" s="40"/>
      <c r="M82" s="72"/>
      <c r="N82" s="154"/>
      <c r="O82" s="73"/>
      <c r="P82" s="155">
        <f>P83</f>
        <v>0</v>
      </c>
      <c r="Q82" s="73"/>
      <c r="R82" s="155">
        <f>R83</f>
        <v>0</v>
      </c>
      <c r="S82" s="73"/>
      <c r="T82" s="156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70</v>
      </c>
      <c r="AU82" s="18" t="s">
        <v>95</v>
      </c>
      <c r="BK82" s="157">
        <f>BK83</f>
        <v>0</v>
      </c>
    </row>
    <row r="83" spans="2:63" s="12" customFormat="1" ht="25.9" customHeight="1">
      <c r="B83" s="158"/>
      <c r="C83" s="159"/>
      <c r="D83" s="160" t="s">
        <v>70</v>
      </c>
      <c r="E83" s="161" t="s">
        <v>1067</v>
      </c>
      <c r="F83" s="161" t="s">
        <v>1068</v>
      </c>
      <c r="G83" s="159"/>
      <c r="H83" s="159"/>
      <c r="I83" s="162"/>
      <c r="J83" s="163">
        <f>BK83</f>
        <v>0</v>
      </c>
      <c r="K83" s="159"/>
      <c r="L83" s="164"/>
      <c r="M83" s="165"/>
      <c r="N83" s="166"/>
      <c r="O83" s="166"/>
      <c r="P83" s="167">
        <f>P84+P88</f>
        <v>0</v>
      </c>
      <c r="Q83" s="166"/>
      <c r="R83" s="167">
        <f>R84+R88</f>
        <v>0</v>
      </c>
      <c r="S83" s="166"/>
      <c r="T83" s="168">
        <f>T84+T88</f>
        <v>0</v>
      </c>
      <c r="AR83" s="169" t="s">
        <v>149</v>
      </c>
      <c r="AT83" s="170" t="s">
        <v>70</v>
      </c>
      <c r="AU83" s="170" t="s">
        <v>71</v>
      </c>
      <c r="AY83" s="169" t="s">
        <v>121</v>
      </c>
      <c r="BK83" s="171">
        <f>BK84+BK88</f>
        <v>0</v>
      </c>
    </row>
    <row r="84" spans="2:63" s="12" customFormat="1" ht="22.9" customHeight="1">
      <c r="B84" s="158"/>
      <c r="C84" s="159"/>
      <c r="D84" s="160" t="s">
        <v>70</v>
      </c>
      <c r="E84" s="172" t="s">
        <v>1069</v>
      </c>
      <c r="F84" s="172" t="s">
        <v>1070</v>
      </c>
      <c r="G84" s="159"/>
      <c r="H84" s="159"/>
      <c r="I84" s="162"/>
      <c r="J84" s="173">
        <f>BK84</f>
        <v>0</v>
      </c>
      <c r="K84" s="159"/>
      <c r="L84" s="164"/>
      <c r="M84" s="165"/>
      <c r="N84" s="166"/>
      <c r="O84" s="166"/>
      <c r="P84" s="167">
        <f>SUM(P85:P87)</f>
        <v>0</v>
      </c>
      <c r="Q84" s="166"/>
      <c r="R84" s="167">
        <f>SUM(R85:R87)</f>
        <v>0</v>
      </c>
      <c r="S84" s="166"/>
      <c r="T84" s="168">
        <f>SUM(T85:T87)</f>
        <v>0</v>
      </c>
      <c r="AR84" s="169" t="s">
        <v>149</v>
      </c>
      <c r="AT84" s="170" t="s">
        <v>70</v>
      </c>
      <c r="AU84" s="170" t="s">
        <v>76</v>
      </c>
      <c r="AY84" s="169" t="s">
        <v>121</v>
      </c>
      <c r="BK84" s="171">
        <f>SUM(BK85:BK87)</f>
        <v>0</v>
      </c>
    </row>
    <row r="85" spans="1:65" s="2" customFormat="1" ht="16.5" customHeight="1">
      <c r="A85" s="35"/>
      <c r="B85" s="36"/>
      <c r="C85" s="174" t="s">
        <v>76</v>
      </c>
      <c r="D85" s="174" t="s">
        <v>123</v>
      </c>
      <c r="E85" s="175" t="s">
        <v>1071</v>
      </c>
      <c r="F85" s="176" t="s">
        <v>1070</v>
      </c>
      <c r="G85" s="177" t="s">
        <v>1072</v>
      </c>
      <c r="H85" s="178">
        <v>1</v>
      </c>
      <c r="I85" s="179"/>
      <c r="J85" s="180">
        <f>ROUND(I85*H85,2)</f>
        <v>0</v>
      </c>
      <c r="K85" s="176" t="s">
        <v>1073</v>
      </c>
      <c r="L85" s="40"/>
      <c r="M85" s="181" t="s">
        <v>19</v>
      </c>
      <c r="N85" s="182" t="s">
        <v>43</v>
      </c>
      <c r="O85" s="65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1074</v>
      </c>
      <c r="AT85" s="185" t="s">
        <v>123</v>
      </c>
      <c r="AU85" s="185" t="s">
        <v>80</v>
      </c>
      <c r="AY85" s="18" t="s">
        <v>121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8" t="s">
        <v>80</v>
      </c>
      <c r="BK85" s="186">
        <f>ROUND(I85*H85,2)</f>
        <v>0</v>
      </c>
      <c r="BL85" s="18" t="s">
        <v>1074</v>
      </c>
      <c r="BM85" s="185" t="s">
        <v>1075</v>
      </c>
    </row>
    <row r="86" spans="1:47" s="2" customFormat="1" ht="19.5">
      <c r="A86" s="35"/>
      <c r="B86" s="36"/>
      <c r="C86" s="37"/>
      <c r="D86" s="187" t="s">
        <v>128</v>
      </c>
      <c r="E86" s="37"/>
      <c r="F86" s="188" t="s">
        <v>1076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128</v>
      </c>
      <c r="AU86" s="18" t="s">
        <v>80</v>
      </c>
    </row>
    <row r="87" spans="1:47" s="2" customFormat="1" ht="214.5">
      <c r="A87" s="35"/>
      <c r="B87" s="36"/>
      <c r="C87" s="37"/>
      <c r="D87" s="187" t="s">
        <v>694</v>
      </c>
      <c r="E87" s="37"/>
      <c r="F87" s="241" t="s">
        <v>1077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694</v>
      </c>
      <c r="AU87" s="18" t="s">
        <v>80</v>
      </c>
    </row>
    <row r="88" spans="2:63" s="12" customFormat="1" ht="22.9" customHeight="1">
      <c r="B88" s="158"/>
      <c r="C88" s="159"/>
      <c r="D88" s="160" t="s">
        <v>70</v>
      </c>
      <c r="E88" s="172" t="s">
        <v>1078</v>
      </c>
      <c r="F88" s="172" t="s">
        <v>1079</v>
      </c>
      <c r="G88" s="159"/>
      <c r="H88" s="159"/>
      <c r="I88" s="162"/>
      <c r="J88" s="173">
        <f>BK88</f>
        <v>0</v>
      </c>
      <c r="K88" s="159"/>
      <c r="L88" s="164"/>
      <c r="M88" s="165"/>
      <c r="N88" s="166"/>
      <c r="O88" s="166"/>
      <c r="P88" s="167">
        <f>SUM(P89:P98)</f>
        <v>0</v>
      </c>
      <c r="Q88" s="166"/>
      <c r="R88" s="167">
        <f>SUM(R89:R98)</f>
        <v>0</v>
      </c>
      <c r="S88" s="166"/>
      <c r="T88" s="168">
        <f>SUM(T89:T98)</f>
        <v>0</v>
      </c>
      <c r="AR88" s="169" t="s">
        <v>149</v>
      </c>
      <c r="AT88" s="170" t="s">
        <v>70</v>
      </c>
      <c r="AU88" s="170" t="s">
        <v>76</v>
      </c>
      <c r="AY88" s="169" t="s">
        <v>121</v>
      </c>
      <c r="BK88" s="171">
        <f>SUM(BK89:BK98)</f>
        <v>0</v>
      </c>
    </row>
    <row r="89" spans="1:65" s="2" customFormat="1" ht="16.5" customHeight="1">
      <c r="A89" s="35"/>
      <c r="B89" s="36"/>
      <c r="C89" s="174" t="s">
        <v>80</v>
      </c>
      <c r="D89" s="174" t="s">
        <v>123</v>
      </c>
      <c r="E89" s="175" t="s">
        <v>1080</v>
      </c>
      <c r="F89" s="176" t="s">
        <v>1081</v>
      </c>
      <c r="G89" s="177" t="s">
        <v>1072</v>
      </c>
      <c r="H89" s="178">
        <v>1</v>
      </c>
      <c r="I89" s="179"/>
      <c r="J89" s="180">
        <f>ROUND(I89*H89,2)</f>
        <v>0</v>
      </c>
      <c r="K89" s="176" t="s">
        <v>1073</v>
      </c>
      <c r="L89" s="40"/>
      <c r="M89" s="181" t="s">
        <v>19</v>
      </c>
      <c r="N89" s="182" t="s">
        <v>43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1074</v>
      </c>
      <c r="AT89" s="185" t="s">
        <v>123</v>
      </c>
      <c r="AU89" s="185" t="s">
        <v>80</v>
      </c>
      <c r="AY89" s="18" t="s">
        <v>121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80</v>
      </c>
      <c r="BK89" s="186">
        <f>ROUND(I89*H89,2)</f>
        <v>0</v>
      </c>
      <c r="BL89" s="18" t="s">
        <v>1074</v>
      </c>
      <c r="BM89" s="185" t="s">
        <v>1082</v>
      </c>
    </row>
    <row r="90" spans="1:47" s="2" customFormat="1" ht="11.25">
      <c r="A90" s="35"/>
      <c r="B90" s="36"/>
      <c r="C90" s="37"/>
      <c r="D90" s="187" t="s">
        <v>128</v>
      </c>
      <c r="E90" s="37"/>
      <c r="F90" s="188" t="s">
        <v>1081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128</v>
      </c>
      <c r="AU90" s="18" t="s">
        <v>80</v>
      </c>
    </row>
    <row r="91" spans="1:47" s="2" customFormat="1" ht="39">
      <c r="A91" s="35"/>
      <c r="B91" s="36"/>
      <c r="C91" s="37"/>
      <c r="D91" s="187" t="s">
        <v>694</v>
      </c>
      <c r="E91" s="37"/>
      <c r="F91" s="241" t="s">
        <v>1083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694</v>
      </c>
      <c r="AU91" s="18" t="s">
        <v>80</v>
      </c>
    </row>
    <row r="92" spans="1:65" s="2" customFormat="1" ht="16.5" customHeight="1">
      <c r="A92" s="35"/>
      <c r="B92" s="36"/>
      <c r="C92" s="174" t="s">
        <v>83</v>
      </c>
      <c r="D92" s="174" t="s">
        <v>123</v>
      </c>
      <c r="E92" s="175" t="s">
        <v>1084</v>
      </c>
      <c r="F92" s="176" t="s">
        <v>1085</v>
      </c>
      <c r="G92" s="177" t="s">
        <v>1072</v>
      </c>
      <c r="H92" s="178">
        <v>1</v>
      </c>
      <c r="I92" s="179"/>
      <c r="J92" s="180">
        <f>ROUND(I92*H92,2)</f>
        <v>0</v>
      </c>
      <c r="K92" s="176" t="s">
        <v>19</v>
      </c>
      <c r="L92" s="40"/>
      <c r="M92" s="181" t="s">
        <v>19</v>
      </c>
      <c r="N92" s="182" t="s">
        <v>43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1074</v>
      </c>
      <c r="AT92" s="185" t="s">
        <v>123</v>
      </c>
      <c r="AU92" s="185" t="s">
        <v>80</v>
      </c>
      <c r="AY92" s="18" t="s">
        <v>121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80</v>
      </c>
      <c r="BK92" s="186">
        <f>ROUND(I92*H92,2)</f>
        <v>0</v>
      </c>
      <c r="BL92" s="18" t="s">
        <v>1074</v>
      </c>
      <c r="BM92" s="185" t="s">
        <v>1086</v>
      </c>
    </row>
    <row r="93" spans="1:47" s="2" customFormat="1" ht="11.25">
      <c r="A93" s="35"/>
      <c r="B93" s="36"/>
      <c r="C93" s="37"/>
      <c r="D93" s="187" t="s">
        <v>128</v>
      </c>
      <c r="E93" s="37"/>
      <c r="F93" s="188" t="s">
        <v>1085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128</v>
      </c>
      <c r="AU93" s="18" t="s">
        <v>80</v>
      </c>
    </row>
    <row r="94" spans="1:47" s="2" customFormat="1" ht="19.5">
      <c r="A94" s="35"/>
      <c r="B94" s="36"/>
      <c r="C94" s="37"/>
      <c r="D94" s="187" t="s">
        <v>694</v>
      </c>
      <c r="E94" s="37"/>
      <c r="F94" s="241" t="s">
        <v>1087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694</v>
      </c>
      <c r="AU94" s="18" t="s">
        <v>80</v>
      </c>
    </row>
    <row r="95" spans="1:65" s="2" customFormat="1" ht="16.5" customHeight="1">
      <c r="A95" s="35"/>
      <c r="B95" s="36"/>
      <c r="C95" s="174" t="s">
        <v>86</v>
      </c>
      <c r="D95" s="174" t="s">
        <v>123</v>
      </c>
      <c r="E95" s="175" t="s">
        <v>1088</v>
      </c>
      <c r="F95" s="176" t="s">
        <v>1089</v>
      </c>
      <c r="G95" s="177" t="s">
        <v>1072</v>
      </c>
      <c r="H95" s="178">
        <v>1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43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1074</v>
      </c>
      <c r="AT95" s="185" t="s">
        <v>123</v>
      </c>
      <c r="AU95" s="185" t="s">
        <v>80</v>
      </c>
      <c r="AY95" s="18" t="s">
        <v>121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80</v>
      </c>
      <c r="BK95" s="186">
        <f>ROUND(I95*H95,2)</f>
        <v>0</v>
      </c>
      <c r="BL95" s="18" t="s">
        <v>1074</v>
      </c>
      <c r="BM95" s="185" t="s">
        <v>1090</v>
      </c>
    </row>
    <row r="96" spans="1:47" s="2" customFormat="1" ht="11.25">
      <c r="A96" s="35"/>
      <c r="B96" s="36"/>
      <c r="C96" s="37"/>
      <c r="D96" s="187" t="s">
        <v>128</v>
      </c>
      <c r="E96" s="37"/>
      <c r="F96" s="188" t="s">
        <v>1089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128</v>
      </c>
      <c r="AU96" s="18" t="s">
        <v>80</v>
      </c>
    </row>
    <row r="97" spans="1:65" s="2" customFormat="1" ht="24.2" customHeight="1">
      <c r="A97" s="35"/>
      <c r="B97" s="36"/>
      <c r="C97" s="174" t="s">
        <v>149</v>
      </c>
      <c r="D97" s="174" t="s">
        <v>123</v>
      </c>
      <c r="E97" s="175" t="s">
        <v>1091</v>
      </c>
      <c r="F97" s="176" t="s">
        <v>1092</v>
      </c>
      <c r="G97" s="177" t="s">
        <v>1072</v>
      </c>
      <c r="H97" s="178">
        <v>1</v>
      </c>
      <c r="I97" s="179"/>
      <c r="J97" s="180">
        <f>ROUND(I97*H97,2)</f>
        <v>0</v>
      </c>
      <c r="K97" s="176" t="s">
        <v>19</v>
      </c>
      <c r="L97" s="40"/>
      <c r="M97" s="181" t="s">
        <v>19</v>
      </c>
      <c r="N97" s="182" t="s">
        <v>43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1074</v>
      </c>
      <c r="AT97" s="185" t="s">
        <v>123</v>
      </c>
      <c r="AU97" s="185" t="s">
        <v>80</v>
      </c>
      <c r="AY97" s="18" t="s">
        <v>121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80</v>
      </c>
      <c r="BK97" s="186">
        <f>ROUND(I97*H97,2)</f>
        <v>0</v>
      </c>
      <c r="BL97" s="18" t="s">
        <v>1074</v>
      </c>
      <c r="BM97" s="185" t="s">
        <v>1093</v>
      </c>
    </row>
    <row r="98" spans="1:47" s="2" customFormat="1" ht="11.25">
      <c r="A98" s="35"/>
      <c r="B98" s="36"/>
      <c r="C98" s="37"/>
      <c r="D98" s="187" t="s">
        <v>128</v>
      </c>
      <c r="E98" s="37"/>
      <c r="F98" s="188" t="s">
        <v>1092</v>
      </c>
      <c r="G98" s="37"/>
      <c r="H98" s="37"/>
      <c r="I98" s="189"/>
      <c r="J98" s="37"/>
      <c r="K98" s="37"/>
      <c r="L98" s="40"/>
      <c r="M98" s="227"/>
      <c r="N98" s="228"/>
      <c r="O98" s="229"/>
      <c r="P98" s="229"/>
      <c r="Q98" s="229"/>
      <c r="R98" s="229"/>
      <c r="S98" s="229"/>
      <c r="T98" s="230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128</v>
      </c>
      <c r="AU98" s="18" t="s">
        <v>80</v>
      </c>
    </row>
    <row r="99" spans="1:31" s="2" customFormat="1" ht="6.95" customHeight="1">
      <c r="A99" s="35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0"/>
      <c r="M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</sheetData>
  <sheetProtection algorithmName="SHA-512" hashValue="jHMscSQfQhFC+hBdVxQSttHN5L4Hoco6yf6jZ3u6h4Z9V9Zs5s7PZiUs/rFpeilDEYvNxwQYqMgEab2JcN/aKQ==" saltValue="A1B42xiUp+TAKPYbSxyw35zEd9HuoNmd+MaFO6VLg9iOK1NcP/aiBbYd8weWQAqFR3v3wWd//UuA0oZEWp0S9g==" spinCount="100000" sheet="1" objects="1" scenarios="1" formatColumns="0" formatRows="0" autoFilter="0"/>
  <autoFilter ref="C81:K9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2" customWidth="1"/>
    <col min="2" max="2" width="1.7109375" style="242" customWidth="1"/>
    <col min="3" max="4" width="5.00390625" style="242" customWidth="1"/>
    <col min="5" max="5" width="11.7109375" style="242" customWidth="1"/>
    <col min="6" max="6" width="9.140625" style="242" customWidth="1"/>
    <col min="7" max="7" width="5.00390625" style="242" customWidth="1"/>
    <col min="8" max="8" width="77.8515625" style="242" customWidth="1"/>
    <col min="9" max="10" width="20.00390625" style="242" customWidth="1"/>
    <col min="11" max="11" width="1.7109375" style="242" customWidth="1"/>
  </cols>
  <sheetData>
    <row r="1" s="1" customFormat="1" ht="37.5" customHeight="1"/>
    <row r="2" spans="2:11" s="1" customFormat="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6" customFormat="1" ht="45" customHeight="1">
      <c r="B3" s="246"/>
      <c r="C3" s="374" t="s">
        <v>1094</v>
      </c>
      <c r="D3" s="374"/>
      <c r="E3" s="374"/>
      <c r="F3" s="374"/>
      <c r="G3" s="374"/>
      <c r="H3" s="374"/>
      <c r="I3" s="374"/>
      <c r="J3" s="374"/>
      <c r="K3" s="247"/>
    </row>
    <row r="4" spans="2:11" s="1" customFormat="1" ht="25.5" customHeight="1">
      <c r="B4" s="248"/>
      <c r="C4" s="379" t="s">
        <v>1095</v>
      </c>
      <c r="D4" s="379"/>
      <c r="E4" s="379"/>
      <c r="F4" s="379"/>
      <c r="G4" s="379"/>
      <c r="H4" s="379"/>
      <c r="I4" s="379"/>
      <c r="J4" s="379"/>
      <c r="K4" s="249"/>
    </row>
    <row r="5" spans="2:11" s="1" customFormat="1" ht="5.25" customHeight="1">
      <c r="B5" s="248"/>
      <c r="C5" s="250"/>
      <c r="D5" s="250"/>
      <c r="E5" s="250"/>
      <c r="F5" s="250"/>
      <c r="G5" s="250"/>
      <c r="H5" s="250"/>
      <c r="I5" s="250"/>
      <c r="J5" s="250"/>
      <c r="K5" s="249"/>
    </row>
    <row r="6" spans="2:11" s="1" customFormat="1" ht="15" customHeight="1">
      <c r="B6" s="248"/>
      <c r="C6" s="378" t="s">
        <v>1096</v>
      </c>
      <c r="D6" s="378"/>
      <c r="E6" s="378"/>
      <c r="F6" s="378"/>
      <c r="G6" s="378"/>
      <c r="H6" s="378"/>
      <c r="I6" s="378"/>
      <c r="J6" s="378"/>
      <c r="K6" s="249"/>
    </row>
    <row r="7" spans="2:11" s="1" customFormat="1" ht="15" customHeight="1">
      <c r="B7" s="252"/>
      <c r="C7" s="378" t="s">
        <v>1097</v>
      </c>
      <c r="D7" s="378"/>
      <c r="E7" s="378"/>
      <c r="F7" s="378"/>
      <c r="G7" s="378"/>
      <c r="H7" s="378"/>
      <c r="I7" s="378"/>
      <c r="J7" s="378"/>
      <c r="K7" s="249"/>
    </row>
    <row r="8" spans="2:11" s="1" customFormat="1" ht="12.75" customHeight="1">
      <c r="B8" s="252"/>
      <c r="C8" s="251"/>
      <c r="D8" s="251"/>
      <c r="E8" s="251"/>
      <c r="F8" s="251"/>
      <c r="G8" s="251"/>
      <c r="H8" s="251"/>
      <c r="I8" s="251"/>
      <c r="J8" s="251"/>
      <c r="K8" s="249"/>
    </row>
    <row r="9" spans="2:11" s="1" customFormat="1" ht="15" customHeight="1">
      <c r="B9" s="252"/>
      <c r="C9" s="378" t="s">
        <v>1098</v>
      </c>
      <c r="D9" s="378"/>
      <c r="E9" s="378"/>
      <c r="F9" s="378"/>
      <c r="G9" s="378"/>
      <c r="H9" s="378"/>
      <c r="I9" s="378"/>
      <c r="J9" s="378"/>
      <c r="K9" s="249"/>
    </row>
    <row r="10" spans="2:11" s="1" customFormat="1" ht="15" customHeight="1">
      <c r="B10" s="252"/>
      <c r="C10" s="251"/>
      <c r="D10" s="378" t="s">
        <v>1099</v>
      </c>
      <c r="E10" s="378"/>
      <c r="F10" s="378"/>
      <c r="G10" s="378"/>
      <c r="H10" s="378"/>
      <c r="I10" s="378"/>
      <c r="J10" s="378"/>
      <c r="K10" s="249"/>
    </row>
    <row r="11" spans="2:11" s="1" customFormat="1" ht="15" customHeight="1">
      <c r="B11" s="252"/>
      <c r="C11" s="253"/>
      <c r="D11" s="378" t="s">
        <v>1100</v>
      </c>
      <c r="E11" s="378"/>
      <c r="F11" s="378"/>
      <c r="G11" s="378"/>
      <c r="H11" s="378"/>
      <c r="I11" s="378"/>
      <c r="J11" s="378"/>
      <c r="K11" s="249"/>
    </row>
    <row r="12" spans="2:11" s="1" customFormat="1" ht="15" customHeight="1">
      <c r="B12" s="252"/>
      <c r="C12" s="253"/>
      <c r="D12" s="251"/>
      <c r="E12" s="251"/>
      <c r="F12" s="251"/>
      <c r="G12" s="251"/>
      <c r="H12" s="251"/>
      <c r="I12" s="251"/>
      <c r="J12" s="251"/>
      <c r="K12" s="249"/>
    </row>
    <row r="13" spans="2:11" s="1" customFormat="1" ht="15" customHeight="1">
      <c r="B13" s="252"/>
      <c r="C13" s="253"/>
      <c r="D13" s="254" t="s">
        <v>1101</v>
      </c>
      <c r="E13" s="251"/>
      <c r="F13" s="251"/>
      <c r="G13" s="251"/>
      <c r="H13" s="251"/>
      <c r="I13" s="251"/>
      <c r="J13" s="251"/>
      <c r="K13" s="249"/>
    </row>
    <row r="14" spans="2:11" s="1" customFormat="1" ht="12.75" customHeight="1">
      <c r="B14" s="252"/>
      <c r="C14" s="253"/>
      <c r="D14" s="253"/>
      <c r="E14" s="253"/>
      <c r="F14" s="253"/>
      <c r="G14" s="253"/>
      <c r="H14" s="253"/>
      <c r="I14" s="253"/>
      <c r="J14" s="253"/>
      <c r="K14" s="249"/>
    </row>
    <row r="15" spans="2:11" s="1" customFormat="1" ht="15" customHeight="1">
      <c r="B15" s="252"/>
      <c r="C15" s="253"/>
      <c r="D15" s="378" t="s">
        <v>1102</v>
      </c>
      <c r="E15" s="378"/>
      <c r="F15" s="378"/>
      <c r="G15" s="378"/>
      <c r="H15" s="378"/>
      <c r="I15" s="378"/>
      <c r="J15" s="378"/>
      <c r="K15" s="249"/>
    </row>
    <row r="16" spans="2:11" s="1" customFormat="1" ht="15" customHeight="1">
      <c r="B16" s="252"/>
      <c r="C16" s="253"/>
      <c r="D16" s="378" t="s">
        <v>1103</v>
      </c>
      <c r="E16" s="378"/>
      <c r="F16" s="378"/>
      <c r="G16" s="378"/>
      <c r="H16" s="378"/>
      <c r="I16" s="378"/>
      <c r="J16" s="378"/>
      <c r="K16" s="249"/>
    </row>
    <row r="17" spans="2:11" s="1" customFormat="1" ht="15" customHeight="1">
      <c r="B17" s="252"/>
      <c r="C17" s="253"/>
      <c r="D17" s="378" t="s">
        <v>1104</v>
      </c>
      <c r="E17" s="378"/>
      <c r="F17" s="378"/>
      <c r="G17" s="378"/>
      <c r="H17" s="378"/>
      <c r="I17" s="378"/>
      <c r="J17" s="378"/>
      <c r="K17" s="249"/>
    </row>
    <row r="18" spans="2:11" s="1" customFormat="1" ht="15" customHeight="1">
      <c r="B18" s="252"/>
      <c r="C18" s="253"/>
      <c r="D18" s="253"/>
      <c r="E18" s="255" t="s">
        <v>78</v>
      </c>
      <c r="F18" s="378" t="s">
        <v>1105</v>
      </c>
      <c r="G18" s="378"/>
      <c r="H18" s="378"/>
      <c r="I18" s="378"/>
      <c r="J18" s="378"/>
      <c r="K18" s="249"/>
    </row>
    <row r="19" spans="2:11" s="1" customFormat="1" ht="15" customHeight="1">
      <c r="B19" s="252"/>
      <c r="C19" s="253"/>
      <c r="D19" s="253"/>
      <c r="E19" s="255" t="s">
        <v>1106</v>
      </c>
      <c r="F19" s="378" t="s">
        <v>1107</v>
      </c>
      <c r="G19" s="378"/>
      <c r="H19" s="378"/>
      <c r="I19" s="378"/>
      <c r="J19" s="378"/>
      <c r="K19" s="249"/>
    </row>
    <row r="20" spans="2:11" s="1" customFormat="1" ht="15" customHeight="1">
      <c r="B20" s="252"/>
      <c r="C20" s="253"/>
      <c r="D20" s="253"/>
      <c r="E20" s="255" t="s">
        <v>1108</v>
      </c>
      <c r="F20" s="378" t="s">
        <v>1109</v>
      </c>
      <c r="G20" s="378"/>
      <c r="H20" s="378"/>
      <c r="I20" s="378"/>
      <c r="J20" s="378"/>
      <c r="K20" s="249"/>
    </row>
    <row r="21" spans="2:11" s="1" customFormat="1" ht="15" customHeight="1">
      <c r="B21" s="252"/>
      <c r="C21" s="253"/>
      <c r="D21" s="253"/>
      <c r="E21" s="255" t="s">
        <v>1110</v>
      </c>
      <c r="F21" s="378" t="s">
        <v>1111</v>
      </c>
      <c r="G21" s="378"/>
      <c r="H21" s="378"/>
      <c r="I21" s="378"/>
      <c r="J21" s="378"/>
      <c r="K21" s="249"/>
    </row>
    <row r="22" spans="2:11" s="1" customFormat="1" ht="15" customHeight="1">
      <c r="B22" s="252"/>
      <c r="C22" s="253"/>
      <c r="D22" s="253"/>
      <c r="E22" s="255" t="s">
        <v>1112</v>
      </c>
      <c r="F22" s="378" t="s">
        <v>1113</v>
      </c>
      <c r="G22" s="378"/>
      <c r="H22" s="378"/>
      <c r="I22" s="378"/>
      <c r="J22" s="378"/>
      <c r="K22" s="249"/>
    </row>
    <row r="23" spans="2:11" s="1" customFormat="1" ht="15" customHeight="1">
      <c r="B23" s="252"/>
      <c r="C23" s="253"/>
      <c r="D23" s="253"/>
      <c r="E23" s="255" t="s">
        <v>1114</v>
      </c>
      <c r="F23" s="378" t="s">
        <v>1115</v>
      </c>
      <c r="G23" s="378"/>
      <c r="H23" s="378"/>
      <c r="I23" s="378"/>
      <c r="J23" s="378"/>
      <c r="K23" s="249"/>
    </row>
    <row r="24" spans="2:11" s="1" customFormat="1" ht="12.75" customHeight="1">
      <c r="B24" s="252"/>
      <c r="C24" s="253"/>
      <c r="D24" s="253"/>
      <c r="E24" s="253"/>
      <c r="F24" s="253"/>
      <c r="G24" s="253"/>
      <c r="H24" s="253"/>
      <c r="I24" s="253"/>
      <c r="J24" s="253"/>
      <c r="K24" s="249"/>
    </row>
    <row r="25" spans="2:11" s="1" customFormat="1" ht="15" customHeight="1">
      <c r="B25" s="252"/>
      <c r="C25" s="378" t="s">
        <v>1116</v>
      </c>
      <c r="D25" s="378"/>
      <c r="E25" s="378"/>
      <c r="F25" s="378"/>
      <c r="G25" s="378"/>
      <c r="H25" s="378"/>
      <c r="I25" s="378"/>
      <c r="J25" s="378"/>
      <c r="K25" s="249"/>
    </row>
    <row r="26" spans="2:11" s="1" customFormat="1" ht="15" customHeight="1">
      <c r="B26" s="252"/>
      <c r="C26" s="378" t="s">
        <v>1117</v>
      </c>
      <c r="D26" s="378"/>
      <c r="E26" s="378"/>
      <c r="F26" s="378"/>
      <c r="G26" s="378"/>
      <c r="H26" s="378"/>
      <c r="I26" s="378"/>
      <c r="J26" s="378"/>
      <c r="K26" s="249"/>
    </row>
    <row r="27" spans="2:11" s="1" customFormat="1" ht="15" customHeight="1">
      <c r="B27" s="252"/>
      <c r="C27" s="251"/>
      <c r="D27" s="378" t="s">
        <v>1118</v>
      </c>
      <c r="E27" s="378"/>
      <c r="F27" s="378"/>
      <c r="G27" s="378"/>
      <c r="H27" s="378"/>
      <c r="I27" s="378"/>
      <c r="J27" s="378"/>
      <c r="K27" s="249"/>
    </row>
    <row r="28" spans="2:11" s="1" customFormat="1" ht="15" customHeight="1">
      <c r="B28" s="252"/>
      <c r="C28" s="253"/>
      <c r="D28" s="378" t="s">
        <v>1119</v>
      </c>
      <c r="E28" s="378"/>
      <c r="F28" s="378"/>
      <c r="G28" s="378"/>
      <c r="H28" s="378"/>
      <c r="I28" s="378"/>
      <c r="J28" s="378"/>
      <c r="K28" s="249"/>
    </row>
    <row r="29" spans="2:11" s="1" customFormat="1" ht="12.75" customHeight="1">
      <c r="B29" s="252"/>
      <c r="C29" s="253"/>
      <c r="D29" s="253"/>
      <c r="E29" s="253"/>
      <c r="F29" s="253"/>
      <c r="G29" s="253"/>
      <c r="H29" s="253"/>
      <c r="I29" s="253"/>
      <c r="J29" s="253"/>
      <c r="K29" s="249"/>
    </row>
    <row r="30" spans="2:11" s="1" customFormat="1" ht="15" customHeight="1">
      <c r="B30" s="252"/>
      <c r="C30" s="253"/>
      <c r="D30" s="378" t="s">
        <v>1120</v>
      </c>
      <c r="E30" s="378"/>
      <c r="F30" s="378"/>
      <c r="G30" s="378"/>
      <c r="H30" s="378"/>
      <c r="I30" s="378"/>
      <c r="J30" s="378"/>
      <c r="K30" s="249"/>
    </row>
    <row r="31" spans="2:11" s="1" customFormat="1" ht="15" customHeight="1">
      <c r="B31" s="252"/>
      <c r="C31" s="253"/>
      <c r="D31" s="378" t="s">
        <v>1121</v>
      </c>
      <c r="E31" s="378"/>
      <c r="F31" s="378"/>
      <c r="G31" s="378"/>
      <c r="H31" s="378"/>
      <c r="I31" s="378"/>
      <c r="J31" s="378"/>
      <c r="K31" s="249"/>
    </row>
    <row r="32" spans="2:11" s="1" customFormat="1" ht="12.75" customHeight="1">
      <c r="B32" s="252"/>
      <c r="C32" s="253"/>
      <c r="D32" s="253"/>
      <c r="E32" s="253"/>
      <c r="F32" s="253"/>
      <c r="G32" s="253"/>
      <c r="H32" s="253"/>
      <c r="I32" s="253"/>
      <c r="J32" s="253"/>
      <c r="K32" s="249"/>
    </row>
    <row r="33" spans="2:11" s="1" customFormat="1" ht="15" customHeight="1">
      <c r="B33" s="252"/>
      <c r="C33" s="253"/>
      <c r="D33" s="378" t="s">
        <v>1122</v>
      </c>
      <c r="E33" s="378"/>
      <c r="F33" s="378"/>
      <c r="G33" s="378"/>
      <c r="H33" s="378"/>
      <c r="I33" s="378"/>
      <c r="J33" s="378"/>
      <c r="K33" s="249"/>
    </row>
    <row r="34" spans="2:11" s="1" customFormat="1" ht="15" customHeight="1">
      <c r="B34" s="252"/>
      <c r="C34" s="253"/>
      <c r="D34" s="378" t="s">
        <v>1123</v>
      </c>
      <c r="E34" s="378"/>
      <c r="F34" s="378"/>
      <c r="G34" s="378"/>
      <c r="H34" s="378"/>
      <c r="I34" s="378"/>
      <c r="J34" s="378"/>
      <c r="K34" s="249"/>
    </row>
    <row r="35" spans="2:11" s="1" customFormat="1" ht="15" customHeight="1">
      <c r="B35" s="252"/>
      <c r="C35" s="253"/>
      <c r="D35" s="378" t="s">
        <v>1124</v>
      </c>
      <c r="E35" s="378"/>
      <c r="F35" s="378"/>
      <c r="G35" s="378"/>
      <c r="H35" s="378"/>
      <c r="I35" s="378"/>
      <c r="J35" s="378"/>
      <c r="K35" s="249"/>
    </row>
    <row r="36" spans="2:11" s="1" customFormat="1" ht="15" customHeight="1">
      <c r="B36" s="252"/>
      <c r="C36" s="253"/>
      <c r="D36" s="251"/>
      <c r="E36" s="254" t="s">
        <v>107</v>
      </c>
      <c r="F36" s="251"/>
      <c r="G36" s="378" t="s">
        <v>1125</v>
      </c>
      <c r="H36" s="378"/>
      <c r="I36" s="378"/>
      <c r="J36" s="378"/>
      <c r="K36" s="249"/>
    </row>
    <row r="37" spans="2:11" s="1" customFormat="1" ht="30.75" customHeight="1">
      <c r="B37" s="252"/>
      <c r="C37" s="253"/>
      <c r="D37" s="251"/>
      <c r="E37" s="254" t="s">
        <v>1126</v>
      </c>
      <c r="F37" s="251"/>
      <c r="G37" s="378" t="s">
        <v>1127</v>
      </c>
      <c r="H37" s="378"/>
      <c r="I37" s="378"/>
      <c r="J37" s="378"/>
      <c r="K37" s="249"/>
    </row>
    <row r="38" spans="2:11" s="1" customFormat="1" ht="15" customHeight="1">
      <c r="B38" s="252"/>
      <c r="C38" s="253"/>
      <c r="D38" s="251"/>
      <c r="E38" s="254" t="s">
        <v>52</v>
      </c>
      <c r="F38" s="251"/>
      <c r="G38" s="378" t="s">
        <v>1128</v>
      </c>
      <c r="H38" s="378"/>
      <c r="I38" s="378"/>
      <c r="J38" s="378"/>
      <c r="K38" s="249"/>
    </row>
    <row r="39" spans="2:11" s="1" customFormat="1" ht="15" customHeight="1">
      <c r="B39" s="252"/>
      <c r="C39" s="253"/>
      <c r="D39" s="251"/>
      <c r="E39" s="254" t="s">
        <v>53</v>
      </c>
      <c r="F39" s="251"/>
      <c r="G39" s="378" t="s">
        <v>1129</v>
      </c>
      <c r="H39" s="378"/>
      <c r="I39" s="378"/>
      <c r="J39" s="378"/>
      <c r="K39" s="249"/>
    </row>
    <row r="40" spans="2:11" s="1" customFormat="1" ht="15" customHeight="1">
      <c r="B40" s="252"/>
      <c r="C40" s="253"/>
      <c r="D40" s="251"/>
      <c r="E40" s="254" t="s">
        <v>108</v>
      </c>
      <c r="F40" s="251"/>
      <c r="G40" s="378" t="s">
        <v>1130</v>
      </c>
      <c r="H40" s="378"/>
      <c r="I40" s="378"/>
      <c r="J40" s="378"/>
      <c r="K40" s="249"/>
    </row>
    <row r="41" spans="2:11" s="1" customFormat="1" ht="15" customHeight="1">
      <c r="B41" s="252"/>
      <c r="C41" s="253"/>
      <c r="D41" s="251"/>
      <c r="E41" s="254" t="s">
        <v>109</v>
      </c>
      <c r="F41" s="251"/>
      <c r="G41" s="378" t="s">
        <v>1131</v>
      </c>
      <c r="H41" s="378"/>
      <c r="I41" s="378"/>
      <c r="J41" s="378"/>
      <c r="K41" s="249"/>
    </row>
    <row r="42" spans="2:11" s="1" customFormat="1" ht="15" customHeight="1">
      <c r="B42" s="252"/>
      <c r="C42" s="253"/>
      <c r="D42" s="251"/>
      <c r="E42" s="254" t="s">
        <v>1132</v>
      </c>
      <c r="F42" s="251"/>
      <c r="G42" s="378" t="s">
        <v>1133</v>
      </c>
      <c r="H42" s="378"/>
      <c r="I42" s="378"/>
      <c r="J42" s="378"/>
      <c r="K42" s="249"/>
    </row>
    <row r="43" spans="2:11" s="1" customFormat="1" ht="15" customHeight="1">
      <c r="B43" s="252"/>
      <c r="C43" s="253"/>
      <c r="D43" s="251"/>
      <c r="E43" s="254"/>
      <c r="F43" s="251"/>
      <c r="G43" s="378" t="s">
        <v>1134</v>
      </c>
      <c r="H43" s="378"/>
      <c r="I43" s="378"/>
      <c r="J43" s="378"/>
      <c r="K43" s="249"/>
    </row>
    <row r="44" spans="2:11" s="1" customFormat="1" ht="15" customHeight="1">
      <c r="B44" s="252"/>
      <c r="C44" s="253"/>
      <c r="D44" s="251"/>
      <c r="E44" s="254" t="s">
        <v>1135</v>
      </c>
      <c r="F44" s="251"/>
      <c r="G44" s="378" t="s">
        <v>1136</v>
      </c>
      <c r="H44" s="378"/>
      <c r="I44" s="378"/>
      <c r="J44" s="378"/>
      <c r="K44" s="249"/>
    </row>
    <row r="45" spans="2:11" s="1" customFormat="1" ht="15" customHeight="1">
      <c r="B45" s="252"/>
      <c r="C45" s="253"/>
      <c r="D45" s="251"/>
      <c r="E45" s="254" t="s">
        <v>111</v>
      </c>
      <c r="F45" s="251"/>
      <c r="G45" s="378" t="s">
        <v>1137</v>
      </c>
      <c r="H45" s="378"/>
      <c r="I45" s="378"/>
      <c r="J45" s="378"/>
      <c r="K45" s="249"/>
    </row>
    <row r="46" spans="2:11" s="1" customFormat="1" ht="12.75" customHeight="1">
      <c r="B46" s="252"/>
      <c r="C46" s="253"/>
      <c r="D46" s="251"/>
      <c r="E46" s="251"/>
      <c r="F46" s="251"/>
      <c r="G46" s="251"/>
      <c r="H46" s="251"/>
      <c r="I46" s="251"/>
      <c r="J46" s="251"/>
      <c r="K46" s="249"/>
    </row>
    <row r="47" spans="2:11" s="1" customFormat="1" ht="15" customHeight="1">
      <c r="B47" s="252"/>
      <c r="C47" s="253"/>
      <c r="D47" s="378" t="s">
        <v>1138</v>
      </c>
      <c r="E47" s="378"/>
      <c r="F47" s="378"/>
      <c r="G47" s="378"/>
      <c r="H47" s="378"/>
      <c r="I47" s="378"/>
      <c r="J47" s="378"/>
      <c r="K47" s="249"/>
    </row>
    <row r="48" spans="2:11" s="1" customFormat="1" ht="15" customHeight="1">
      <c r="B48" s="252"/>
      <c r="C48" s="253"/>
      <c r="D48" s="253"/>
      <c r="E48" s="378" t="s">
        <v>1139</v>
      </c>
      <c r="F48" s="378"/>
      <c r="G48" s="378"/>
      <c r="H48" s="378"/>
      <c r="I48" s="378"/>
      <c r="J48" s="378"/>
      <c r="K48" s="249"/>
    </row>
    <row r="49" spans="2:11" s="1" customFormat="1" ht="15" customHeight="1">
      <c r="B49" s="252"/>
      <c r="C49" s="253"/>
      <c r="D49" s="253"/>
      <c r="E49" s="378" t="s">
        <v>1140</v>
      </c>
      <c r="F49" s="378"/>
      <c r="G49" s="378"/>
      <c r="H49" s="378"/>
      <c r="I49" s="378"/>
      <c r="J49" s="378"/>
      <c r="K49" s="249"/>
    </row>
    <row r="50" spans="2:11" s="1" customFormat="1" ht="15" customHeight="1">
      <c r="B50" s="252"/>
      <c r="C50" s="253"/>
      <c r="D50" s="253"/>
      <c r="E50" s="378" t="s">
        <v>1141</v>
      </c>
      <c r="F50" s="378"/>
      <c r="G50" s="378"/>
      <c r="H50" s="378"/>
      <c r="I50" s="378"/>
      <c r="J50" s="378"/>
      <c r="K50" s="249"/>
    </row>
    <row r="51" spans="2:11" s="1" customFormat="1" ht="15" customHeight="1">
      <c r="B51" s="252"/>
      <c r="C51" s="253"/>
      <c r="D51" s="378" t="s">
        <v>1142</v>
      </c>
      <c r="E51" s="378"/>
      <c r="F51" s="378"/>
      <c r="G51" s="378"/>
      <c r="H51" s="378"/>
      <c r="I51" s="378"/>
      <c r="J51" s="378"/>
      <c r="K51" s="249"/>
    </row>
    <row r="52" spans="2:11" s="1" customFormat="1" ht="25.5" customHeight="1">
      <c r="B52" s="248"/>
      <c r="C52" s="379" t="s">
        <v>1143</v>
      </c>
      <c r="D52" s="379"/>
      <c r="E52" s="379"/>
      <c r="F52" s="379"/>
      <c r="G52" s="379"/>
      <c r="H52" s="379"/>
      <c r="I52" s="379"/>
      <c r="J52" s="379"/>
      <c r="K52" s="249"/>
    </row>
    <row r="53" spans="2:11" s="1" customFormat="1" ht="5.25" customHeight="1">
      <c r="B53" s="248"/>
      <c r="C53" s="250"/>
      <c r="D53" s="250"/>
      <c r="E53" s="250"/>
      <c r="F53" s="250"/>
      <c r="G53" s="250"/>
      <c r="H53" s="250"/>
      <c r="I53" s="250"/>
      <c r="J53" s="250"/>
      <c r="K53" s="249"/>
    </row>
    <row r="54" spans="2:11" s="1" customFormat="1" ht="15" customHeight="1">
      <c r="B54" s="248"/>
      <c r="C54" s="378" t="s">
        <v>1144</v>
      </c>
      <c r="D54" s="378"/>
      <c r="E54" s="378"/>
      <c r="F54" s="378"/>
      <c r="G54" s="378"/>
      <c r="H54" s="378"/>
      <c r="I54" s="378"/>
      <c r="J54" s="378"/>
      <c r="K54" s="249"/>
    </row>
    <row r="55" spans="2:11" s="1" customFormat="1" ht="15" customHeight="1">
      <c r="B55" s="248"/>
      <c r="C55" s="378" t="s">
        <v>1145</v>
      </c>
      <c r="D55" s="378"/>
      <c r="E55" s="378"/>
      <c r="F55" s="378"/>
      <c r="G55" s="378"/>
      <c r="H55" s="378"/>
      <c r="I55" s="378"/>
      <c r="J55" s="378"/>
      <c r="K55" s="249"/>
    </row>
    <row r="56" spans="2:11" s="1" customFormat="1" ht="12.75" customHeight="1">
      <c r="B56" s="248"/>
      <c r="C56" s="251"/>
      <c r="D56" s="251"/>
      <c r="E56" s="251"/>
      <c r="F56" s="251"/>
      <c r="G56" s="251"/>
      <c r="H56" s="251"/>
      <c r="I56" s="251"/>
      <c r="J56" s="251"/>
      <c r="K56" s="249"/>
    </row>
    <row r="57" spans="2:11" s="1" customFormat="1" ht="15" customHeight="1">
      <c r="B57" s="248"/>
      <c r="C57" s="378" t="s">
        <v>1146</v>
      </c>
      <c r="D57" s="378"/>
      <c r="E57" s="378"/>
      <c r="F57" s="378"/>
      <c r="G57" s="378"/>
      <c r="H57" s="378"/>
      <c r="I57" s="378"/>
      <c r="J57" s="378"/>
      <c r="K57" s="249"/>
    </row>
    <row r="58" spans="2:11" s="1" customFormat="1" ht="15" customHeight="1">
      <c r="B58" s="248"/>
      <c r="C58" s="253"/>
      <c r="D58" s="378" t="s">
        <v>1147</v>
      </c>
      <c r="E58" s="378"/>
      <c r="F58" s="378"/>
      <c r="G58" s="378"/>
      <c r="H58" s="378"/>
      <c r="I58" s="378"/>
      <c r="J58" s="378"/>
      <c r="K58" s="249"/>
    </row>
    <row r="59" spans="2:11" s="1" customFormat="1" ht="15" customHeight="1">
      <c r="B59" s="248"/>
      <c r="C59" s="253"/>
      <c r="D59" s="378" t="s">
        <v>1148</v>
      </c>
      <c r="E59" s="378"/>
      <c r="F59" s="378"/>
      <c r="G59" s="378"/>
      <c r="H59" s="378"/>
      <c r="I59" s="378"/>
      <c r="J59" s="378"/>
      <c r="K59" s="249"/>
    </row>
    <row r="60" spans="2:11" s="1" customFormat="1" ht="15" customHeight="1">
      <c r="B60" s="248"/>
      <c r="C60" s="253"/>
      <c r="D60" s="378" t="s">
        <v>1149</v>
      </c>
      <c r="E60" s="378"/>
      <c r="F60" s="378"/>
      <c r="G60" s="378"/>
      <c r="H60" s="378"/>
      <c r="I60" s="378"/>
      <c r="J60" s="378"/>
      <c r="K60" s="249"/>
    </row>
    <row r="61" spans="2:11" s="1" customFormat="1" ht="15" customHeight="1">
      <c r="B61" s="248"/>
      <c r="C61" s="253"/>
      <c r="D61" s="378" t="s">
        <v>1150</v>
      </c>
      <c r="E61" s="378"/>
      <c r="F61" s="378"/>
      <c r="G61" s="378"/>
      <c r="H61" s="378"/>
      <c r="I61" s="378"/>
      <c r="J61" s="378"/>
      <c r="K61" s="249"/>
    </row>
    <row r="62" spans="2:11" s="1" customFormat="1" ht="15" customHeight="1">
      <c r="B62" s="248"/>
      <c r="C62" s="253"/>
      <c r="D62" s="380" t="s">
        <v>1151</v>
      </c>
      <c r="E62" s="380"/>
      <c r="F62" s="380"/>
      <c r="G62" s="380"/>
      <c r="H62" s="380"/>
      <c r="I62" s="380"/>
      <c r="J62" s="380"/>
      <c r="K62" s="249"/>
    </row>
    <row r="63" spans="2:11" s="1" customFormat="1" ht="15" customHeight="1">
      <c r="B63" s="248"/>
      <c r="C63" s="253"/>
      <c r="D63" s="378" t="s">
        <v>1152</v>
      </c>
      <c r="E63" s="378"/>
      <c r="F63" s="378"/>
      <c r="G63" s="378"/>
      <c r="H63" s="378"/>
      <c r="I63" s="378"/>
      <c r="J63" s="378"/>
      <c r="K63" s="249"/>
    </row>
    <row r="64" spans="2:11" s="1" customFormat="1" ht="12.75" customHeight="1">
      <c r="B64" s="248"/>
      <c r="C64" s="253"/>
      <c r="D64" s="253"/>
      <c r="E64" s="256"/>
      <c r="F64" s="253"/>
      <c r="G64" s="253"/>
      <c r="H64" s="253"/>
      <c r="I64" s="253"/>
      <c r="J64" s="253"/>
      <c r="K64" s="249"/>
    </row>
    <row r="65" spans="2:11" s="1" customFormat="1" ht="15" customHeight="1">
      <c r="B65" s="248"/>
      <c r="C65" s="253"/>
      <c r="D65" s="378" t="s">
        <v>1153</v>
      </c>
      <c r="E65" s="378"/>
      <c r="F65" s="378"/>
      <c r="G65" s="378"/>
      <c r="H65" s="378"/>
      <c r="I65" s="378"/>
      <c r="J65" s="378"/>
      <c r="K65" s="249"/>
    </row>
    <row r="66" spans="2:11" s="1" customFormat="1" ht="15" customHeight="1">
      <c r="B66" s="248"/>
      <c r="C66" s="253"/>
      <c r="D66" s="380" t="s">
        <v>1154</v>
      </c>
      <c r="E66" s="380"/>
      <c r="F66" s="380"/>
      <c r="G66" s="380"/>
      <c r="H66" s="380"/>
      <c r="I66" s="380"/>
      <c r="J66" s="380"/>
      <c r="K66" s="249"/>
    </row>
    <row r="67" spans="2:11" s="1" customFormat="1" ht="15" customHeight="1">
      <c r="B67" s="248"/>
      <c r="C67" s="253"/>
      <c r="D67" s="378" t="s">
        <v>1155</v>
      </c>
      <c r="E67" s="378"/>
      <c r="F67" s="378"/>
      <c r="G67" s="378"/>
      <c r="H67" s="378"/>
      <c r="I67" s="378"/>
      <c r="J67" s="378"/>
      <c r="K67" s="249"/>
    </row>
    <row r="68" spans="2:11" s="1" customFormat="1" ht="15" customHeight="1">
      <c r="B68" s="248"/>
      <c r="C68" s="253"/>
      <c r="D68" s="378" t="s">
        <v>1156</v>
      </c>
      <c r="E68" s="378"/>
      <c r="F68" s="378"/>
      <c r="G68" s="378"/>
      <c r="H68" s="378"/>
      <c r="I68" s="378"/>
      <c r="J68" s="378"/>
      <c r="K68" s="249"/>
    </row>
    <row r="69" spans="2:11" s="1" customFormat="1" ht="15" customHeight="1">
      <c r="B69" s="248"/>
      <c r="C69" s="253"/>
      <c r="D69" s="378" t="s">
        <v>1157</v>
      </c>
      <c r="E69" s="378"/>
      <c r="F69" s="378"/>
      <c r="G69" s="378"/>
      <c r="H69" s="378"/>
      <c r="I69" s="378"/>
      <c r="J69" s="378"/>
      <c r="K69" s="249"/>
    </row>
    <row r="70" spans="2:11" s="1" customFormat="1" ht="15" customHeight="1">
      <c r="B70" s="248"/>
      <c r="C70" s="253"/>
      <c r="D70" s="378" t="s">
        <v>1158</v>
      </c>
      <c r="E70" s="378"/>
      <c r="F70" s="378"/>
      <c r="G70" s="378"/>
      <c r="H70" s="378"/>
      <c r="I70" s="378"/>
      <c r="J70" s="378"/>
      <c r="K70" s="249"/>
    </row>
    <row r="71" spans="2:11" s="1" customFormat="1" ht="12.75" customHeight="1">
      <c r="B71" s="257"/>
      <c r="C71" s="258"/>
      <c r="D71" s="258"/>
      <c r="E71" s="258"/>
      <c r="F71" s="258"/>
      <c r="G71" s="258"/>
      <c r="H71" s="258"/>
      <c r="I71" s="258"/>
      <c r="J71" s="258"/>
      <c r="K71" s="259"/>
    </row>
    <row r="72" spans="2:11" s="1" customFormat="1" ht="18.75" customHeight="1">
      <c r="B72" s="260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s="1" customFormat="1" ht="18.75" customHeight="1"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2:11" s="1" customFormat="1" ht="7.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4"/>
    </row>
    <row r="75" spans="2:11" s="1" customFormat="1" ht="45" customHeight="1">
      <c r="B75" s="265"/>
      <c r="C75" s="373" t="s">
        <v>1159</v>
      </c>
      <c r="D75" s="373"/>
      <c r="E75" s="373"/>
      <c r="F75" s="373"/>
      <c r="G75" s="373"/>
      <c r="H75" s="373"/>
      <c r="I75" s="373"/>
      <c r="J75" s="373"/>
      <c r="K75" s="266"/>
    </row>
    <row r="76" spans="2:11" s="1" customFormat="1" ht="17.25" customHeight="1">
      <c r="B76" s="265"/>
      <c r="C76" s="267" t="s">
        <v>1160</v>
      </c>
      <c r="D76" s="267"/>
      <c r="E76" s="267"/>
      <c r="F76" s="267" t="s">
        <v>1161</v>
      </c>
      <c r="G76" s="268"/>
      <c r="H76" s="267" t="s">
        <v>53</v>
      </c>
      <c r="I76" s="267" t="s">
        <v>56</v>
      </c>
      <c r="J76" s="267" t="s">
        <v>1162</v>
      </c>
      <c r="K76" s="266"/>
    </row>
    <row r="77" spans="2:11" s="1" customFormat="1" ht="17.25" customHeight="1">
      <c r="B77" s="265"/>
      <c r="C77" s="269" t="s">
        <v>1163</v>
      </c>
      <c r="D77" s="269"/>
      <c r="E77" s="269"/>
      <c r="F77" s="270" t="s">
        <v>1164</v>
      </c>
      <c r="G77" s="271"/>
      <c r="H77" s="269"/>
      <c r="I77" s="269"/>
      <c r="J77" s="269" t="s">
        <v>1165</v>
      </c>
      <c r="K77" s="266"/>
    </row>
    <row r="78" spans="2:11" s="1" customFormat="1" ht="5.25" customHeight="1">
      <c r="B78" s="265"/>
      <c r="C78" s="272"/>
      <c r="D78" s="272"/>
      <c r="E78" s="272"/>
      <c r="F78" s="272"/>
      <c r="G78" s="273"/>
      <c r="H78" s="272"/>
      <c r="I78" s="272"/>
      <c r="J78" s="272"/>
      <c r="K78" s="266"/>
    </row>
    <row r="79" spans="2:11" s="1" customFormat="1" ht="15" customHeight="1">
      <c r="B79" s="265"/>
      <c r="C79" s="254" t="s">
        <v>52</v>
      </c>
      <c r="D79" s="274"/>
      <c r="E79" s="274"/>
      <c r="F79" s="275" t="s">
        <v>1166</v>
      </c>
      <c r="G79" s="276"/>
      <c r="H79" s="254" t="s">
        <v>1167</v>
      </c>
      <c r="I79" s="254" t="s">
        <v>1168</v>
      </c>
      <c r="J79" s="254">
        <v>20</v>
      </c>
      <c r="K79" s="266"/>
    </row>
    <row r="80" spans="2:11" s="1" customFormat="1" ht="15" customHeight="1">
      <c r="B80" s="265"/>
      <c r="C80" s="254" t="s">
        <v>1169</v>
      </c>
      <c r="D80" s="254"/>
      <c r="E80" s="254"/>
      <c r="F80" s="275" t="s">
        <v>1166</v>
      </c>
      <c r="G80" s="276"/>
      <c r="H80" s="254" t="s">
        <v>1170</v>
      </c>
      <c r="I80" s="254" t="s">
        <v>1168</v>
      </c>
      <c r="J80" s="254">
        <v>120</v>
      </c>
      <c r="K80" s="266"/>
    </row>
    <row r="81" spans="2:11" s="1" customFormat="1" ht="15" customHeight="1">
      <c r="B81" s="277"/>
      <c r="C81" s="254" t="s">
        <v>1171</v>
      </c>
      <c r="D81" s="254"/>
      <c r="E81" s="254"/>
      <c r="F81" s="275" t="s">
        <v>1172</v>
      </c>
      <c r="G81" s="276"/>
      <c r="H81" s="254" t="s">
        <v>1173</v>
      </c>
      <c r="I81" s="254" t="s">
        <v>1168</v>
      </c>
      <c r="J81" s="254">
        <v>50</v>
      </c>
      <c r="K81" s="266"/>
    </row>
    <row r="82" spans="2:11" s="1" customFormat="1" ht="15" customHeight="1">
      <c r="B82" s="277"/>
      <c r="C82" s="254" t="s">
        <v>1174</v>
      </c>
      <c r="D82" s="254"/>
      <c r="E82" s="254"/>
      <c r="F82" s="275" t="s">
        <v>1166</v>
      </c>
      <c r="G82" s="276"/>
      <c r="H82" s="254" t="s">
        <v>1175</v>
      </c>
      <c r="I82" s="254" t="s">
        <v>1176</v>
      </c>
      <c r="J82" s="254"/>
      <c r="K82" s="266"/>
    </row>
    <row r="83" spans="2:11" s="1" customFormat="1" ht="15" customHeight="1">
      <c r="B83" s="277"/>
      <c r="C83" s="278" t="s">
        <v>1177</v>
      </c>
      <c r="D83" s="278"/>
      <c r="E83" s="278"/>
      <c r="F83" s="279" t="s">
        <v>1172</v>
      </c>
      <c r="G83" s="278"/>
      <c r="H83" s="278" t="s">
        <v>1178</v>
      </c>
      <c r="I83" s="278" t="s">
        <v>1168</v>
      </c>
      <c r="J83" s="278">
        <v>15</v>
      </c>
      <c r="K83" s="266"/>
    </row>
    <row r="84" spans="2:11" s="1" customFormat="1" ht="15" customHeight="1">
      <c r="B84" s="277"/>
      <c r="C84" s="278" t="s">
        <v>1179</v>
      </c>
      <c r="D84" s="278"/>
      <c r="E84" s="278"/>
      <c r="F84" s="279" t="s">
        <v>1172</v>
      </c>
      <c r="G84" s="278"/>
      <c r="H84" s="278" t="s">
        <v>1180</v>
      </c>
      <c r="I84" s="278" t="s">
        <v>1168</v>
      </c>
      <c r="J84" s="278">
        <v>15</v>
      </c>
      <c r="K84" s="266"/>
    </row>
    <row r="85" spans="2:11" s="1" customFormat="1" ht="15" customHeight="1">
      <c r="B85" s="277"/>
      <c r="C85" s="278" t="s">
        <v>1181</v>
      </c>
      <c r="D85" s="278"/>
      <c r="E85" s="278"/>
      <c r="F85" s="279" t="s">
        <v>1172</v>
      </c>
      <c r="G85" s="278"/>
      <c r="H85" s="278" t="s">
        <v>1182</v>
      </c>
      <c r="I85" s="278" t="s">
        <v>1168</v>
      </c>
      <c r="J85" s="278">
        <v>20</v>
      </c>
      <c r="K85" s="266"/>
    </row>
    <row r="86" spans="2:11" s="1" customFormat="1" ht="15" customHeight="1">
      <c r="B86" s="277"/>
      <c r="C86" s="278" t="s">
        <v>1183</v>
      </c>
      <c r="D86" s="278"/>
      <c r="E86" s="278"/>
      <c r="F86" s="279" t="s">
        <v>1172</v>
      </c>
      <c r="G86" s="278"/>
      <c r="H86" s="278" t="s">
        <v>1184</v>
      </c>
      <c r="I86" s="278" t="s">
        <v>1168</v>
      </c>
      <c r="J86" s="278">
        <v>20</v>
      </c>
      <c r="K86" s="266"/>
    </row>
    <row r="87" spans="2:11" s="1" customFormat="1" ht="15" customHeight="1">
      <c r="B87" s="277"/>
      <c r="C87" s="254" t="s">
        <v>1185</v>
      </c>
      <c r="D87" s="254"/>
      <c r="E87" s="254"/>
      <c r="F87" s="275" t="s">
        <v>1172</v>
      </c>
      <c r="G87" s="276"/>
      <c r="H87" s="254" t="s">
        <v>1186</v>
      </c>
      <c r="I87" s="254" t="s">
        <v>1168</v>
      </c>
      <c r="J87" s="254">
        <v>50</v>
      </c>
      <c r="K87" s="266"/>
    </row>
    <row r="88" spans="2:11" s="1" customFormat="1" ht="15" customHeight="1">
      <c r="B88" s="277"/>
      <c r="C88" s="254" t="s">
        <v>1187</v>
      </c>
      <c r="D88" s="254"/>
      <c r="E88" s="254"/>
      <c r="F88" s="275" t="s">
        <v>1172</v>
      </c>
      <c r="G88" s="276"/>
      <c r="H88" s="254" t="s">
        <v>1188</v>
      </c>
      <c r="I88" s="254" t="s">
        <v>1168</v>
      </c>
      <c r="J88" s="254">
        <v>20</v>
      </c>
      <c r="K88" s="266"/>
    </row>
    <row r="89" spans="2:11" s="1" customFormat="1" ht="15" customHeight="1">
      <c r="B89" s="277"/>
      <c r="C89" s="254" t="s">
        <v>1189</v>
      </c>
      <c r="D89" s="254"/>
      <c r="E89" s="254"/>
      <c r="F89" s="275" t="s">
        <v>1172</v>
      </c>
      <c r="G89" s="276"/>
      <c r="H89" s="254" t="s">
        <v>1190</v>
      </c>
      <c r="I89" s="254" t="s">
        <v>1168</v>
      </c>
      <c r="J89" s="254">
        <v>20</v>
      </c>
      <c r="K89" s="266"/>
    </row>
    <row r="90" spans="2:11" s="1" customFormat="1" ht="15" customHeight="1">
      <c r="B90" s="277"/>
      <c r="C90" s="254" t="s">
        <v>1191</v>
      </c>
      <c r="D90" s="254"/>
      <c r="E90" s="254"/>
      <c r="F90" s="275" t="s">
        <v>1172</v>
      </c>
      <c r="G90" s="276"/>
      <c r="H90" s="254" t="s">
        <v>1192</v>
      </c>
      <c r="I90" s="254" t="s">
        <v>1168</v>
      </c>
      <c r="J90" s="254">
        <v>50</v>
      </c>
      <c r="K90" s="266"/>
    </row>
    <row r="91" spans="2:11" s="1" customFormat="1" ht="15" customHeight="1">
      <c r="B91" s="277"/>
      <c r="C91" s="254" t="s">
        <v>1193</v>
      </c>
      <c r="D91" s="254"/>
      <c r="E91" s="254"/>
      <c r="F91" s="275" t="s">
        <v>1172</v>
      </c>
      <c r="G91" s="276"/>
      <c r="H91" s="254" t="s">
        <v>1193</v>
      </c>
      <c r="I91" s="254" t="s">
        <v>1168</v>
      </c>
      <c r="J91" s="254">
        <v>50</v>
      </c>
      <c r="K91" s="266"/>
    </row>
    <row r="92" spans="2:11" s="1" customFormat="1" ht="15" customHeight="1">
      <c r="B92" s="277"/>
      <c r="C92" s="254" t="s">
        <v>1194</v>
      </c>
      <c r="D92" s="254"/>
      <c r="E92" s="254"/>
      <c r="F92" s="275" t="s">
        <v>1172</v>
      </c>
      <c r="G92" s="276"/>
      <c r="H92" s="254" t="s">
        <v>1195</v>
      </c>
      <c r="I92" s="254" t="s">
        <v>1168</v>
      </c>
      <c r="J92" s="254">
        <v>255</v>
      </c>
      <c r="K92" s="266"/>
    </row>
    <row r="93" spans="2:11" s="1" customFormat="1" ht="15" customHeight="1">
      <c r="B93" s="277"/>
      <c r="C93" s="254" t="s">
        <v>1196</v>
      </c>
      <c r="D93" s="254"/>
      <c r="E93" s="254"/>
      <c r="F93" s="275" t="s">
        <v>1166</v>
      </c>
      <c r="G93" s="276"/>
      <c r="H93" s="254" t="s">
        <v>1197</v>
      </c>
      <c r="I93" s="254" t="s">
        <v>1198</v>
      </c>
      <c r="J93" s="254"/>
      <c r="K93" s="266"/>
    </row>
    <row r="94" spans="2:11" s="1" customFormat="1" ht="15" customHeight="1">
      <c r="B94" s="277"/>
      <c r="C94" s="254" t="s">
        <v>1199</v>
      </c>
      <c r="D94" s="254"/>
      <c r="E94" s="254"/>
      <c r="F94" s="275" t="s">
        <v>1166</v>
      </c>
      <c r="G94" s="276"/>
      <c r="H94" s="254" t="s">
        <v>1200</v>
      </c>
      <c r="I94" s="254" t="s">
        <v>1201</v>
      </c>
      <c r="J94" s="254"/>
      <c r="K94" s="266"/>
    </row>
    <row r="95" spans="2:11" s="1" customFormat="1" ht="15" customHeight="1">
      <c r="B95" s="277"/>
      <c r="C95" s="254" t="s">
        <v>1202</v>
      </c>
      <c r="D95" s="254"/>
      <c r="E95" s="254"/>
      <c r="F95" s="275" t="s">
        <v>1166</v>
      </c>
      <c r="G95" s="276"/>
      <c r="H95" s="254" t="s">
        <v>1202</v>
      </c>
      <c r="I95" s="254" t="s">
        <v>1201</v>
      </c>
      <c r="J95" s="254"/>
      <c r="K95" s="266"/>
    </row>
    <row r="96" spans="2:11" s="1" customFormat="1" ht="15" customHeight="1">
      <c r="B96" s="277"/>
      <c r="C96" s="254" t="s">
        <v>37</v>
      </c>
      <c r="D96" s="254"/>
      <c r="E96" s="254"/>
      <c r="F96" s="275" t="s">
        <v>1166</v>
      </c>
      <c r="G96" s="276"/>
      <c r="H96" s="254" t="s">
        <v>1203</v>
      </c>
      <c r="I96" s="254" t="s">
        <v>1201</v>
      </c>
      <c r="J96" s="254"/>
      <c r="K96" s="266"/>
    </row>
    <row r="97" spans="2:11" s="1" customFormat="1" ht="15" customHeight="1">
      <c r="B97" s="277"/>
      <c r="C97" s="254" t="s">
        <v>47</v>
      </c>
      <c r="D97" s="254"/>
      <c r="E97" s="254"/>
      <c r="F97" s="275" t="s">
        <v>1166</v>
      </c>
      <c r="G97" s="276"/>
      <c r="H97" s="254" t="s">
        <v>1204</v>
      </c>
      <c r="I97" s="254" t="s">
        <v>1201</v>
      </c>
      <c r="J97" s="254"/>
      <c r="K97" s="266"/>
    </row>
    <row r="98" spans="2:11" s="1" customFormat="1" ht="15" customHeight="1">
      <c r="B98" s="280"/>
      <c r="C98" s="281"/>
      <c r="D98" s="281"/>
      <c r="E98" s="281"/>
      <c r="F98" s="281"/>
      <c r="G98" s="281"/>
      <c r="H98" s="281"/>
      <c r="I98" s="281"/>
      <c r="J98" s="281"/>
      <c r="K98" s="282"/>
    </row>
    <row r="99" spans="2:11" s="1" customFormat="1" ht="18.7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3"/>
    </row>
    <row r="100" spans="2:11" s="1" customFormat="1" ht="18.75" customHeight="1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  <row r="101" spans="2:11" s="1" customFormat="1" ht="7.5" customHeight="1">
      <c r="B101" s="262"/>
      <c r="C101" s="263"/>
      <c r="D101" s="263"/>
      <c r="E101" s="263"/>
      <c r="F101" s="263"/>
      <c r="G101" s="263"/>
      <c r="H101" s="263"/>
      <c r="I101" s="263"/>
      <c r="J101" s="263"/>
      <c r="K101" s="264"/>
    </row>
    <row r="102" spans="2:11" s="1" customFormat="1" ht="45" customHeight="1">
      <c r="B102" s="265"/>
      <c r="C102" s="373" t="s">
        <v>1205</v>
      </c>
      <c r="D102" s="373"/>
      <c r="E102" s="373"/>
      <c r="F102" s="373"/>
      <c r="G102" s="373"/>
      <c r="H102" s="373"/>
      <c r="I102" s="373"/>
      <c r="J102" s="373"/>
      <c r="K102" s="266"/>
    </row>
    <row r="103" spans="2:11" s="1" customFormat="1" ht="17.25" customHeight="1">
      <c r="B103" s="265"/>
      <c r="C103" s="267" t="s">
        <v>1160</v>
      </c>
      <c r="D103" s="267"/>
      <c r="E103" s="267"/>
      <c r="F103" s="267" t="s">
        <v>1161</v>
      </c>
      <c r="G103" s="268"/>
      <c r="H103" s="267" t="s">
        <v>53</v>
      </c>
      <c r="I103" s="267" t="s">
        <v>56</v>
      </c>
      <c r="J103" s="267" t="s">
        <v>1162</v>
      </c>
      <c r="K103" s="266"/>
    </row>
    <row r="104" spans="2:11" s="1" customFormat="1" ht="17.25" customHeight="1">
      <c r="B104" s="265"/>
      <c r="C104" s="269" t="s">
        <v>1163</v>
      </c>
      <c r="D104" s="269"/>
      <c r="E104" s="269"/>
      <c r="F104" s="270" t="s">
        <v>1164</v>
      </c>
      <c r="G104" s="271"/>
      <c r="H104" s="269"/>
      <c r="I104" s="269"/>
      <c r="J104" s="269" t="s">
        <v>1165</v>
      </c>
      <c r="K104" s="266"/>
    </row>
    <row r="105" spans="2:11" s="1" customFormat="1" ht="5.25" customHeight="1">
      <c r="B105" s="265"/>
      <c r="C105" s="267"/>
      <c r="D105" s="267"/>
      <c r="E105" s="267"/>
      <c r="F105" s="267"/>
      <c r="G105" s="285"/>
      <c r="H105" s="267"/>
      <c r="I105" s="267"/>
      <c r="J105" s="267"/>
      <c r="K105" s="266"/>
    </row>
    <row r="106" spans="2:11" s="1" customFormat="1" ht="15" customHeight="1">
      <c r="B106" s="265"/>
      <c r="C106" s="254" t="s">
        <v>52</v>
      </c>
      <c r="D106" s="274"/>
      <c r="E106" s="274"/>
      <c r="F106" s="275" t="s">
        <v>1166</v>
      </c>
      <c r="G106" s="254"/>
      <c r="H106" s="254" t="s">
        <v>1206</v>
      </c>
      <c r="I106" s="254" t="s">
        <v>1168</v>
      </c>
      <c r="J106" s="254">
        <v>20</v>
      </c>
      <c r="K106" s="266"/>
    </row>
    <row r="107" spans="2:11" s="1" customFormat="1" ht="15" customHeight="1">
      <c r="B107" s="265"/>
      <c r="C107" s="254" t="s">
        <v>1169</v>
      </c>
      <c r="D107" s="254"/>
      <c r="E107" s="254"/>
      <c r="F107" s="275" t="s">
        <v>1166</v>
      </c>
      <c r="G107" s="254"/>
      <c r="H107" s="254" t="s">
        <v>1206</v>
      </c>
      <c r="I107" s="254" t="s">
        <v>1168</v>
      </c>
      <c r="J107" s="254">
        <v>120</v>
      </c>
      <c r="K107" s="266"/>
    </row>
    <row r="108" spans="2:11" s="1" customFormat="1" ht="15" customHeight="1">
      <c r="B108" s="277"/>
      <c r="C108" s="254" t="s">
        <v>1171</v>
      </c>
      <c r="D108" s="254"/>
      <c r="E108" s="254"/>
      <c r="F108" s="275" t="s">
        <v>1172</v>
      </c>
      <c r="G108" s="254"/>
      <c r="H108" s="254" t="s">
        <v>1206</v>
      </c>
      <c r="I108" s="254" t="s">
        <v>1168</v>
      </c>
      <c r="J108" s="254">
        <v>50</v>
      </c>
      <c r="K108" s="266"/>
    </row>
    <row r="109" spans="2:11" s="1" customFormat="1" ht="15" customHeight="1">
      <c r="B109" s="277"/>
      <c r="C109" s="254" t="s">
        <v>1174</v>
      </c>
      <c r="D109" s="254"/>
      <c r="E109" s="254"/>
      <c r="F109" s="275" t="s">
        <v>1166</v>
      </c>
      <c r="G109" s="254"/>
      <c r="H109" s="254" t="s">
        <v>1206</v>
      </c>
      <c r="I109" s="254" t="s">
        <v>1176</v>
      </c>
      <c r="J109" s="254"/>
      <c r="K109" s="266"/>
    </row>
    <row r="110" spans="2:11" s="1" customFormat="1" ht="15" customHeight="1">
      <c r="B110" s="277"/>
      <c r="C110" s="254" t="s">
        <v>1185</v>
      </c>
      <c r="D110" s="254"/>
      <c r="E110" s="254"/>
      <c r="F110" s="275" t="s">
        <v>1172</v>
      </c>
      <c r="G110" s="254"/>
      <c r="H110" s="254" t="s">
        <v>1206</v>
      </c>
      <c r="I110" s="254" t="s">
        <v>1168</v>
      </c>
      <c r="J110" s="254">
        <v>50</v>
      </c>
      <c r="K110" s="266"/>
    </row>
    <row r="111" spans="2:11" s="1" customFormat="1" ht="15" customHeight="1">
      <c r="B111" s="277"/>
      <c r="C111" s="254" t="s">
        <v>1193</v>
      </c>
      <c r="D111" s="254"/>
      <c r="E111" s="254"/>
      <c r="F111" s="275" t="s">
        <v>1172</v>
      </c>
      <c r="G111" s="254"/>
      <c r="H111" s="254" t="s">
        <v>1206</v>
      </c>
      <c r="I111" s="254" t="s">
        <v>1168</v>
      </c>
      <c r="J111" s="254">
        <v>50</v>
      </c>
      <c r="K111" s="266"/>
    </row>
    <row r="112" spans="2:11" s="1" customFormat="1" ht="15" customHeight="1">
      <c r="B112" s="277"/>
      <c r="C112" s="254" t="s">
        <v>1191</v>
      </c>
      <c r="D112" s="254"/>
      <c r="E112" s="254"/>
      <c r="F112" s="275" t="s">
        <v>1172</v>
      </c>
      <c r="G112" s="254"/>
      <c r="H112" s="254" t="s">
        <v>1206</v>
      </c>
      <c r="I112" s="254" t="s">
        <v>1168</v>
      </c>
      <c r="J112" s="254">
        <v>50</v>
      </c>
      <c r="K112" s="266"/>
    </row>
    <row r="113" spans="2:11" s="1" customFormat="1" ht="15" customHeight="1">
      <c r="B113" s="277"/>
      <c r="C113" s="254" t="s">
        <v>52</v>
      </c>
      <c r="D113" s="254"/>
      <c r="E113" s="254"/>
      <c r="F113" s="275" t="s">
        <v>1166</v>
      </c>
      <c r="G113" s="254"/>
      <c r="H113" s="254" t="s">
        <v>1207</v>
      </c>
      <c r="I113" s="254" t="s">
        <v>1168</v>
      </c>
      <c r="J113" s="254">
        <v>20</v>
      </c>
      <c r="K113" s="266"/>
    </row>
    <row r="114" spans="2:11" s="1" customFormat="1" ht="15" customHeight="1">
      <c r="B114" s="277"/>
      <c r="C114" s="254" t="s">
        <v>1208</v>
      </c>
      <c r="D114" s="254"/>
      <c r="E114" s="254"/>
      <c r="F114" s="275" t="s">
        <v>1166</v>
      </c>
      <c r="G114" s="254"/>
      <c r="H114" s="254" t="s">
        <v>1209</v>
      </c>
      <c r="I114" s="254" t="s">
        <v>1168</v>
      </c>
      <c r="J114" s="254">
        <v>120</v>
      </c>
      <c r="K114" s="266"/>
    </row>
    <row r="115" spans="2:11" s="1" customFormat="1" ht="15" customHeight="1">
      <c r="B115" s="277"/>
      <c r="C115" s="254" t="s">
        <v>37</v>
      </c>
      <c r="D115" s="254"/>
      <c r="E115" s="254"/>
      <c r="F115" s="275" t="s">
        <v>1166</v>
      </c>
      <c r="G115" s="254"/>
      <c r="H115" s="254" t="s">
        <v>1210</v>
      </c>
      <c r="I115" s="254" t="s">
        <v>1201</v>
      </c>
      <c r="J115" s="254"/>
      <c r="K115" s="266"/>
    </row>
    <row r="116" spans="2:11" s="1" customFormat="1" ht="15" customHeight="1">
      <c r="B116" s="277"/>
      <c r="C116" s="254" t="s">
        <v>47</v>
      </c>
      <c r="D116" s="254"/>
      <c r="E116" s="254"/>
      <c r="F116" s="275" t="s">
        <v>1166</v>
      </c>
      <c r="G116" s="254"/>
      <c r="H116" s="254" t="s">
        <v>1211</v>
      </c>
      <c r="I116" s="254" t="s">
        <v>1201</v>
      </c>
      <c r="J116" s="254"/>
      <c r="K116" s="266"/>
    </row>
    <row r="117" spans="2:11" s="1" customFormat="1" ht="15" customHeight="1">
      <c r="B117" s="277"/>
      <c r="C117" s="254" t="s">
        <v>56</v>
      </c>
      <c r="D117" s="254"/>
      <c r="E117" s="254"/>
      <c r="F117" s="275" t="s">
        <v>1166</v>
      </c>
      <c r="G117" s="254"/>
      <c r="H117" s="254" t="s">
        <v>1212</v>
      </c>
      <c r="I117" s="254" t="s">
        <v>1213</v>
      </c>
      <c r="J117" s="254"/>
      <c r="K117" s="266"/>
    </row>
    <row r="118" spans="2:11" s="1" customFormat="1" ht="15" customHeight="1">
      <c r="B118" s="280"/>
      <c r="C118" s="286"/>
      <c r="D118" s="286"/>
      <c r="E118" s="286"/>
      <c r="F118" s="286"/>
      <c r="G118" s="286"/>
      <c r="H118" s="286"/>
      <c r="I118" s="286"/>
      <c r="J118" s="286"/>
      <c r="K118" s="282"/>
    </row>
    <row r="119" spans="2:11" s="1" customFormat="1" ht="18.75" customHeight="1">
      <c r="B119" s="287"/>
      <c r="C119" s="288"/>
      <c r="D119" s="288"/>
      <c r="E119" s="288"/>
      <c r="F119" s="289"/>
      <c r="G119" s="288"/>
      <c r="H119" s="288"/>
      <c r="I119" s="288"/>
      <c r="J119" s="288"/>
      <c r="K119" s="287"/>
    </row>
    <row r="120" spans="2:11" s="1" customFormat="1" ht="18.75" customHeight="1"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2:11" s="1" customFormat="1" ht="7.5" customHeight="1">
      <c r="B121" s="290"/>
      <c r="C121" s="291"/>
      <c r="D121" s="291"/>
      <c r="E121" s="291"/>
      <c r="F121" s="291"/>
      <c r="G121" s="291"/>
      <c r="H121" s="291"/>
      <c r="I121" s="291"/>
      <c r="J121" s="291"/>
      <c r="K121" s="292"/>
    </row>
    <row r="122" spans="2:11" s="1" customFormat="1" ht="45" customHeight="1">
      <c r="B122" s="293"/>
      <c r="C122" s="374" t="s">
        <v>1214</v>
      </c>
      <c r="D122" s="374"/>
      <c r="E122" s="374"/>
      <c r="F122" s="374"/>
      <c r="G122" s="374"/>
      <c r="H122" s="374"/>
      <c r="I122" s="374"/>
      <c r="J122" s="374"/>
      <c r="K122" s="294"/>
    </row>
    <row r="123" spans="2:11" s="1" customFormat="1" ht="17.25" customHeight="1">
      <c r="B123" s="295"/>
      <c r="C123" s="267" t="s">
        <v>1160</v>
      </c>
      <c r="D123" s="267"/>
      <c r="E123" s="267"/>
      <c r="F123" s="267" t="s">
        <v>1161</v>
      </c>
      <c r="G123" s="268"/>
      <c r="H123" s="267" t="s">
        <v>53</v>
      </c>
      <c r="I123" s="267" t="s">
        <v>56</v>
      </c>
      <c r="J123" s="267" t="s">
        <v>1162</v>
      </c>
      <c r="K123" s="296"/>
    </row>
    <row r="124" spans="2:11" s="1" customFormat="1" ht="17.25" customHeight="1">
      <c r="B124" s="295"/>
      <c r="C124" s="269" t="s">
        <v>1163</v>
      </c>
      <c r="D124" s="269"/>
      <c r="E124" s="269"/>
      <c r="F124" s="270" t="s">
        <v>1164</v>
      </c>
      <c r="G124" s="271"/>
      <c r="H124" s="269"/>
      <c r="I124" s="269"/>
      <c r="J124" s="269" t="s">
        <v>1165</v>
      </c>
      <c r="K124" s="296"/>
    </row>
    <row r="125" spans="2:11" s="1" customFormat="1" ht="5.25" customHeight="1">
      <c r="B125" s="297"/>
      <c r="C125" s="272"/>
      <c r="D125" s="272"/>
      <c r="E125" s="272"/>
      <c r="F125" s="272"/>
      <c r="G125" s="298"/>
      <c r="H125" s="272"/>
      <c r="I125" s="272"/>
      <c r="J125" s="272"/>
      <c r="K125" s="299"/>
    </row>
    <row r="126" spans="2:11" s="1" customFormat="1" ht="15" customHeight="1">
      <c r="B126" s="297"/>
      <c r="C126" s="254" t="s">
        <v>1169</v>
      </c>
      <c r="D126" s="274"/>
      <c r="E126" s="274"/>
      <c r="F126" s="275" t="s">
        <v>1166</v>
      </c>
      <c r="G126" s="254"/>
      <c r="H126" s="254" t="s">
        <v>1206</v>
      </c>
      <c r="I126" s="254" t="s">
        <v>1168</v>
      </c>
      <c r="J126" s="254">
        <v>120</v>
      </c>
      <c r="K126" s="300"/>
    </row>
    <row r="127" spans="2:11" s="1" customFormat="1" ht="15" customHeight="1">
      <c r="B127" s="297"/>
      <c r="C127" s="254" t="s">
        <v>1215</v>
      </c>
      <c r="D127" s="254"/>
      <c r="E127" s="254"/>
      <c r="F127" s="275" t="s">
        <v>1166</v>
      </c>
      <c r="G127" s="254"/>
      <c r="H127" s="254" t="s">
        <v>1216</v>
      </c>
      <c r="I127" s="254" t="s">
        <v>1168</v>
      </c>
      <c r="J127" s="254" t="s">
        <v>1217</v>
      </c>
      <c r="K127" s="300"/>
    </row>
    <row r="128" spans="2:11" s="1" customFormat="1" ht="15" customHeight="1">
      <c r="B128" s="297"/>
      <c r="C128" s="254" t="s">
        <v>1114</v>
      </c>
      <c r="D128" s="254"/>
      <c r="E128" s="254"/>
      <c r="F128" s="275" t="s">
        <v>1166</v>
      </c>
      <c r="G128" s="254"/>
      <c r="H128" s="254" t="s">
        <v>1218</v>
      </c>
      <c r="I128" s="254" t="s">
        <v>1168</v>
      </c>
      <c r="J128" s="254" t="s">
        <v>1217</v>
      </c>
      <c r="K128" s="300"/>
    </row>
    <row r="129" spans="2:11" s="1" customFormat="1" ht="15" customHeight="1">
      <c r="B129" s="297"/>
      <c r="C129" s="254" t="s">
        <v>1177</v>
      </c>
      <c r="D129" s="254"/>
      <c r="E129" s="254"/>
      <c r="F129" s="275" t="s">
        <v>1172</v>
      </c>
      <c r="G129" s="254"/>
      <c r="H129" s="254" t="s">
        <v>1178</v>
      </c>
      <c r="I129" s="254" t="s">
        <v>1168</v>
      </c>
      <c r="J129" s="254">
        <v>15</v>
      </c>
      <c r="K129" s="300"/>
    </row>
    <row r="130" spans="2:11" s="1" customFormat="1" ht="15" customHeight="1">
      <c r="B130" s="297"/>
      <c r="C130" s="278" t="s">
        <v>1179</v>
      </c>
      <c r="D130" s="278"/>
      <c r="E130" s="278"/>
      <c r="F130" s="279" t="s">
        <v>1172</v>
      </c>
      <c r="G130" s="278"/>
      <c r="H130" s="278" t="s">
        <v>1180</v>
      </c>
      <c r="I130" s="278" t="s">
        <v>1168</v>
      </c>
      <c r="J130" s="278">
        <v>15</v>
      </c>
      <c r="K130" s="300"/>
    </row>
    <row r="131" spans="2:11" s="1" customFormat="1" ht="15" customHeight="1">
      <c r="B131" s="297"/>
      <c r="C131" s="278" t="s">
        <v>1181</v>
      </c>
      <c r="D131" s="278"/>
      <c r="E131" s="278"/>
      <c r="F131" s="279" t="s">
        <v>1172</v>
      </c>
      <c r="G131" s="278"/>
      <c r="H131" s="278" t="s">
        <v>1182</v>
      </c>
      <c r="I131" s="278" t="s">
        <v>1168</v>
      </c>
      <c r="J131" s="278">
        <v>20</v>
      </c>
      <c r="K131" s="300"/>
    </row>
    <row r="132" spans="2:11" s="1" customFormat="1" ht="15" customHeight="1">
      <c r="B132" s="297"/>
      <c r="C132" s="278" t="s">
        <v>1183</v>
      </c>
      <c r="D132" s="278"/>
      <c r="E132" s="278"/>
      <c r="F132" s="279" t="s">
        <v>1172</v>
      </c>
      <c r="G132" s="278"/>
      <c r="H132" s="278" t="s">
        <v>1184</v>
      </c>
      <c r="I132" s="278" t="s">
        <v>1168</v>
      </c>
      <c r="J132" s="278">
        <v>20</v>
      </c>
      <c r="K132" s="300"/>
    </row>
    <row r="133" spans="2:11" s="1" customFormat="1" ht="15" customHeight="1">
      <c r="B133" s="297"/>
      <c r="C133" s="254" t="s">
        <v>1171</v>
      </c>
      <c r="D133" s="254"/>
      <c r="E133" s="254"/>
      <c r="F133" s="275" t="s">
        <v>1172</v>
      </c>
      <c r="G133" s="254"/>
      <c r="H133" s="254" t="s">
        <v>1206</v>
      </c>
      <c r="I133" s="254" t="s">
        <v>1168</v>
      </c>
      <c r="J133" s="254">
        <v>50</v>
      </c>
      <c r="K133" s="300"/>
    </row>
    <row r="134" spans="2:11" s="1" customFormat="1" ht="15" customHeight="1">
      <c r="B134" s="297"/>
      <c r="C134" s="254" t="s">
        <v>1185</v>
      </c>
      <c r="D134" s="254"/>
      <c r="E134" s="254"/>
      <c r="F134" s="275" t="s">
        <v>1172</v>
      </c>
      <c r="G134" s="254"/>
      <c r="H134" s="254" t="s">
        <v>1206</v>
      </c>
      <c r="I134" s="254" t="s">
        <v>1168</v>
      </c>
      <c r="J134" s="254">
        <v>50</v>
      </c>
      <c r="K134" s="300"/>
    </row>
    <row r="135" spans="2:11" s="1" customFormat="1" ht="15" customHeight="1">
      <c r="B135" s="297"/>
      <c r="C135" s="254" t="s">
        <v>1191</v>
      </c>
      <c r="D135" s="254"/>
      <c r="E135" s="254"/>
      <c r="F135" s="275" t="s">
        <v>1172</v>
      </c>
      <c r="G135" s="254"/>
      <c r="H135" s="254" t="s">
        <v>1206</v>
      </c>
      <c r="I135" s="254" t="s">
        <v>1168</v>
      </c>
      <c r="J135" s="254">
        <v>50</v>
      </c>
      <c r="K135" s="300"/>
    </row>
    <row r="136" spans="2:11" s="1" customFormat="1" ht="15" customHeight="1">
      <c r="B136" s="297"/>
      <c r="C136" s="254" t="s">
        <v>1193</v>
      </c>
      <c r="D136" s="254"/>
      <c r="E136" s="254"/>
      <c r="F136" s="275" t="s">
        <v>1172</v>
      </c>
      <c r="G136" s="254"/>
      <c r="H136" s="254" t="s">
        <v>1206</v>
      </c>
      <c r="I136" s="254" t="s">
        <v>1168</v>
      </c>
      <c r="J136" s="254">
        <v>50</v>
      </c>
      <c r="K136" s="300"/>
    </row>
    <row r="137" spans="2:11" s="1" customFormat="1" ht="15" customHeight="1">
      <c r="B137" s="297"/>
      <c r="C137" s="254" t="s">
        <v>1194</v>
      </c>
      <c r="D137" s="254"/>
      <c r="E137" s="254"/>
      <c r="F137" s="275" t="s">
        <v>1172</v>
      </c>
      <c r="G137" s="254"/>
      <c r="H137" s="254" t="s">
        <v>1219</v>
      </c>
      <c r="I137" s="254" t="s">
        <v>1168</v>
      </c>
      <c r="J137" s="254">
        <v>255</v>
      </c>
      <c r="K137" s="300"/>
    </row>
    <row r="138" spans="2:11" s="1" customFormat="1" ht="15" customHeight="1">
      <c r="B138" s="297"/>
      <c r="C138" s="254" t="s">
        <v>1196</v>
      </c>
      <c r="D138" s="254"/>
      <c r="E138" s="254"/>
      <c r="F138" s="275" t="s">
        <v>1166</v>
      </c>
      <c r="G138" s="254"/>
      <c r="H138" s="254" t="s">
        <v>1220</v>
      </c>
      <c r="I138" s="254" t="s">
        <v>1198</v>
      </c>
      <c r="J138" s="254"/>
      <c r="K138" s="300"/>
    </row>
    <row r="139" spans="2:11" s="1" customFormat="1" ht="15" customHeight="1">
      <c r="B139" s="297"/>
      <c r="C139" s="254" t="s">
        <v>1199</v>
      </c>
      <c r="D139" s="254"/>
      <c r="E139" s="254"/>
      <c r="F139" s="275" t="s">
        <v>1166</v>
      </c>
      <c r="G139" s="254"/>
      <c r="H139" s="254" t="s">
        <v>1221</v>
      </c>
      <c r="I139" s="254" t="s">
        <v>1201</v>
      </c>
      <c r="J139" s="254"/>
      <c r="K139" s="300"/>
    </row>
    <row r="140" spans="2:11" s="1" customFormat="1" ht="15" customHeight="1">
      <c r="B140" s="297"/>
      <c r="C140" s="254" t="s">
        <v>1202</v>
      </c>
      <c r="D140" s="254"/>
      <c r="E140" s="254"/>
      <c r="F140" s="275" t="s">
        <v>1166</v>
      </c>
      <c r="G140" s="254"/>
      <c r="H140" s="254" t="s">
        <v>1202</v>
      </c>
      <c r="I140" s="254" t="s">
        <v>1201</v>
      </c>
      <c r="J140" s="254"/>
      <c r="K140" s="300"/>
    </row>
    <row r="141" spans="2:11" s="1" customFormat="1" ht="15" customHeight="1">
      <c r="B141" s="297"/>
      <c r="C141" s="254" t="s">
        <v>37</v>
      </c>
      <c r="D141" s="254"/>
      <c r="E141" s="254"/>
      <c r="F141" s="275" t="s">
        <v>1166</v>
      </c>
      <c r="G141" s="254"/>
      <c r="H141" s="254" t="s">
        <v>1222</v>
      </c>
      <c r="I141" s="254" t="s">
        <v>1201</v>
      </c>
      <c r="J141" s="254"/>
      <c r="K141" s="300"/>
    </row>
    <row r="142" spans="2:11" s="1" customFormat="1" ht="15" customHeight="1">
      <c r="B142" s="297"/>
      <c r="C142" s="254" t="s">
        <v>1223</v>
      </c>
      <c r="D142" s="254"/>
      <c r="E142" s="254"/>
      <c r="F142" s="275" t="s">
        <v>1166</v>
      </c>
      <c r="G142" s="254"/>
      <c r="H142" s="254" t="s">
        <v>1224</v>
      </c>
      <c r="I142" s="254" t="s">
        <v>1201</v>
      </c>
      <c r="J142" s="254"/>
      <c r="K142" s="300"/>
    </row>
    <row r="143" spans="2:11" s="1" customFormat="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s="1" customFormat="1" ht="18.75" customHeight="1">
      <c r="B144" s="288"/>
      <c r="C144" s="288"/>
      <c r="D144" s="288"/>
      <c r="E144" s="288"/>
      <c r="F144" s="289"/>
      <c r="G144" s="288"/>
      <c r="H144" s="288"/>
      <c r="I144" s="288"/>
      <c r="J144" s="288"/>
      <c r="K144" s="288"/>
    </row>
    <row r="145" spans="2:11" s="1" customFormat="1" ht="18.75" customHeight="1"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2:11" s="1" customFormat="1" ht="7.5" customHeight="1">
      <c r="B146" s="262"/>
      <c r="C146" s="263"/>
      <c r="D146" s="263"/>
      <c r="E146" s="263"/>
      <c r="F146" s="263"/>
      <c r="G146" s="263"/>
      <c r="H146" s="263"/>
      <c r="I146" s="263"/>
      <c r="J146" s="263"/>
      <c r="K146" s="264"/>
    </row>
    <row r="147" spans="2:11" s="1" customFormat="1" ht="45" customHeight="1">
      <c r="B147" s="265"/>
      <c r="C147" s="373" t="s">
        <v>1225</v>
      </c>
      <c r="D147" s="373"/>
      <c r="E147" s="373"/>
      <c r="F147" s="373"/>
      <c r="G147" s="373"/>
      <c r="H147" s="373"/>
      <c r="I147" s="373"/>
      <c r="J147" s="373"/>
      <c r="K147" s="266"/>
    </row>
    <row r="148" spans="2:11" s="1" customFormat="1" ht="17.25" customHeight="1">
      <c r="B148" s="265"/>
      <c r="C148" s="267" t="s">
        <v>1160</v>
      </c>
      <c r="D148" s="267"/>
      <c r="E148" s="267"/>
      <c r="F148" s="267" t="s">
        <v>1161</v>
      </c>
      <c r="G148" s="268"/>
      <c r="H148" s="267" t="s">
        <v>53</v>
      </c>
      <c r="I148" s="267" t="s">
        <v>56</v>
      </c>
      <c r="J148" s="267" t="s">
        <v>1162</v>
      </c>
      <c r="K148" s="266"/>
    </row>
    <row r="149" spans="2:11" s="1" customFormat="1" ht="17.25" customHeight="1">
      <c r="B149" s="265"/>
      <c r="C149" s="269" t="s">
        <v>1163</v>
      </c>
      <c r="D149" s="269"/>
      <c r="E149" s="269"/>
      <c r="F149" s="270" t="s">
        <v>1164</v>
      </c>
      <c r="G149" s="271"/>
      <c r="H149" s="269"/>
      <c r="I149" s="269"/>
      <c r="J149" s="269" t="s">
        <v>1165</v>
      </c>
      <c r="K149" s="266"/>
    </row>
    <row r="150" spans="2:11" s="1" customFormat="1" ht="5.25" customHeight="1">
      <c r="B150" s="277"/>
      <c r="C150" s="272"/>
      <c r="D150" s="272"/>
      <c r="E150" s="272"/>
      <c r="F150" s="272"/>
      <c r="G150" s="273"/>
      <c r="H150" s="272"/>
      <c r="I150" s="272"/>
      <c r="J150" s="272"/>
      <c r="K150" s="300"/>
    </row>
    <row r="151" spans="2:11" s="1" customFormat="1" ht="15" customHeight="1">
      <c r="B151" s="277"/>
      <c r="C151" s="304" t="s">
        <v>1169</v>
      </c>
      <c r="D151" s="254"/>
      <c r="E151" s="254"/>
      <c r="F151" s="305" t="s">
        <v>1166</v>
      </c>
      <c r="G151" s="254"/>
      <c r="H151" s="304" t="s">
        <v>1206</v>
      </c>
      <c r="I151" s="304" t="s">
        <v>1168</v>
      </c>
      <c r="J151" s="304">
        <v>120</v>
      </c>
      <c r="K151" s="300"/>
    </row>
    <row r="152" spans="2:11" s="1" customFormat="1" ht="15" customHeight="1">
      <c r="B152" s="277"/>
      <c r="C152" s="304" t="s">
        <v>1215</v>
      </c>
      <c r="D152" s="254"/>
      <c r="E152" s="254"/>
      <c r="F152" s="305" t="s">
        <v>1166</v>
      </c>
      <c r="G152" s="254"/>
      <c r="H152" s="304" t="s">
        <v>1226</v>
      </c>
      <c r="I152" s="304" t="s">
        <v>1168</v>
      </c>
      <c r="J152" s="304" t="s">
        <v>1217</v>
      </c>
      <c r="K152" s="300"/>
    </row>
    <row r="153" spans="2:11" s="1" customFormat="1" ht="15" customHeight="1">
      <c r="B153" s="277"/>
      <c r="C153" s="304" t="s">
        <v>1114</v>
      </c>
      <c r="D153" s="254"/>
      <c r="E153" s="254"/>
      <c r="F153" s="305" t="s">
        <v>1166</v>
      </c>
      <c r="G153" s="254"/>
      <c r="H153" s="304" t="s">
        <v>1227</v>
      </c>
      <c r="I153" s="304" t="s">
        <v>1168</v>
      </c>
      <c r="J153" s="304" t="s">
        <v>1217</v>
      </c>
      <c r="K153" s="300"/>
    </row>
    <row r="154" spans="2:11" s="1" customFormat="1" ht="15" customHeight="1">
      <c r="B154" s="277"/>
      <c r="C154" s="304" t="s">
        <v>1171</v>
      </c>
      <c r="D154" s="254"/>
      <c r="E154" s="254"/>
      <c r="F154" s="305" t="s">
        <v>1172</v>
      </c>
      <c r="G154" s="254"/>
      <c r="H154" s="304" t="s">
        <v>1206</v>
      </c>
      <c r="I154" s="304" t="s">
        <v>1168</v>
      </c>
      <c r="J154" s="304">
        <v>50</v>
      </c>
      <c r="K154" s="300"/>
    </row>
    <row r="155" spans="2:11" s="1" customFormat="1" ht="15" customHeight="1">
      <c r="B155" s="277"/>
      <c r="C155" s="304" t="s">
        <v>1174</v>
      </c>
      <c r="D155" s="254"/>
      <c r="E155" s="254"/>
      <c r="F155" s="305" t="s">
        <v>1166</v>
      </c>
      <c r="G155" s="254"/>
      <c r="H155" s="304" t="s">
        <v>1206</v>
      </c>
      <c r="I155" s="304" t="s">
        <v>1176</v>
      </c>
      <c r="J155" s="304"/>
      <c r="K155" s="300"/>
    </row>
    <row r="156" spans="2:11" s="1" customFormat="1" ht="15" customHeight="1">
      <c r="B156" s="277"/>
      <c r="C156" s="304" t="s">
        <v>1185</v>
      </c>
      <c r="D156" s="254"/>
      <c r="E156" s="254"/>
      <c r="F156" s="305" t="s">
        <v>1172</v>
      </c>
      <c r="G156" s="254"/>
      <c r="H156" s="304" t="s">
        <v>1206</v>
      </c>
      <c r="I156" s="304" t="s">
        <v>1168</v>
      </c>
      <c r="J156" s="304">
        <v>50</v>
      </c>
      <c r="K156" s="300"/>
    </row>
    <row r="157" spans="2:11" s="1" customFormat="1" ht="15" customHeight="1">
      <c r="B157" s="277"/>
      <c r="C157" s="304" t="s">
        <v>1193</v>
      </c>
      <c r="D157" s="254"/>
      <c r="E157" s="254"/>
      <c r="F157" s="305" t="s">
        <v>1172</v>
      </c>
      <c r="G157" s="254"/>
      <c r="H157" s="304" t="s">
        <v>1206</v>
      </c>
      <c r="I157" s="304" t="s">
        <v>1168</v>
      </c>
      <c r="J157" s="304">
        <v>50</v>
      </c>
      <c r="K157" s="300"/>
    </row>
    <row r="158" spans="2:11" s="1" customFormat="1" ht="15" customHeight="1">
      <c r="B158" s="277"/>
      <c r="C158" s="304" t="s">
        <v>1191</v>
      </c>
      <c r="D158" s="254"/>
      <c r="E158" s="254"/>
      <c r="F158" s="305" t="s">
        <v>1172</v>
      </c>
      <c r="G158" s="254"/>
      <c r="H158" s="304" t="s">
        <v>1206</v>
      </c>
      <c r="I158" s="304" t="s">
        <v>1168</v>
      </c>
      <c r="J158" s="304">
        <v>50</v>
      </c>
      <c r="K158" s="300"/>
    </row>
    <row r="159" spans="2:11" s="1" customFormat="1" ht="15" customHeight="1">
      <c r="B159" s="277"/>
      <c r="C159" s="304" t="s">
        <v>93</v>
      </c>
      <c r="D159" s="254"/>
      <c r="E159" s="254"/>
      <c r="F159" s="305" t="s">
        <v>1166</v>
      </c>
      <c r="G159" s="254"/>
      <c r="H159" s="304" t="s">
        <v>1228</v>
      </c>
      <c r="I159" s="304" t="s">
        <v>1168</v>
      </c>
      <c r="J159" s="304" t="s">
        <v>1229</v>
      </c>
      <c r="K159" s="300"/>
    </row>
    <row r="160" spans="2:11" s="1" customFormat="1" ht="15" customHeight="1">
      <c r="B160" s="277"/>
      <c r="C160" s="304" t="s">
        <v>1230</v>
      </c>
      <c r="D160" s="254"/>
      <c r="E160" s="254"/>
      <c r="F160" s="305" t="s">
        <v>1166</v>
      </c>
      <c r="G160" s="254"/>
      <c r="H160" s="304" t="s">
        <v>1231</v>
      </c>
      <c r="I160" s="304" t="s">
        <v>1201</v>
      </c>
      <c r="J160" s="304"/>
      <c r="K160" s="300"/>
    </row>
    <row r="161" spans="2:11" s="1" customFormat="1" ht="15" customHeight="1">
      <c r="B161" s="306"/>
      <c r="C161" s="286"/>
      <c r="D161" s="286"/>
      <c r="E161" s="286"/>
      <c r="F161" s="286"/>
      <c r="G161" s="286"/>
      <c r="H161" s="286"/>
      <c r="I161" s="286"/>
      <c r="J161" s="286"/>
      <c r="K161" s="307"/>
    </row>
    <row r="162" spans="2:11" s="1" customFormat="1" ht="18.75" customHeight="1">
      <c r="B162" s="288"/>
      <c r="C162" s="298"/>
      <c r="D162" s="298"/>
      <c r="E162" s="298"/>
      <c r="F162" s="308"/>
      <c r="G162" s="298"/>
      <c r="H162" s="298"/>
      <c r="I162" s="298"/>
      <c r="J162" s="298"/>
      <c r="K162" s="288"/>
    </row>
    <row r="163" spans="2:11" s="1" customFormat="1" ht="18.75" customHeight="1"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2:11" s="1" customFormat="1" ht="7.5" customHeigh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s="1" customFormat="1" ht="45" customHeight="1">
      <c r="B165" s="246"/>
      <c r="C165" s="374" t="s">
        <v>1232</v>
      </c>
      <c r="D165" s="374"/>
      <c r="E165" s="374"/>
      <c r="F165" s="374"/>
      <c r="G165" s="374"/>
      <c r="H165" s="374"/>
      <c r="I165" s="374"/>
      <c r="J165" s="374"/>
      <c r="K165" s="247"/>
    </row>
    <row r="166" spans="2:11" s="1" customFormat="1" ht="17.25" customHeight="1">
      <c r="B166" s="246"/>
      <c r="C166" s="267" t="s">
        <v>1160</v>
      </c>
      <c r="D166" s="267"/>
      <c r="E166" s="267"/>
      <c r="F166" s="267" t="s">
        <v>1161</v>
      </c>
      <c r="G166" s="309"/>
      <c r="H166" s="310" t="s">
        <v>53</v>
      </c>
      <c r="I166" s="310" t="s">
        <v>56</v>
      </c>
      <c r="J166" s="267" t="s">
        <v>1162</v>
      </c>
      <c r="K166" s="247"/>
    </row>
    <row r="167" spans="2:11" s="1" customFormat="1" ht="17.25" customHeight="1">
      <c r="B167" s="248"/>
      <c r="C167" s="269" t="s">
        <v>1163</v>
      </c>
      <c r="D167" s="269"/>
      <c r="E167" s="269"/>
      <c r="F167" s="270" t="s">
        <v>1164</v>
      </c>
      <c r="G167" s="311"/>
      <c r="H167" s="312"/>
      <c r="I167" s="312"/>
      <c r="J167" s="269" t="s">
        <v>1165</v>
      </c>
      <c r="K167" s="249"/>
    </row>
    <row r="168" spans="2:11" s="1" customFormat="1" ht="5.25" customHeight="1">
      <c r="B168" s="277"/>
      <c r="C168" s="272"/>
      <c r="D168" s="272"/>
      <c r="E168" s="272"/>
      <c r="F168" s="272"/>
      <c r="G168" s="273"/>
      <c r="H168" s="272"/>
      <c r="I168" s="272"/>
      <c r="J168" s="272"/>
      <c r="K168" s="300"/>
    </row>
    <row r="169" spans="2:11" s="1" customFormat="1" ht="15" customHeight="1">
      <c r="B169" s="277"/>
      <c r="C169" s="254" t="s">
        <v>1169</v>
      </c>
      <c r="D169" s="254"/>
      <c r="E169" s="254"/>
      <c r="F169" s="275" t="s">
        <v>1166</v>
      </c>
      <c r="G169" s="254"/>
      <c r="H169" s="254" t="s">
        <v>1206</v>
      </c>
      <c r="I169" s="254" t="s">
        <v>1168</v>
      </c>
      <c r="J169" s="254">
        <v>120</v>
      </c>
      <c r="K169" s="300"/>
    </row>
    <row r="170" spans="2:11" s="1" customFormat="1" ht="15" customHeight="1">
      <c r="B170" s="277"/>
      <c r="C170" s="254" t="s">
        <v>1215</v>
      </c>
      <c r="D170" s="254"/>
      <c r="E170" s="254"/>
      <c r="F170" s="275" t="s">
        <v>1166</v>
      </c>
      <c r="G170" s="254"/>
      <c r="H170" s="254" t="s">
        <v>1216</v>
      </c>
      <c r="I170" s="254" t="s">
        <v>1168</v>
      </c>
      <c r="J170" s="254" t="s">
        <v>1217</v>
      </c>
      <c r="K170" s="300"/>
    </row>
    <row r="171" spans="2:11" s="1" customFormat="1" ht="15" customHeight="1">
      <c r="B171" s="277"/>
      <c r="C171" s="254" t="s">
        <v>1114</v>
      </c>
      <c r="D171" s="254"/>
      <c r="E171" s="254"/>
      <c r="F171" s="275" t="s">
        <v>1166</v>
      </c>
      <c r="G171" s="254"/>
      <c r="H171" s="254" t="s">
        <v>1233</v>
      </c>
      <c r="I171" s="254" t="s">
        <v>1168</v>
      </c>
      <c r="J171" s="254" t="s">
        <v>1217</v>
      </c>
      <c r="K171" s="300"/>
    </row>
    <row r="172" spans="2:11" s="1" customFormat="1" ht="15" customHeight="1">
      <c r="B172" s="277"/>
      <c r="C172" s="254" t="s">
        <v>1171</v>
      </c>
      <c r="D172" s="254"/>
      <c r="E172" s="254"/>
      <c r="F172" s="275" t="s">
        <v>1172</v>
      </c>
      <c r="G172" s="254"/>
      <c r="H172" s="254" t="s">
        <v>1233</v>
      </c>
      <c r="I172" s="254" t="s">
        <v>1168</v>
      </c>
      <c r="J172" s="254">
        <v>50</v>
      </c>
      <c r="K172" s="300"/>
    </row>
    <row r="173" spans="2:11" s="1" customFormat="1" ht="15" customHeight="1">
      <c r="B173" s="277"/>
      <c r="C173" s="254" t="s">
        <v>1174</v>
      </c>
      <c r="D173" s="254"/>
      <c r="E173" s="254"/>
      <c r="F173" s="275" t="s">
        <v>1166</v>
      </c>
      <c r="G173" s="254"/>
      <c r="H173" s="254" t="s">
        <v>1233</v>
      </c>
      <c r="I173" s="254" t="s">
        <v>1176</v>
      </c>
      <c r="J173" s="254"/>
      <c r="K173" s="300"/>
    </row>
    <row r="174" spans="2:11" s="1" customFormat="1" ht="15" customHeight="1">
      <c r="B174" s="277"/>
      <c r="C174" s="254" t="s">
        <v>1185</v>
      </c>
      <c r="D174" s="254"/>
      <c r="E174" s="254"/>
      <c r="F174" s="275" t="s">
        <v>1172</v>
      </c>
      <c r="G174" s="254"/>
      <c r="H174" s="254" t="s">
        <v>1233</v>
      </c>
      <c r="I174" s="254" t="s">
        <v>1168</v>
      </c>
      <c r="J174" s="254">
        <v>50</v>
      </c>
      <c r="K174" s="300"/>
    </row>
    <row r="175" spans="2:11" s="1" customFormat="1" ht="15" customHeight="1">
      <c r="B175" s="277"/>
      <c r="C175" s="254" t="s">
        <v>1193</v>
      </c>
      <c r="D175" s="254"/>
      <c r="E175" s="254"/>
      <c r="F175" s="275" t="s">
        <v>1172</v>
      </c>
      <c r="G175" s="254"/>
      <c r="H175" s="254" t="s">
        <v>1233</v>
      </c>
      <c r="I175" s="254" t="s">
        <v>1168</v>
      </c>
      <c r="J175" s="254">
        <v>50</v>
      </c>
      <c r="K175" s="300"/>
    </row>
    <row r="176" spans="2:11" s="1" customFormat="1" ht="15" customHeight="1">
      <c r="B176" s="277"/>
      <c r="C176" s="254" t="s">
        <v>1191</v>
      </c>
      <c r="D176" s="254"/>
      <c r="E176" s="254"/>
      <c r="F176" s="275" t="s">
        <v>1172</v>
      </c>
      <c r="G176" s="254"/>
      <c r="H176" s="254" t="s">
        <v>1233</v>
      </c>
      <c r="I176" s="254" t="s">
        <v>1168</v>
      </c>
      <c r="J176" s="254">
        <v>50</v>
      </c>
      <c r="K176" s="300"/>
    </row>
    <row r="177" spans="2:11" s="1" customFormat="1" ht="15" customHeight="1">
      <c r="B177" s="277"/>
      <c r="C177" s="254" t="s">
        <v>107</v>
      </c>
      <c r="D177" s="254"/>
      <c r="E177" s="254"/>
      <c r="F177" s="275" t="s">
        <v>1166</v>
      </c>
      <c r="G177" s="254"/>
      <c r="H177" s="254" t="s">
        <v>1234</v>
      </c>
      <c r="I177" s="254" t="s">
        <v>1235</v>
      </c>
      <c r="J177" s="254"/>
      <c r="K177" s="300"/>
    </row>
    <row r="178" spans="2:11" s="1" customFormat="1" ht="15" customHeight="1">
      <c r="B178" s="277"/>
      <c r="C178" s="254" t="s">
        <v>56</v>
      </c>
      <c r="D178" s="254"/>
      <c r="E178" s="254"/>
      <c r="F178" s="275" t="s">
        <v>1166</v>
      </c>
      <c r="G178" s="254"/>
      <c r="H178" s="254" t="s">
        <v>1236</v>
      </c>
      <c r="I178" s="254" t="s">
        <v>1237</v>
      </c>
      <c r="J178" s="254">
        <v>1</v>
      </c>
      <c r="K178" s="300"/>
    </row>
    <row r="179" spans="2:11" s="1" customFormat="1" ht="15" customHeight="1">
      <c r="B179" s="277"/>
      <c r="C179" s="254" t="s">
        <v>52</v>
      </c>
      <c r="D179" s="254"/>
      <c r="E179" s="254"/>
      <c r="F179" s="275" t="s">
        <v>1166</v>
      </c>
      <c r="G179" s="254"/>
      <c r="H179" s="254" t="s">
        <v>1238</v>
      </c>
      <c r="I179" s="254" t="s">
        <v>1168</v>
      </c>
      <c r="J179" s="254">
        <v>20</v>
      </c>
      <c r="K179" s="300"/>
    </row>
    <row r="180" spans="2:11" s="1" customFormat="1" ht="15" customHeight="1">
      <c r="B180" s="277"/>
      <c r="C180" s="254" t="s">
        <v>53</v>
      </c>
      <c r="D180" s="254"/>
      <c r="E180" s="254"/>
      <c r="F180" s="275" t="s">
        <v>1166</v>
      </c>
      <c r="G180" s="254"/>
      <c r="H180" s="254" t="s">
        <v>1239</v>
      </c>
      <c r="I180" s="254" t="s">
        <v>1168</v>
      </c>
      <c r="J180" s="254">
        <v>255</v>
      </c>
      <c r="K180" s="300"/>
    </row>
    <row r="181" spans="2:11" s="1" customFormat="1" ht="15" customHeight="1">
      <c r="B181" s="277"/>
      <c r="C181" s="254" t="s">
        <v>108</v>
      </c>
      <c r="D181" s="254"/>
      <c r="E181" s="254"/>
      <c r="F181" s="275" t="s">
        <v>1166</v>
      </c>
      <c r="G181" s="254"/>
      <c r="H181" s="254" t="s">
        <v>1130</v>
      </c>
      <c r="I181" s="254" t="s">
        <v>1168</v>
      </c>
      <c r="J181" s="254">
        <v>10</v>
      </c>
      <c r="K181" s="300"/>
    </row>
    <row r="182" spans="2:11" s="1" customFormat="1" ht="15" customHeight="1">
      <c r="B182" s="277"/>
      <c r="C182" s="254" t="s">
        <v>109</v>
      </c>
      <c r="D182" s="254"/>
      <c r="E182" s="254"/>
      <c r="F182" s="275" t="s">
        <v>1166</v>
      </c>
      <c r="G182" s="254"/>
      <c r="H182" s="254" t="s">
        <v>1240</v>
      </c>
      <c r="I182" s="254" t="s">
        <v>1201</v>
      </c>
      <c r="J182" s="254"/>
      <c r="K182" s="300"/>
    </row>
    <row r="183" spans="2:11" s="1" customFormat="1" ht="15" customHeight="1">
      <c r="B183" s="277"/>
      <c r="C183" s="254" t="s">
        <v>1241</v>
      </c>
      <c r="D183" s="254"/>
      <c r="E183" s="254"/>
      <c r="F183" s="275" t="s">
        <v>1166</v>
      </c>
      <c r="G183" s="254"/>
      <c r="H183" s="254" t="s">
        <v>1242</v>
      </c>
      <c r="I183" s="254" t="s">
        <v>1201</v>
      </c>
      <c r="J183" s="254"/>
      <c r="K183" s="300"/>
    </row>
    <row r="184" spans="2:11" s="1" customFormat="1" ht="15" customHeight="1">
      <c r="B184" s="277"/>
      <c r="C184" s="254" t="s">
        <v>1230</v>
      </c>
      <c r="D184" s="254"/>
      <c r="E184" s="254"/>
      <c r="F184" s="275" t="s">
        <v>1166</v>
      </c>
      <c r="G184" s="254"/>
      <c r="H184" s="254" t="s">
        <v>1243</v>
      </c>
      <c r="I184" s="254" t="s">
        <v>1201</v>
      </c>
      <c r="J184" s="254"/>
      <c r="K184" s="300"/>
    </row>
    <row r="185" spans="2:11" s="1" customFormat="1" ht="15" customHeight="1">
      <c r="B185" s="277"/>
      <c r="C185" s="254" t="s">
        <v>111</v>
      </c>
      <c r="D185" s="254"/>
      <c r="E185" s="254"/>
      <c r="F185" s="275" t="s">
        <v>1172</v>
      </c>
      <c r="G185" s="254"/>
      <c r="H185" s="254" t="s">
        <v>1244</v>
      </c>
      <c r="I185" s="254" t="s">
        <v>1168</v>
      </c>
      <c r="J185" s="254">
        <v>50</v>
      </c>
      <c r="K185" s="300"/>
    </row>
    <row r="186" spans="2:11" s="1" customFormat="1" ht="15" customHeight="1">
      <c r="B186" s="277"/>
      <c r="C186" s="254" t="s">
        <v>1245</v>
      </c>
      <c r="D186" s="254"/>
      <c r="E186" s="254"/>
      <c r="F186" s="275" t="s">
        <v>1172</v>
      </c>
      <c r="G186" s="254"/>
      <c r="H186" s="254" t="s">
        <v>1246</v>
      </c>
      <c r="I186" s="254" t="s">
        <v>1247</v>
      </c>
      <c r="J186" s="254"/>
      <c r="K186" s="300"/>
    </row>
    <row r="187" spans="2:11" s="1" customFormat="1" ht="15" customHeight="1">
      <c r="B187" s="277"/>
      <c r="C187" s="254" t="s">
        <v>1248</v>
      </c>
      <c r="D187" s="254"/>
      <c r="E187" s="254"/>
      <c r="F187" s="275" t="s">
        <v>1172</v>
      </c>
      <c r="G187" s="254"/>
      <c r="H187" s="254" t="s">
        <v>1249</v>
      </c>
      <c r="I187" s="254" t="s">
        <v>1247</v>
      </c>
      <c r="J187" s="254"/>
      <c r="K187" s="300"/>
    </row>
    <row r="188" spans="2:11" s="1" customFormat="1" ht="15" customHeight="1">
      <c r="B188" s="277"/>
      <c r="C188" s="254" t="s">
        <v>1250</v>
      </c>
      <c r="D188" s="254"/>
      <c r="E188" s="254"/>
      <c r="F188" s="275" t="s">
        <v>1172</v>
      </c>
      <c r="G188" s="254"/>
      <c r="H188" s="254" t="s">
        <v>1251</v>
      </c>
      <c r="I188" s="254" t="s">
        <v>1247</v>
      </c>
      <c r="J188" s="254"/>
      <c r="K188" s="300"/>
    </row>
    <row r="189" spans="2:11" s="1" customFormat="1" ht="15" customHeight="1">
      <c r="B189" s="277"/>
      <c r="C189" s="313" t="s">
        <v>1252</v>
      </c>
      <c r="D189" s="254"/>
      <c r="E189" s="254"/>
      <c r="F189" s="275" t="s">
        <v>1172</v>
      </c>
      <c r="G189" s="254"/>
      <c r="H189" s="254" t="s">
        <v>1253</v>
      </c>
      <c r="I189" s="254" t="s">
        <v>1254</v>
      </c>
      <c r="J189" s="314" t="s">
        <v>1255</v>
      </c>
      <c r="K189" s="300"/>
    </row>
    <row r="190" spans="2:11" s="1" customFormat="1" ht="15" customHeight="1">
      <c r="B190" s="277"/>
      <c r="C190" s="313" t="s">
        <v>41</v>
      </c>
      <c r="D190" s="254"/>
      <c r="E190" s="254"/>
      <c r="F190" s="275" t="s">
        <v>1166</v>
      </c>
      <c r="G190" s="254"/>
      <c r="H190" s="251" t="s">
        <v>1256</v>
      </c>
      <c r="I190" s="254" t="s">
        <v>1257</v>
      </c>
      <c r="J190" s="254"/>
      <c r="K190" s="300"/>
    </row>
    <row r="191" spans="2:11" s="1" customFormat="1" ht="15" customHeight="1">
      <c r="B191" s="277"/>
      <c r="C191" s="313" t="s">
        <v>1258</v>
      </c>
      <c r="D191" s="254"/>
      <c r="E191" s="254"/>
      <c r="F191" s="275" t="s">
        <v>1166</v>
      </c>
      <c r="G191" s="254"/>
      <c r="H191" s="254" t="s">
        <v>1259</v>
      </c>
      <c r="I191" s="254" t="s">
        <v>1201</v>
      </c>
      <c r="J191" s="254"/>
      <c r="K191" s="300"/>
    </row>
    <row r="192" spans="2:11" s="1" customFormat="1" ht="15" customHeight="1">
      <c r="B192" s="277"/>
      <c r="C192" s="313" t="s">
        <v>1260</v>
      </c>
      <c r="D192" s="254"/>
      <c r="E192" s="254"/>
      <c r="F192" s="275" t="s">
        <v>1166</v>
      </c>
      <c r="G192" s="254"/>
      <c r="H192" s="254" t="s">
        <v>1261</v>
      </c>
      <c r="I192" s="254" t="s">
        <v>1201</v>
      </c>
      <c r="J192" s="254"/>
      <c r="K192" s="300"/>
    </row>
    <row r="193" spans="2:11" s="1" customFormat="1" ht="15" customHeight="1">
      <c r="B193" s="277"/>
      <c r="C193" s="313" t="s">
        <v>1262</v>
      </c>
      <c r="D193" s="254"/>
      <c r="E193" s="254"/>
      <c r="F193" s="275" t="s">
        <v>1172</v>
      </c>
      <c r="G193" s="254"/>
      <c r="H193" s="254" t="s">
        <v>1263</v>
      </c>
      <c r="I193" s="254" t="s">
        <v>1201</v>
      </c>
      <c r="J193" s="254"/>
      <c r="K193" s="300"/>
    </row>
    <row r="194" spans="2:11" s="1" customFormat="1" ht="15" customHeight="1">
      <c r="B194" s="306"/>
      <c r="C194" s="315"/>
      <c r="D194" s="286"/>
      <c r="E194" s="286"/>
      <c r="F194" s="286"/>
      <c r="G194" s="286"/>
      <c r="H194" s="286"/>
      <c r="I194" s="286"/>
      <c r="J194" s="286"/>
      <c r="K194" s="307"/>
    </row>
    <row r="195" spans="2:11" s="1" customFormat="1" ht="18.75" customHeight="1">
      <c r="B195" s="288"/>
      <c r="C195" s="298"/>
      <c r="D195" s="298"/>
      <c r="E195" s="298"/>
      <c r="F195" s="308"/>
      <c r="G195" s="298"/>
      <c r="H195" s="298"/>
      <c r="I195" s="298"/>
      <c r="J195" s="298"/>
      <c r="K195" s="288"/>
    </row>
    <row r="196" spans="2:11" s="1" customFormat="1" ht="18.75" customHeight="1">
      <c r="B196" s="288"/>
      <c r="C196" s="298"/>
      <c r="D196" s="298"/>
      <c r="E196" s="298"/>
      <c r="F196" s="308"/>
      <c r="G196" s="298"/>
      <c r="H196" s="298"/>
      <c r="I196" s="298"/>
      <c r="J196" s="298"/>
      <c r="K196" s="288"/>
    </row>
    <row r="197" spans="2:11" s="1" customFormat="1" ht="18.75" customHeight="1"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</row>
    <row r="198" spans="2:11" s="1" customFormat="1" ht="13.5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s="1" customFormat="1" ht="21">
      <c r="B199" s="246"/>
      <c r="C199" s="374" t="s">
        <v>1264</v>
      </c>
      <c r="D199" s="374"/>
      <c r="E199" s="374"/>
      <c r="F199" s="374"/>
      <c r="G199" s="374"/>
      <c r="H199" s="374"/>
      <c r="I199" s="374"/>
      <c r="J199" s="374"/>
      <c r="K199" s="247"/>
    </row>
    <row r="200" spans="2:11" s="1" customFormat="1" ht="25.5" customHeight="1">
      <c r="B200" s="246"/>
      <c r="C200" s="316" t="s">
        <v>1265</v>
      </c>
      <c r="D200" s="316"/>
      <c r="E200" s="316"/>
      <c r="F200" s="316" t="s">
        <v>1266</v>
      </c>
      <c r="G200" s="317"/>
      <c r="H200" s="375" t="s">
        <v>1267</v>
      </c>
      <c r="I200" s="375"/>
      <c r="J200" s="375"/>
      <c r="K200" s="247"/>
    </row>
    <row r="201" spans="2:11" s="1" customFormat="1" ht="5.25" customHeight="1">
      <c r="B201" s="277"/>
      <c r="C201" s="272"/>
      <c r="D201" s="272"/>
      <c r="E201" s="272"/>
      <c r="F201" s="272"/>
      <c r="G201" s="298"/>
      <c r="H201" s="272"/>
      <c r="I201" s="272"/>
      <c r="J201" s="272"/>
      <c r="K201" s="300"/>
    </row>
    <row r="202" spans="2:11" s="1" customFormat="1" ht="15" customHeight="1">
      <c r="B202" s="277"/>
      <c r="C202" s="254" t="s">
        <v>1257</v>
      </c>
      <c r="D202" s="254"/>
      <c r="E202" s="254"/>
      <c r="F202" s="275" t="s">
        <v>42</v>
      </c>
      <c r="G202" s="254"/>
      <c r="H202" s="376" t="s">
        <v>1268</v>
      </c>
      <c r="I202" s="376"/>
      <c r="J202" s="376"/>
      <c r="K202" s="300"/>
    </row>
    <row r="203" spans="2:11" s="1" customFormat="1" ht="15" customHeight="1">
      <c r="B203" s="277"/>
      <c r="C203" s="254"/>
      <c r="D203" s="254"/>
      <c r="E203" s="254"/>
      <c r="F203" s="275" t="s">
        <v>43</v>
      </c>
      <c r="G203" s="254"/>
      <c r="H203" s="376" t="s">
        <v>1269</v>
      </c>
      <c r="I203" s="376"/>
      <c r="J203" s="376"/>
      <c r="K203" s="300"/>
    </row>
    <row r="204" spans="2:11" s="1" customFormat="1" ht="15" customHeight="1">
      <c r="B204" s="277"/>
      <c r="C204" s="254"/>
      <c r="D204" s="254"/>
      <c r="E204" s="254"/>
      <c r="F204" s="275" t="s">
        <v>46</v>
      </c>
      <c r="G204" s="254"/>
      <c r="H204" s="376" t="s">
        <v>1270</v>
      </c>
      <c r="I204" s="376"/>
      <c r="J204" s="376"/>
      <c r="K204" s="300"/>
    </row>
    <row r="205" spans="2:11" s="1" customFormat="1" ht="15" customHeight="1">
      <c r="B205" s="277"/>
      <c r="C205" s="254"/>
      <c r="D205" s="254"/>
      <c r="E205" s="254"/>
      <c r="F205" s="275" t="s">
        <v>44</v>
      </c>
      <c r="G205" s="254"/>
      <c r="H205" s="376" t="s">
        <v>1271</v>
      </c>
      <c r="I205" s="376"/>
      <c r="J205" s="376"/>
      <c r="K205" s="300"/>
    </row>
    <row r="206" spans="2:11" s="1" customFormat="1" ht="15" customHeight="1">
      <c r="B206" s="277"/>
      <c r="C206" s="254"/>
      <c r="D206" s="254"/>
      <c r="E206" s="254"/>
      <c r="F206" s="275" t="s">
        <v>45</v>
      </c>
      <c r="G206" s="254"/>
      <c r="H206" s="376" t="s">
        <v>1272</v>
      </c>
      <c r="I206" s="376"/>
      <c r="J206" s="376"/>
      <c r="K206" s="300"/>
    </row>
    <row r="207" spans="2:11" s="1" customFormat="1" ht="15" customHeight="1">
      <c r="B207" s="277"/>
      <c r="C207" s="254"/>
      <c r="D207" s="254"/>
      <c r="E207" s="254"/>
      <c r="F207" s="275"/>
      <c r="G207" s="254"/>
      <c r="H207" s="254"/>
      <c r="I207" s="254"/>
      <c r="J207" s="254"/>
      <c r="K207" s="300"/>
    </row>
    <row r="208" spans="2:11" s="1" customFormat="1" ht="15" customHeight="1">
      <c r="B208" s="277"/>
      <c r="C208" s="254" t="s">
        <v>1213</v>
      </c>
      <c r="D208" s="254"/>
      <c r="E208" s="254"/>
      <c r="F208" s="275" t="s">
        <v>78</v>
      </c>
      <c r="G208" s="254"/>
      <c r="H208" s="376" t="s">
        <v>1273</v>
      </c>
      <c r="I208" s="376"/>
      <c r="J208" s="376"/>
      <c r="K208" s="300"/>
    </row>
    <row r="209" spans="2:11" s="1" customFormat="1" ht="15" customHeight="1">
      <c r="B209" s="277"/>
      <c r="C209" s="254"/>
      <c r="D209" s="254"/>
      <c r="E209" s="254"/>
      <c r="F209" s="275" t="s">
        <v>1108</v>
      </c>
      <c r="G209" s="254"/>
      <c r="H209" s="376" t="s">
        <v>1109</v>
      </c>
      <c r="I209" s="376"/>
      <c r="J209" s="376"/>
      <c r="K209" s="300"/>
    </row>
    <row r="210" spans="2:11" s="1" customFormat="1" ht="15" customHeight="1">
      <c r="B210" s="277"/>
      <c r="C210" s="254"/>
      <c r="D210" s="254"/>
      <c r="E210" s="254"/>
      <c r="F210" s="275" t="s">
        <v>1106</v>
      </c>
      <c r="G210" s="254"/>
      <c r="H210" s="376" t="s">
        <v>1274</v>
      </c>
      <c r="I210" s="376"/>
      <c r="J210" s="376"/>
      <c r="K210" s="300"/>
    </row>
    <row r="211" spans="2:11" s="1" customFormat="1" ht="15" customHeight="1">
      <c r="B211" s="318"/>
      <c r="C211" s="254"/>
      <c r="D211" s="254"/>
      <c r="E211" s="254"/>
      <c r="F211" s="275" t="s">
        <v>1110</v>
      </c>
      <c r="G211" s="313"/>
      <c r="H211" s="377" t="s">
        <v>1111</v>
      </c>
      <c r="I211" s="377"/>
      <c r="J211" s="377"/>
      <c r="K211" s="319"/>
    </row>
    <row r="212" spans="2:11" s="1" customFormat="1" ht="15" customHeight="1">
      <c r="B212" s="318"/>
      <c r="C212" s="254"/>
      <c r="D212" s="254"/>
      <c r="E212" s="254"/>
      <c r="F212" s="275" t="s">
        <v>1112</v>
      </c>
      <c r="G212" s="313"/>
      <c r="H212" s="377" t="s">
        <v>1275</v>
      </c>
      <c r="I212" s="377"/>
      <c r="J212" s="377"/>
      <c r="K212" s="319"/>
    </row>
    <row r="213" spans="2:11" s="1" customFormat="1" ht="15" customHeight="1">
      <c r="B213" s="318"/>
      <c r="C213" s="254"/>
      <c r="D213" s="254"/>
      <c r="E213" s="254"/>
      <c r="F213" s="275"/>
      <c r="G213" s="313"/>
      <c r="H213" s="304"/>
      <c r="I213" s="304"/>
      <c r="J213" s="304"/>
      <c r="K213" s="319"/>
    </row>
    <row r="214" spans="2:11" s="1" customFormat="1" ht="15" customHeight="1">
      <c r="B214" s="318"/>
      <c r="C214" s="254" t="s">
        <v>1237</v>
      </c>
      <c r="D214" s="254"/>
      <c r="E214" s="254"/>
      <c r="F214" s="275">
        <v>1</v>
      </c>
      <c r="G214" s="313"/>
      <c r="H214" s="377" t="s">
        <v>1276</v>
      </c>
      <c r="I214" s="377"/>
      <c r="J214" s="377"/>
      <c r="K214" s="319"/>
    </row>
    <row r="215" spans="2:11" s="1" customFormat="1" ht="15" customHeight="1">
      <c r="B215" s="318"/>
      <c r="C215" s="254"/>
      <c r="D215" s="254"/>
      <c r="E215" s="254"/>
      <c r="F215" s="275">
        <v>2</v>
      </c>
      <c r="G215" s="313"/>
      <c r="H215" s="377" t="s">
        <v>1277</v>
      </c>
      <c r="I215" s="377"/>
      <c r="J215" s="377"/>
      <c r="K215" s="319"/>
    </row>
    <row r="216" spans="2:11" s="1" customFormat="1" ht="15" customHeight="1">
      <c r="B216" s="318"/>
      <c r="C216" s="254"/>
      <c r="D216" s="254"/>
      <c r="E216" s="254"/>
      <c r="F216" s="275">
        <v>3</v>
      </c>
      <c r="G216" s="313"/>
      <c r="H216" s="377" t="s">
        <v>1278</v>
      </c>
      <c r="I216" s="377"/>
      <c r="J216" s="377"/>
      <c r="K216" s="319"/>
    </row>
    <row r="217" spans="2:11" s="1" customFormat="1" ht="15" customHeight="1">
      <c r="B217" s="318"/>
      <c r="C217" s="254"/>
      <c r="D217" s="254"/>
      <c r="E217" s="254"/>
      <c r="F217" s="275">
        <v>4</v>
      </c>
      <c r="G217" s="313"/>
      <c r="H217" s="377" t="s">
        <v>1279</v>
      </c>
      <c r="I217" s="377"/>
      <c r="J217" s="377"/>
      <c r="K217" s="319"/>
    </row>
    <row r="218" spans="2:11" s="1" customFormat="1" ht="12.75" customHeight="1">
      <c r="B218" s="320"/>
      <c r="C218" s="321"/>
      <c r="D218" s="321"/>
      <c r="E218" s="321"/>
      <c r="F218" s="321"/>
      <c r="G218" s="321"/>
      <c r="H218" s="321"/>
      <c r="I218" s="321"/>
      <c r="J218" s="321"/>
      <c r="K218" s="32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Klus</dc:creator>
  <cp:keywords/>
  <dc:description/>
  <cp:lastModifiedBy>Ing. Tomáš VEČEŘA</cp:lastModifiedBy>
  <dcterms:created xsi:type="dcterms:W3CDTF">2023-10-28T11:15:09Z</dcterms:created>
  <dcterms:modified xsi:type="dcterms:W3CDTF">2023-11-08T13:35:11Z</dcterms:modified>
  <cp:category/>
  <cp:version/>
  <cp:contentType/>
  <cp:contentStatus/>
</cp:coreProperties>
</file>