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ana\Documents\Zakázky\Zakázky 2023\2023 08 - CON, BD Masarykova 2320,2321,2322\Rozpočet\"/>
    </mc:Choice>
  </mc:AlternateContent>
  <bookViews>
    <workbookView xWindow="0" yWindow="0" windowWidth="0" windowHeight="0"/>
  </bookViews>
  <sheets>
    <sheet name="Rekapitulace stavby" sheetId="1" r:id="rId1"/>
    <sheet name="08b01 - Stavební část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'08b01 - Stavební část'!$C$85:$K$174</definedName>
    <definedName name="_xlnm.Print_Area" localSheetId="1">'08b01 - Stavební část'!$C$4:$J$39,'08b01 - Stavební část'!$C$45:$J$67,'08b01 - Stavební část'!$C$73:$K$174</definedName>
    <definedName name="_xlnm.Print_Titles" localSheetId="1">'08b01 - Stavební část'!$85:$85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72"/>
  <c r="BH172"/>
  <c r="BG172"/>
  <c r="BE172"/>
  <c r="T172"/>
  <c r="T171"/>
  <c r="T170"/>
  <c r="R172"/>
  <c r="R171"/>
  <c r="R170"/>
  <c r="P172"/>
  <c r="P171"/>
  <c r="P170"/>
  <c r="BI167"/>
  <c r="BH167"/>
  <c r="BG167"/>
  <c r="BE167"/>
  <c r="T167"/>
  <c r="R167"/>
  <c r="P167"/>
  <c r="BI164"/>
  <c r="BH164"/>
  <c r="BG164"/>
  <c r="BE164"/>
  <c r="T164"/>
  <c r="R164"/>
  <c r="P164"/>
  <c r="BI161"/>
  <c r="BH161"/>
  <c r="BG161"/>
  <c r="BE161"/>
  <c r="T161"/>
  <c r="R161"/>
  <c r="P161"/>
  <c r="BI157"/>
  <c r="BH157"/>
  <c r="BG157"/>
  <c r="BE157"/>
  <c r="T157"/>
  <c r="R157"/>
  <c r="P157"/>
  <c r="BI154"/>
  <c r="BH154"/>
  <c r="BG154"/>
  <c r="BE154"/>
  <c r="T154"/>
  <c r="R154"/>
  <c r="P154"/>
  <c r="BI145"/>
  <c r="BH145"/>
  <c r="BG145"/>
  <c r="BE145"/>
  <c r="T145"/>
  <c r="R145"/>
  <c r="P145"/>
  <c r="BI142"/>
  <c r="BH142"/>
  <c r="BG142"/>
  <c r="BE142"/>
  <c r="T142"/>
  <c r="R142"/>
  <c r="P142"/>
  <c r="BI126"/>
  <c r="BH126"/>
  <c r="BG126"/>
  <c r="BE126"/>
  <c r="T126"/>
  <c r="R126"/>
  <c r="P126"/>
  <c r="BI123"/>
  <c r="BH123"/>
  <c r="BG123"/>
  <c r="BE123"/>
  <c r="T123"/>
  <c r="R123"/>
  <c r="P123"/>
  <c r="BI119"/>
  <c r="BH119"/>
  <c r="BG119"/>
  <c r="BE119"/>
  <c r="T119"/>
  <c r="R119"/>
  <c r="P119"/>
  <c r="BI116"/>
  <c r="BH116"/>
  <c r="BG116"/>
  <c r="BE116"/>
  <c r="T116"/>
  <c r="R116"/>
  <c r="P116"/>
  <c r="BI113"/>
  <c r="BH113"/>
  <c r="BG113"/>
  <c r="BE113"/>
  <c r="T113"/>
  <c r="R113"/>
  <c r="P113"/>
  <c r="BI110"/>
  <c r="BH110"/>
  <c r="BG110"/>
  <c r="BE110"/>
  <c r="T110"/>
  <c r="R110"/>
  <c r="P110"/>
  <c r="BI105"/>
  <c r="BH105"/>
  <c r="BG105"/>
  <c r="BE105"/>
  <c r="T105"/>
  <c r="R105"/>
  <c r="P105"/>
  <c r="BI95"/>
  <c r="BH95"/>
  <c r="BG95"/>
  <c r="BE95"/>
  <c r="T95"/>
  <c r="R95"/>
  <c r="P95"/>
  <c r="BI89"/>
  <c r="BH89"/>
  <c r="BG89"/>
  <c r="BE89"/>
  <c r="T89"/>
  <c r="R89"/>
  <c r="P89"/>
  <c r="J82"/>
  <c r="F82"/>
  <c r="F80"/>
  <c r="E78"/>
  <c r="J54"/>
  <c r="F54"/>
  <c r="F52"/>
  <c r="E50"/>
  <c r="J24"/>
  <c r="E24"/>
  <c r="J55"/>
  <c r="J23"/>
  <c r="J18"/>
  <c r="E18"/>
  <c r="F83"/>
  <c r="J17"/>
  <c r="J12"/>
  <c r="J80"/>
  <c r="E7"/>
  <c r="E76"/>
  <c i="1" r="L50"/>
  <c r="AM50"/>
  <c r="AM49"/>
  <c r="L49"/>
  <c r="AM47"/>
  <c r="L47"/>
  <c r="L45"/>
  <c r="L44"/>
  <c i="2" r="BK123"/>
  <c r="J123"/>
  <c r="BK157"/>
  <c r="BK110"/>
  <c r="J126"/>
  <c r="J154"/>
  <c r="J113"/>
  <c r="J95"/>
  <c r="BK154"/>
  <c r="J105"/>
  <c r="BK161"/>
  <c r="J161"/>
  <c i="1" r="AS54"/>
  <c i="2" r="J119"/>
  <c r="BK89"/>
  <c r="J172"/>
  <c r="BK172"/>
  <c r="J89"/>
  <c r="J164"/>
  <c r="J167"/>
  <c r="J116"/>
  <c r="BK113"/>
  <c r="J110"/>
  <c r="BK95"/>
  <c r="BK116"/>
  <c r="BK142"/>
  <c r="J142"/>
  <c r="BK145"/>
  <c r="J145"/>
  <c r="BK126"/>
  <c r="BK167"/>
  <c r="J157"/>
  <c r="BK105"/>
  <c r="BK164"/>
  <c r="BK119"/>
  <c l="1" r="P88"/>
  <c r="P87"/>
  <c r="R88"/>
  <c r="R87"/>
  <c r="R109"/>
  <c r="BK109"/>
  <c r="J109"/>
  <c r="J63"/>
  <c r="P160"/>
  <c r="T88"/>
  <c r="T87"/>
  <c r="T109"/>
  <c r="R160"/>
  <c r="BK88"/>
  <c r="J88"/>
  <c r="J61"/>
  <c r="P109"/>
  <c r="P108"/>
  <c r="BK160"/>
  <c r="J160"/>
  <c r="J64"/>
  <c r="T160"/>
  <c r="BK171"/>
  <c r="J171"/>
  <c r="J66"/>
  <c r="J52"/>
  <c r="BF116"/>
  <c r="BF145"/>
  <c r="F55"/>
  <c r="BF89"/>
  <c r="BF123"/>
  <c r="BF167"/>
  <c r="BF126"/>
  <c r="E48"/>
  <c r="J83"/>
  <c r="BF113"/>
  <c r="BF142"/>
  <c r="BF154"/>
  <c r="BF105"/>
  <c r="BF95"/>
  <c r="BF110"/>
  <c r="BF119"/>
  <c r="BF157"/>
  <c r="BF161"/>
  <c r="BF164"/>
  <c r="BF172"/>
  <c r="F36"/>
  <c i="1" r="BC55"/>
  <c r="BC54"/>
  <c r="W32"/>
  <c i="2" r="F33"/>
  <c i="1" r="AZ55"/>
  <c r="AZ54"/>
  <c r="AV54"/>
  <c r="AK29"/>
  <c i="2" r="J33"/>
  <c i="1" r="AV55"/>
  <c i="2" r="F35"/>
  <c i="1" r="BB55"/>
  <c r="BB54"/>
  <c r="AX54"/>
  <c i="2" r="F37"/>
  <c i="1" r="BD55"/>
  <c r="BD54"/>
  <c r="W33"/>
  <c i="2" l="1" r="R108"/>
  <c r="R86"/>
  <c r="T108"/>
  <c r="T86"/>
  <c r="P86"/>
  <c i="1" r="AU55"/>
  <c i="2" r="BK108"/>
  <c r="J108"/>
  <c r="J62"/>
  <c r="BK87"/>
  <c r="J87"/>
  <c r="J60"/>
  <c r="BK170"/>
  <c r="J170"/>
  <c r="J65"/>
  <c i="1" r="AU54"/>
  <c i="2" r="F34"/>
  <c i="1" r="BA55"/>
  <c r="BA54"/>
  <c r="W30"/>
  <c r="W29"/>
  <c r="AY54"/>
  <c i="2" r="J34"/>
  <c i="1" r="AW55"/>
  <c r="AT55"/>
  <c r="W31"/>
  <c i="2" l="1" r="BK86"/>
  <c r="J86"/>
  <c r="J59"/>
  <c i="1" r="AW54"/>
  <c r="AK30"/>
  <c i="2" l="1" r="J30"/>
  <c i="1" r="AG55"/>
  <c r="AG54"/>
  <c r="AK26"/>
  <c r="AT54"/>
  <c r="AN54"/>
  <c i="2" l="1" r="J39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<sst xmlns="http://schemas.openxmlformats.org/spreadsheetml/2006/main">
  <si>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</si>
  <si>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</si>
  <si>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</si>
  <si>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</si>
  <si>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</si>
  <si>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{79439a3b-ca41-4106-98d5-17a7fdadf5d6}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</si>
  <si>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</si>
  <si>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</si>
  <si>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</si>
  <si>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</si>
  <si>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</si>
  <si>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</si>
  <si>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</si>
  <si>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</si>
  <si>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202308b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</si>
  <si>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</si>
  <si>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</si>
  <si>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Ul. T.G. Masaryka č.p. 2321, Zateplení půdy</t>
  </si>
  <si>
    <t>KSO:</t>
  </si>
  <si>
    <t/>
  </si>
  <si>
    <t>CC-CZ:</t>
  </si>
  <si>
    <t>Místo:</t>
  </si>
  <si>
    <t>Frýdek-Místek</t>
  </si>
  <si>
    <t>Datum:</t>
  </si>
  <si>
    <t>9. 6. 2023</t>
  </si>
  <si>
    <t>Zadavatel:</t>
  </si>
  <si>
    <t>IČ:</t>
  </si>
  <si>
    <t>00296643</t>
  </si>
  <si>
    <t>Statutární město Frýdek-Místek</t>
  </si>
  <si>
    <t>DIČ:</t>
  </si>
  <si>
    <t>CZ00296643</t>
  </si>
  <si>
    <t>Uchazeč:</t>
  </si>
  <si>
    <t>Vyplň údaj</t>
  </si>
  <si>
    <t>Projektant:</t>
  </si>
  <si>
    <t>26847779</t>
  </si>
  <si>
    <t>CONSTRUCTUS s.r.o.</t>
  </si>
  <si>
    <t>CZ26847779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</si>
  <si>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</si>
  <si>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</si>
  <si>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</si>
  <si>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</si>
  <si>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</si>
  <si>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</si>
  <si>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</si>
  <si>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</si>
  <si>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</si>
  <si>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</si>
  <si>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</si>
  <si>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</si>
  <si>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</si>
  <si>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</si>
  <si>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</si>
  <si>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</si>
  <si>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</si>
  <si>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</si>
  <si>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</si>
  <si>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</si>
  <si>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</si>
  <si>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</si>
  <si>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</si>
  <si>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</si>
  <si>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</si>
  <si>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</si>
  <si>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</si>
  <si>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</si>
  <si>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</si>
  <si>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</si>
  <si>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</si>
  <si>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</si>
  <si>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</si>
  <si>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</si>
  <si>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</si>
  <si>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</si>
  <si>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</si>
  <si>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</si>
  <si>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</si>
  <si>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</si>
  <si>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</si>
  <si>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</si>
  <si>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</si>
  <si>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</si>
  <si>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08b01</t>
  </si>
  <si>
    <t>Stavební část</t>
  </si>
  <si>
    <t>STA</t>
  </si>
  <si>
    <t>1</t>
  </si>
  <si>
    <t>{77c1f023-2b94-4bec-af0a-70b6728feccc}</t>
  </si>
  <si>
    <t>KRYCÍ LIST SOUPISU PRACÍ</t>
  </si>
  <si>
    <t>Objekt:</t>
  </si>
  <si>
    <t>08b01 -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</si>
  <si>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</si>
  <si>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</si>
  <si>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</si>
  <si>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</si>
  <si>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</si>
  <si>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</si>
  <si>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>PSV - Práce a dodávky PSV</t>
  </si>
  <si>
    <t xml:space="preserve">    713 - Izolace tepelné</t>
  </si>
  <si>
    <t xml:space="preserve">    762 - Konstrukce tesařské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</si>
  <si>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</si>
  <si>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</si>
  <si>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</si>
  <si>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</si>
  <si>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</si>
  <si>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</si>
  <si>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</si>
  <si>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</si>
  <si>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</si>
  <si>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</si>
  <si>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</si>
  <si>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</si>
  <si>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</si>
  <si>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</si>
  <si>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</si>
  <si>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</si>
  <si>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</si>
  <si>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</si>
  <si>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</si>
  <si>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</si>
  <si>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</si>
  <si>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952901111</t>
  </si>
  <si>
    <t>Vyčištění budov bytové a občanské výstavby při výšce podlaží do 4 m</t>
  </si>
  <si>
    <t>m2</t>
  </si>
  <si>
    <t>CS ÚRS 2022 01</t>
  </si>
  <si>
    <t>4</t>
  </si>
  <si>
    <t>2</t>
  </si>
  <si>
    <t>941094526</t>
  </si>
  <si>
    <t>PP</t>
  </si>
  <si>
    <t>Vyčištění budov nebo objektů před předáním do užívání budov bytové nebo občanské výstavby, světlé výšky podlaží do 4 m</t>
  </si>
  <si>
    <t>Online PSC</t>
  </si>
  <si>
    <t>https://podminky.urs.cz/item/CS_URS_2022_01/952901111</t>
  </si>
  <si>
    <t>VV</t>
  </si>
  <si>
    <t>Chodba - úklid po 30 pracovních dní</t>
  </si>
  <si>
    <t>3,0*(1,99+0,1+4,16)*4*30</t>
  </si>
  <si>
    <t>Součet</t>
  </si>
  <si>
    <t>952902021</t>
  </si>
  <si>
    <t>Čištění budov zametení hladkých podlah</t>
  </si>
  <si>
    <t>-1082146666</t>
  </si>
  <si>
    <t>Čištění budov při provádění oprav a udržovacích prací podlah hladkých zametením</t>
  </si>
  <si>
    <t>https://podminky.urs.cz/item/CS_URS_2022_01/952902021</t>
  </si>
  <si>
    <t>20,02*11,7</t>
  </si>
  <si>
    <t>-0,48*(2,92+1,5+2,95+1,5)</t>
  </si>
  <si>
    <t>-0,45*(1,1+1,8+1,1)*2</t>
  </si>
  <si>
    <t>-0,45*0,5*(1,1+1,8+1,5)</t>
  </si>
  <si>
    <t>-0,5*1,0*2</t>
  </si>
  <si>
    <t>-0,48*0,5*0,74*3</t>
  </si>
  <si>
    <t>3</t>
  </si>
  <si>
    <t>952902611</t>
  </si>
  <si>
    <t>Čištění budov vysátí prachu z ostatních ploch</t>
  </si>
  <si>
    <t>-1292419176</t>
  </si>
  <si>
    <t>Čištění budov při provádění oprav a udržovacích prací vysátím prachu z ostatních ploch</t>
  </si>
  <si>
    <t>https://podminky.urs.cz/item/CS_URS_2022_01/952902611</t>
  </si>
  <si>
    <t>PSV</t>
  </si>
  <si>
    <t>Práce a dodávky PSV</t>
  </si>
  <si>
    <t>713</t>
  </si>
  <si>
    <t>Izolace tepelné</t>
  </si>
  <si>
    <t>713121121</t>
  </si>
  <si>
    <t>Montáž izolace tepelné podlah volně kladenými rohožemi, pásy, dílci, deskami 2 vrstvy</t>
  </si>
  <si>
    <t>16</t>
  </si>
  <si>
    <t>1413025369</t>
  </si>
  <si>
    <t>Montáž tepelné izolace podlah rohožemi, pásy, deskami, dílci, bloky (izolační materiál ve specifikaci) kladenými volně dvouvrstvá</t>
  </si>
  <si>
    <t>https://podminky.urs.cz/item/CS_URS_2022_01/713121121</t>
  </si>
  <si>
    <t>5</t>
  </si>
  <si>
    <t>M</t>
  </si>
  <si>
    <t>63148104</t>
  </si>
  <si>
    <t>deska tepelně izolační minerální univerzální λ=0,038-0,039 tl 100mm</t>
  </si>
  <si>
    <t>32</t>
  </si>
  <si>
    <t>-839076800</t>
  </si>
  <si>
    <t>223,854*1,02 'Přepočtené koeficientem množství</t>
  </si>
  <si>
    <t>6</t>
  </si>
  <si>
    <t>63148109</t>
  </si>
  <si>
    <t>deska tepelně izolační minerální univerzální λ=0,038-0,039 tl 150mm</t>
  </si>
  <si>
    <t>-1058783832</t>
  </si>
  <si>
    <t>7</t>
  </si>
  <si>
    <t>713131151</t>
  </si>
  <si>
    <t>Montáž izolace tepelné stěn a základů volně vloženými rohožemi, pásy, dílci, deskami 1 vrstva</t>
  </si>
  <si>
    <t>1848239751</t>
  </si>
  <si>
    <t>Montáž tepelné izolace stěn rohožemi, pásy, deskami, dílci, bloky (izolační materiál ve specifikaci) vložením jednovrstvě</t>
  </si>
  <si>
    <t>https://podminky.urs.cz/item/CS_URS_2022_01/713131151</t>
  </si>
  <si>
    <t>2*(0,6+1,0)*0,25</t>
  </si>
  <si>
    <t>8</t>
  </si>
  <si>
    <t>28376422</t>
  </si>
  <si>
    <t>deska z polystyrénu XPS, hrana polodrážková a hladký povrch 300kPA tl 100mm</t>
  </si>
  <si>
    <t>-264470822</t>
  </si>
  <si>
    <t>0,8*1,05 'Přepočtené koeficientem množství</t>
  </si>
  <si>
    <t>713191133</t>
  </si>
  <si>
    <t>Montáž izolace tepelné podlah, stropů vrchem nebo střech překrytí fólií s přelepeným spojem</t>
  </si>
  <si>
    <t>-2050621790</t>
  </si>
  <si>
    <t>Montáž tepelné izolace stavebních konstrukcí - doplňky a konstrukční součásti podlah, stropů vrchem nebo střech překrytím fólií položenou volně s přelepením spojů</t>
  </si>
  <si>
    <t>https://podminky.urs.cz/item/CS_URS_2022_01/713191133</t>
  </si>
  <si>
    <t>0,15*(2*20,02)</t>
  </si>
  <si>
    <t>0,15*(8*0,48+2*(2,92+2,92+1,5*2))</t>
  </si>
  <si>
    <t>0,15*(6*2*0,45+2*(1,1*4+1,8*2))</t>
  </si>
  <si>
    <t>0,15*(0,45*0,5*6+(1,1+1,8+1,5))</t>
  </si>
  <si>
    <t>0,15*(2*(0,5+1,0)*2)</t>
  </si>
  <si>
    <t>0,15*(0,48*0,5*6+0,74*3)</t>
  </si>
  <si>
    <t>10</t>
  </si>
  <si>
    <t>28329030</t>
  </si>
  <si>
    <t>fólie kontaktní difuzně propustná pro doplňkovou hydroizolační vrstvu, monolitická třívrstvá PES/PP 150-160g/m2, integrovaná samolepící páska</t>
  </si>
  <si>
    <t>1182568145</t>
  </si>
  <si>
    <t>238,609*1,1655 'Přepočtené koeficientem množství</t>
  </si>
  <si>
    <t>11</t>
  </si>
  <si>
    <t>7131919RC</t>
  </si>
  <si>
    <t xml:space="preserve">Přichycení fólie ke konstrukcím lištou, včetně dodávky lišty </t>
  </si>
  <si>
    <t>m</t>
  </si>
  <si>
    <t>1433174026</t>
  </si>
  <si>
    <t>(2*20,02)</t>
  </si>
  <si>
    <t>(8*0,48+2*(2,92+2,92+1,5*2))</t>
  </si>
  <si>
    <t>(6*2*0,45+2*(1,1*4+1,8*2))</t>
  </si>
  <si>
    <t>(0,45*0,5*6+(1,1+1,8+1,5))</t>
  </si>
  <si>
    <t>(2*(0,5+1,0)*2)</t>
  </si>
  <si>
    <t>(0,48*0,5*6+0,74*3)</t>
  </si>
  <si>
    <t>12</t>
  </si>
  <si>
    <t>998713202</t>
  </si>
  <si>
    <t>Přesun hmot procentní pro izolace tepelné v objektech v přes 6 do 12 m</t>
  </si>
  <si>
    <t>%</t>
  </si>
  <si>
    <t>-501616149</t>
  </si>
  <si>
    <t>Přesun hmot pro izolace tepelné stanovený procentní sazbou (%) z ceny vodorovná dopravní vzdálenost do 50 m v objektech výšky přes 6 do 12 m</t>
  </si>
  <si>
    <t>https://podminky.urs.cz/item/CS_URS_2022_01/998713202</t>
  </si>
  <si>
    <t>13</t>
  </si>
  <si>
    <t>998713292</t>
  </si>
  <si>
    <t>Příplatek k přesunu hmot procentní 713 za zvětšený přesun do 100 m</t>
  </si>
  <si>
    <t>-1572649151</t>
  </si>
  <si>
    <t>Přesun hmot pro izolace tepelné stanovený procentní sazbou (%) z ceny Příplatek k cenám za zvětšený přesun přes vymezenou největší dopravní vzdálenost do 100 m</t>
  </si>
  <si>
    <t>https://podminky.urs.cz/item/CS_URS_2022_01/998713292</t>
  </si>
  <si>
    <t>762</t>
  </si>
  <si>
    <t>Konstrukce tesařské</t>
  </si>
  <si>
    <t>14</t>
  </si>
  <si>
    <t>762RC1</t>
  </si>
  <si>
    <t>Pochůzí lávka ve skladbě dle specifikace TZ, D1, D2</t>
  </si>
  <si>
    <t>906218485</t>
  </si>
  <si>
    <t>0,8*(1,5*2,7+1,42+16,04+1,94+6,0+1,2+2,5+4,7+2,05+2,0+1,7+3,4)</t>
  </si>
  <si>
    <t>998762202</t>
  </si>
  <si>
    <t>Přesun hmot procentní pro kce tesařské v objektech v přes 6 do 12 m</t>
  </si>
  <si>
    <t>-436382698</t>
  </si>
  <si>
    <t>Přesun hmot pro konstrukce tesařské stanovený procentní sazbou (%) z ceny vodorovná dopravní vzdálenost do 50 m v objektech výšky přes 6 do 12 m</t>
  </si>
  <si>
    <t>https://podminky.urs.cz/item/CS_URS_2022_01/998762202</t>
  </si>
  <si>
    <t>998762294</t>
  </si>
  <si>
    <t>Příplatek k přesunu hmot procentní 762 za zvětšený přesun do 1000 m</t>
  </si>
  <si>
    <t>1009925955</t>
  </si>
  <si>
    <t>Přesun hmot pro konstrukce tesařské stanovený procentní sazbou (%) z ceny Příplatek k cenám za zvětšený přesun přes vymezenou největší dopravní vzdálenost do 1000 m</t>
  </si>
  <si>
    <t>https://podminky.urs.cz/item/CS_URS_2022_01/998762294</t>
  </si>
  <si>
    <t>VRN</t>
  </si>
  <si>
    <t>Vedlejší rozpočtové náklady</t>
  </si>
  <si>
    <t>VRN3</t>
  </si>
  <si>
    <t>Zařízení staveniště</t>
  </si>
  <si>
    <t>17</t>
  </si>
  <si>
    <t>030001000</t>
  </si>
  <si>
    <t>1024</t>
  </si>
  <si>
    <t>1144330231</t>
  </si>
  <si>
    <t>https://podminky.urs.cz/item/CS_URS_2022_01/030001000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</si>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</sst>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952901111" TargetMode="External" /><Relationship Id="rId2" Type="http://schemas.openxmlformats.org/officeDocument/2006/relationships/hyperlink" Target="https://podminky.urs.cz/item/CS_URS_2022_01/952902021" TargetMode="External" /><Relationship Id="rId3" Type="http://schemas.openxmlformats.org/officeDocument/2006/relationships/hyperlink" Target="https://podminky.urs.cz/item/CS_URS_2022_01/952902611" TargetMode="External" /><Relationship Id="rId4" Type="http://schemas.openxmlformats.org/officeDocument/2006/relationships/hyperlink" Target="https://podminky.urs.cz/item/CS_URS_2022_01/713121121" TargetMode="External" /><Relationship Id="rId5" Type="http://schemas.openxmlformats.org/officeDocument/2006/relationships/hyperlink" Target="https://podminky.urs.cz/item/CS_URS_2022_01/713131151" TargetMode="External" /><Relationship Id="rId6" Type="http://schemas.openxmlformats.org/officeDocument/2006/relationships/hyperlink" Target="https://podminky.urs.cz/item/CS_URS_2022_01/713191133" TargetMode="External" /><Relationship Id="rId7" Type="http://schemas.openxmlformats.org/officeDocument/2006/relationships/hyperlink" Target="https://podminky.urs.cz/item/CS_URS_2022_01/998713202" TargetMode="External" /><Relationship Id="rId8" Type="http://schemas.openxmlformats.org/officeDocument/2006/relationships/hyperlink" Target="https://podminky.urs.cz/item/CS_URS_2022_01/998713292" TargetMode="External" /><Relationship Id="rId9" Type="http://schemas.openxmlformats.org/officeDocument/2006/relationships/hyperlink" Target="https://podminky.urs.cz/item/CS_URS_2022_01/998762202" TargetMode="External" /><Relationship Id="rId10" Type="http://schemas.openxmlformats.org/officeDocument/2006/relationships/hyperlink" Target="https://podminky.urs.cz/item/CS_URS_2022_01/998762294" TargetMode="External" /><Relationship Id="rId11" Type="http://schemas.openxmlformats.org/officeDocument/2006/relationships/hyperlink" Target="https://podminky.urs.cz/item/CS_URS_2022_01/030001000" TargetMode="External" /><Relationship Id="rId1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36</v>
      </c>
      <c r="AO17" s="23"/>
      <c r="AP17" s="23"/>
      <c r="AQ17" s="23"/>
      <c r="AR17" s="21"/>
      <c r="BE17" s="32"/>
      <c r="BS17" s="18" t="s">
        <v>37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39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37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42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43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44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45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46</v>
      </c>
      <c r="E29" s="48"/>
      <c r="F29" s="33" t="s">
        <v>47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48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49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50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51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52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53</v>
      </c>
      <c r="U35" s="55"/>
      <c r="V35" s="55"/>
      <c r="W35" s="55"/>
      <c r="X35" s="57" t="s">
        <v>54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55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202308b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Ul. T.G. Masaryka č.p. 2321, Zateplení půdy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Frýdek-Místek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9. 6. 2023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Statutární město Frýdek-Místek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>CONSTRUCTUS s.r.o.</v>
      </c>
      <c r="AN49" s="65"/>
      <c r="AO49" s="65"/>
      <c r="AP49" s="65"/>
      <c r="AQ49" s="41"/>
      <c r="AR49" s="45"/>
      <c r="AS49" s="75" t="s">
        <v>56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38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57</v>
      </c>
      <c r="D52" s="88"/>
      <c r="E52" s="88"/>
      <c r="F52" s="88"/>
      <c r="G52" s="88"/>
      <c r="H52" s="89"/>
      <c r="I52" s="90" t="s">
        <v>58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59</v>
      </c>
      <c r="AH52" s="88"/>
      <c r="AI52" s="88"/>
      <c r="AJ52" s="88"/>
      <c r="AK52" s="88"/>
      <c r="AL52" s="88"/>
      <c r="AM52" s="88"/>
      <c r="AN52" s="90" t="s">
        <v>60</v>
      </c>
      <c r="AO52" s="88"/>
      <c r="AP52" s="88"/>
      <c r="AQ52" s="92" t="s">
        <v>61</v>
      </c>
      <c r="AR52" s="45"/>
      <c r="AS52" s="93" t="s">
        <v>62</v>
      </c>
      <c r="AT52" s="94" t="s">
        <v>63</v>
      </c>
      <c r="AU52" s="94" t="s">
        <v>64</v>
      </c>
      <c r="AV52" s="94" t="s">
        <v>65</v>
      </c>
      <c r="AW52" s="94" t="s">
        <v>66</v>
      </c>
      <c r="AX52" s="94" t="s">
        <v>67</v>
      </c>
      <c r="AY52" s="94" t="s">
        <v>68</v>
      </c>
      <c r="AZ52" s="94" t="s">
        <v>69</v>
      </c>
      <c r="BA52" s="94" t="s">
        <v>70</v>
      </c>
      <c r="BB52" s="94" t="s">
        <v>71</v>
      </c>
      <c r="BC52" s="94" t="s">
        <v>72</v>
      </c>
      <c r="BD52" s="95" t="s">
        <v>73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74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75</v>
      </c>
      <c r="BT54" s="110" t="s">
        <v>76</v>
      </c>
      <c r="BU54" s="111" t="s">
        <v>77</v>
      </c>
      <c r="BV54" s="110" t="s">
        <v>78</v>
      </c>
      <c r="BW54" s="110" t="s">
        <v>5</v>
      </c>
      <c r="BX54" s="110" t="s">
        <v>79</v>
      </c>
      <c r="CL54" s="110" t="s">
        <v>19</v>
      </c>
    </row>
    <row r="55" s="7" customFormat="1" ht="16.5" customHeight="1">
      <c r="A55" s="112" t="s">
        <v>80</v>
      </c>
      <c r="B55" s="113"/>
      <c r="C55" s="114"/>
      <c r="D55" s="115" t="s">
        <v>81</v>
      </c>
      <c r="E55" s="115"/>
      <c r="F55" s="115"/>
      <c r="G55" s="115"/>
      <c r="H55" s="115"/>
      <c r="I55" s="116"/>
      <c r="J55" s="115" t="s">
        <v>82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'08b01 - Stavební část'!J30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83</v>
      </c>
      <c r="AR55" s="119"/>
      <c r="AS55" s="120">
        <v>0</v>
      </c>
      <c r="AT55" s="121">
        <f>ROUND(SUM(AV55:AW55),2)</f>
        <v>0</v>
      </c>
      <c r="AU55" s="122">
        <f>'08b01 - Stavební část'!P86</f>
        <v>0</v>
      </c>
      <c r="AV55" s="121">
        <f>'08b01 - Stavební část'!J33</f>
        <v>0</v>
      </c>
      <c r="AW55" s="121">
        <f>'08b01 - Stavební část'!J34</f>
        <v>0</v>
      </c>
      <c r="AX55" s="121">
        <f>'08b01 - Stavební část'!J35</f>
        <v>0</v>
      </c>
      <c r="AY55" s="121">
        <f>'08b01 - Stavební část'!J36</f>
        <v>0</v>
      </c>
      <c r="AZ55" s="121">
        <f>'08b01 - Stavební část'!F33</f>
        <v>0</v>
      </c>
      <c r="BA55" s="121">
        <f>'08b01 - Stavební část'!F34</f>
        <v>0</v>
      </c>
      <c r="BB55" s="121">
        <f>'08b01 - Stavební část'!F35</f>
        <v>0</v>
      </c>
      <c r="BC55" s="121">
        <f>'08b01 - Stavební část'!F36</f>
        <v>0</v>
      </c>
      <c r="BD55" s="123">
        <f>'08b01 - Stavební část'!F37</f>
        <v>0</v>
      </c>
      <c r="BE55" s="7"/>
      <c r="BT55" s="124" t="s">
        <v>84</v>
      </c>
      <c r="BV55" s="124" t="s">
        <v>78</v>
      </c>
      <c r="BW55" s="124" t="s">
        <v>85</v>
      </c>
      <c r="BX55" s="124" t="s">
        <v>5</v>
      </c>
      <c r="CL55" s="124" t="s">
        <v>19</v>
      </c>
      <c r="CM55" s="124" t="s">
        <v>84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hfjsRQUrLlxaP5WbDD8aSby9Ai4D0svafvTyHvRiJVrTkIPVzWgrVrAwDg+eJz4KtQy2dOrJvTh1MzpkTIBJNQ==" hashValue="dcEz+uRKhvtgg5vr9aCs/4qLchDxQ719AoCRpTFrsaW84PJ7fVr5il/K9qsyx8ji/e0hVrqSg1jRwP9Z1p4HB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8b01 - Stavební část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1"/>
      <c r="AT3" s="18" t="s">
        <v>84</v>
      </c>
    </row>
    <row r="4" s="1" customFormat="1" ht="24.96" customHeight="1">
      <c r="B4" s="21"/>
      <c r="D4" s="127" t="s">
        <v>86</v>
      </c>
      <c r="L4" s="21"/>
      <c r="M4" s="128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9" t="s">
        <v>16</v>
      </c>
      <c r="L6" s="21"/>
    </row>
    <row r="7" s="1" customFormat="1" ht="16.5" customHeight="1">
      <c r="B7" s="21"/>
      <c r="E7" s="130" t="str">
        <f>'Rekapitulace stavby'!K6</f>
        <v>Ul. T.G. Masaryka č.p. 2321, Zateplení půdy</v>
      </c>
      <c r="F7" s="129"/>
      <c r="G7" s="129"/>
      <c r="H7" s="129"/>
      <c r="L7" s="21"/>
    </row>
    <row r="8" s="2" customFormat="1" ht="12" customHeight="1">
      <c r="A8" s="39"/>
      <c r="B8" s="45"/>
      <c r="C8" s="39"/>
      <c r="D8" s="129" t="s">
        <v>87</v>
      </c>
      <c r="E8" s="39"/>
      <c r="F8" s="39"/>
      <c r="G8" s="39"/>
      <c r="H8" s="39"/>
      <c r="I8" s="39"/>
      <c r="J8" s="39"/>
      <c r="K8" s="39"/>
      <c r="L8" s="131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2" t="s">
        <v>88</v>
      </c>
      <c r="F9" s="39"/>
      <c r="G9" s="39"/>
      <c r="H9" s="39"/>
      <c r="I9" s="39"/>
      <c r="J9" s="39"/>
      <c r="K9" s="39"/>
      <c r="L9" s="131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1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29" t="s">
        <v>18</v>
      </c>
      <c r="E11" s="39"/>
      <c r="F11" s="133" t="s">
        <v>19</v>
      </c>
      <c r="G11" s="39"/>
      <c r="H11" s="39"/>
      <c r="I11" s="129" t="s">
        <v>20</v>
      </c>
      <c r="J11" s="133" t="s">
        <v>19</v>
      </c>
      <c r="K11" s="39"/>
      <c r="L11" s="131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9" t="s">
        <v>21</v>
      </c>
      <c r="E12" s="39"/>
      <c r="F12" s="133" t="s">
        <v>22</v>
      </c>
      <c r="G12" s="39"/>
      <c r="H12" s="39"/>
      <c r="I12" s="129" t="s">
        <v>23</v>
      </c>
      <c r="J12" s="134" t="str">
        <f>'Rekapitulace stavby'!AN8</f>
        <v>9. 6. 2023</v>
      </c>
      <c r="K12" s="39"/>
      <c r="L12" s="131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1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29" t="s">
        <v>25</v>
      </c>
      <c r="E14" s="39"/>
      <c r="F14" s="39"/>
      <c r="G14" s="39"/>
      <c r="H14" s="39"/>
      <c r="I14" s="129" t="s">
        <v>26</v>
      </c>
      <c r="J14" s="133" t="s">
        <v>27</v>
      </c>
      <c r="K14" s="39"/>
      <c r="L14" s="131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3" t="s">
        <v>28</v>
      </c>
      <c r="F15" s="39"/>
      <c r="G15" s="39"/>
      <c r="H15" s="39"/>
      <c r="I15" s="129" t="s">
        <v>29</v>
      </c>
      <c r="J15" s="133" t="s">
        <v>30</v>
      </c>
      <c r="K15" s="39"/>
      <c r="L15" s="131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1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29" t="s">
        <v>31</v>
      </c>
      <c r="E17" s="39"/>
      <c r="F17" s="39"/>
      <c r="G17" s="39"/>
      <c r="H17" s="39"/>
      <c r="I17" s="129" t="s">
        <v>26</v>
      </c>
      <c r="J17" s="34" t="str">
        <f>'Rekapitulace stavby'!AN13</f>
        <v>Vyplň údaj</v>
      </c>
      <c r="K17" s="39"/>
      <c r="L17" s="131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3"/>
      <c r="G18" s="133"/>
      <c r="H18" s="133"/>
      <c r="I18" s="129" t="s">
        <v>29</v>
      </c>
      <c r="J18" s="34" t="str">
        <f>'Rekapitulace stavby'!AN14</f>
        <v>Vyplň údaj</v>
      </c>
      <c r="K18" s="39"/>
      <c r="L18" s="131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1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29" t="s">
        <v>33</v>
      </c>
      <c r="E20" s="39"/>
      <c r="F20" s="39"/>
      <c r="G20" s="39"/>
      <c r="H20" s="39"/>
      <c r="I20" s="129" t="s">
        <v>26</v>
      </c>
      <c r="J20" s="133" t="s">
        <v>34</v>
      </c>
      <c r="K20" s="39"/>
      <c r="L20" s="131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3" t="s">
        <v>35</v>
      </c>
      <c r="F21" s="39"/>
      <c r="G21" s="39"/>
      <c r="H21" s="39"/>
      <c r="I21" s="129" t="s">
        <v>29</v>
      </c>
      <c r="J21" s="133" t="s">
        <v>36</v>
      </c>
      <c r="K21" s="39"/>
      <c r="L21" s="131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1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29" t="s">
        <v>38</v>
      </c>
      <c r="E23" s="39"/>
      <c r="F23" s="39"/>
      <c r="G23" s="39"/>
      <c r="H23" s="39"/>
      <c r="I23" s="129" t="s">
        <v>26</v>
      </c>
      <c r="J23" s="133" t="str">
        <f>IF('Rekapitulace stavby'!AN19="","",'Rekapitulace stavby'!AN19)</f>
        <v/>
      </c>
      <c r="K23" s="39"/>
      <c r="L23" s="131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3" t="str">
        <f>IF('Rekapitulace stavby'!E20="","",'Rekapitulace stavby'!E20)</f>
        <v xml:space="preserve"> </v>
      </c>
      <c r="F24" s="39"/>
      <c r="G24" s="39"/>
      <c r="H24" s="39"/>
      <c r="I24" s="129" t="s">
        <v>29</v>
      </c>
      <c r="J24" s="133" t="str">
        <f>IF('Rekapitulace stavby'!AN20="","",'Rekapitulace stavby'!AN20)</f>
        <v/>
      </c>
      <c r="K24" s="39"/>
      <c r="L24" s="131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1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29" t="s">
        <v>40</v>
      </c>
      <c r="E26" s="39"/>
      <c r="F26" s="39"/>
      <c r="G26" s="39"/>
      <c r="H26" s="39"/>
      <c r="I26" s="39"/>
      <c r="J26" s="39"/>
      <c r="K26" s="39"/>
      <c r="L26" s="131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1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9"/>
      <c r="E29" s="139"/>
      <c r="F29" s="139"/>
      <c r="G29" s="139"/>
      <c r="H29" s="139"/>
      <c r="I29" s="139"/>
      <c r="J29" s="139"/>
      <c r="K29" s="139"/>
      <c r="L29" s="131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0" t="s">
        <v>42</v>
      </c>
      <c r="E30" s="39"/>
      <c r="F30" s="39"/>
      <c r="G30" s="39"/>
      <c r="H30" s="39"/>
      <c r="I30" s="39"/>
      <c r="J30" s="141">
        <f>ROUND(J86, 2)</f>
        <v>0</v>
      </c>
      <c r="K30" s="39"/>
      <c r="L30" s="131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39"/>
      <c r="E31" s="139"/>
      <c r="F31" s="139"/>
      <c r="G31" s="139"/>
      <c r="H31" s="139"/>
      <c r="I31" s="139"/>
      <c r="J31" s="139"/>
      <c r="K31" s="139"/>
      <c r="L31" s="131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2" t="s">
        <v>44</v>
      </c>
      <c r="G32" s="39"/>
      <c r="H32" s="39"/>
      <c r="I32" s="142" t="s">
        <v>43</v>
      </c>
      <c r="J32" s="142" t="s">
        <v>45</v>
      </c>
      <c r="K32" s="39"/>
      <c r="L32" s="131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3" t="s">
        <v>46</v>
      </c>
      <c r="E33" s="129" t="s">
        <v>47</v>
      </c>
      <c r="F33" s="144">
        <f>ROUND((SUM(BE86:BE174)),  2)</f>
        <v>0</v>
      </c>
      <c r="G33" s="39"/>
      <c r="H33" s="39"/>
      <c r="I33" s="145">
        <v>0.20999999999999999</v>
      </c>
      <c r="J33" s="144">
        <f>ROUND(((SUM(BE86:BE174))*I33),  2)</f>
        <v>0</v>
      </c>
      <c r="K33" s="39"/>
      <c r="L33" s="131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29" t="s">
        <v>48</v>
      </c>
      <c r="F34" s="144">
        <f>ROUND((SUM(BF86:BF174)),  2)</f>
        <v>0</v>
      </c>
      <c r="G34" s="39"/>
      <c r="H34" s="39"/>
      <c r="I34" s="145">
        <v>0.14999999999999999</v>
      </c>
      <c r="J34" s="144">
        <f>ROUND(((SUM(BF86:BF174))*I34),  2)</f>
        <v>0</v>
      </c>
      <c r="K34" s="39"/>
      <c r="L34" s="131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9" t="s">
        <v>49</v>
      </c>
      <c r="F35" s="144">
        <f>ROUND((SUM(BG86:BG174)),  2)</f>
        <v>0</v>
      </c>
      <c r="G35" s="39"/>
      <c r="H35" s="39"/>
      <c r="I35" s="145">
        <v>0.20999999999999999</v>
      </c>
      <c r="J35" s="144">
        <f>0</f>
        <v>0</v>
      </c>
      <c r="K35" s="39"/>
      <c r="L35" s="131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29" t="s">
        <v>50</v>
      </c>
      <c r="F36" s="144">
        <f>ROUND((SUM(BH86:BH174)),  2)</f>
        <v>0</v>
      </c>
      <c r="G36" s="39"/>
      <c r="H36" s="39"/>
      <c r="I36" s="145">
        <v>0.14999999999999999</v>
      </c>
      <c r="J36" s="144">
        <f>0</f>
        <v>0</v>
      </c>
      <c r="K36" s="39"/>
      <c r="L36" s="131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29" t="s">
        <v>51</v>
      </c>
      <c r="F37" s="144">
        <f>ROUND((SUM(BI86:BI174)),  2)</f>
        <v>0</v>
      </c>
      <c r="G37" s="39"/>
      <c r="H37" s="39"/>
      <c r="I37" s="145">
        <v>0</v>
      </c>
      <c r="J37" s="144">
        <f>0</f>
        <v>0</v>
      </c>
      <c r="K37" s="39"/>
      <c r="L37" s="131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1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46"/>
      <c r="D39" s="147" t="s">
        <v>52</v>
      </c>
      <c r="E39" s="148"/>
      <c r="F39" s="148"/>
      <c r="G39" s="149" t="s">
        <v>53</v>
      </c>
      <c r="H39" s="150" t="s">
        <v>54</v>
      </c>
      <c r="I39" s="148"/>
      <c r="J39" s="151">
        <f>SUM(J30:J37)</f>
        <v>0</v>
      </c>
      <c r="K39" s="152"/>
      <c r="L39" s="131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89</v>
      </c>
      <c r="D45" s="41"/>
      <c r="E45" s="41"/>
      <c r="F45" s="41"/>
      <c r="G45" s="41"/>
      <c r="H45" s="41"/>
      <c r="I45" s="41"/>
      <c r="J45" s="41"/>
      <c r="K45" s="41"/>
      <c r="L45" s="131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1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1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57" t="str">
        <f>E7</f>
        <v>Ul. T.G. Masaryka č.p. 2321, Zateplení půdy</v>
      </c>
      <c r="F48" s="33"/>
      <c r="G48" s="33"/>
      <c r="H48" s="33"/>
      <c r="I48" s="41"/>
      <c r="J48" s="41"/>
      <c r="K48" s="41"/>
      <c r="L48" s="131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87</v>
      </c>
      <c r="D49" s="41"/>
      <c r="E49" s="41"/>
      <c r="F49" s="41"/>
      <c r="G49" s="41"/>
      <c r="H49" s="41"/>
      <c r="I49" s="41"/>
      <c r="J49" s="41"/>
      <c r="K49" s="41"/>
      <c r="L49" s="131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08b01 - Stavební část</v>
      </c>
      <c r="F50" s="41"/>
      <c r="G50" s="41"/>
      <c r="H50" s="41"/>
      <c r="I50" s="41"/>
      <c r="J50" s="41"/>
      <c r="K50" s="41"/>
      <c r="L50" s="131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1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Frýdek-Místek</v>
      </c>
      <c r="G52" s="41"/>
      <c r="H52" s="41"/>
      <c r="I52" s="33" t="s">
        <v>23</v>
      </c>
      <c r="J52" s="73" t="str">
        <f>IF(J12="","",J12)</f>
        <v>9. 6. 2023</v>
      </c>
      <c r="K52" s="41"/>
      <c r="L52" s="131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1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Statutární město Frýdek-Místek</v>
      </c>
      <c r="G54" s="41"/>
      <c r="H54" s="41"/>
      <c r="I54" s="33" t="s">
        <v>33</v>
      </c>
      <c r="J54" s="37" t="str">
        <f>E21</f>
        <v>CONSTRUCTUS s.r.o.</v>
      </c>
      <c r="K54" s="41"/>
      <c r="L54" s="131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 xml:space="preserve"> </v>
      </c>
      <c r="K55" s="41"/>
      <c r="L55" s="131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1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58" t="s">
        <v>90</v>
      </c>
      <c r="D57" s="159"/>
      <c r="E57" s="159"/>
      <c r="F57" s="159"/>
      <c r="G57" s="159"/>
      <c r="H57" s="159"/>
      <c r="I57" s="159"/>
      <c r="J57" s="160" t="s">
        <v>91</v>
      </c>
      <c r="K57" s="159"/>
      <c r="L57" s="131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1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1" t="s">
        <v>74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1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92</v>
      </c>
    </row>
    <row r="60" s="9" customFormat="1" ht="24.96" customHeight="1">
      <c r="A60" s="9"/>
      <c r="B60" s="162"/>
      <c r="C60" s="163"/>
      <c r="D60" s="164" t="s">
        <v>93</v>
      </c>
      <c r="E60" s="165"/>
      <c r="F60" s="165"/>
      <c r="G60" s="165"/>
      <c r="H60" s="165"/>
      <c r="I60" s="165"/>
      <c r="J60" s="166">
        <f>J87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8"/>
      <c r="C61" s="169"/>
      <c r="D61" s="170" t="s">
        <v>94</v>
      </c>
      <c r="E61" s="171"/>
      <c r="F61" s="171"/>
      <c r="G61" s="171"/>
      <c r="H61" s="171"/>
      <c r="I61" s="171"/>
      <c r="J61" s="172">
        <f>J88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2"/>
      <c r="C62" s="163"/>
      <c r="D62" s="164" t="s">
        <v>95</v>
      </c>
      <c r="E62" s="165"/>
      <c r="F62" s="165"/>
      <c r="G62" s="165"/>
      <c r="H62" s="165"/>
      <c r="I62" s="165"/>
      <c r="J62" s="166">
        <f>J108</f>
        <v>0</v>
      </c>
      <c r="K62" s="163"/>
      <c r="L62" s="167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68"/>
      <c r="C63" s="169"/>
      <c r="D63" s="170" t="s">
        <v>96</v>
      </c>
      <c r="E63" s="171"/>
      <c r="F63" s="171"/>
      <c r="G63" s="171"/>
      <c r="H63" s="171"/>
      <c r="I63" s="171"/>
      <c r="J63" s="172">
        <f>J109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8"/>
      <c r="C64" s="169"/>
      <c r="D64" s="170" t="s">
        <v>97</v>
      </c>
      <c r="E64" s="171"/>
      <c r="F64" s="171"/>
      <c r="G64" s="171"/>
      <c r="H64" s="171"/>
      <c r="I64" s="171"/>
      <c r="J64" s="172">
        <f>J160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2"/>
      <c r="C65" s="163"/>
      <c r="D65" s="164" t="s">
        <v>98</v>
      </c>
      <c r="E65" s="165"/>
      <c r="F65" s="165"/>
      <c r="G65" s="165"/>
      <c r="H65" s="165"/>
      <c r="I65" s="165"/>
      <c r="J65" s="166">
        <f>J170</f>
        <v>0</v>
      </c>
      <c r="K65" s="163"/>
      <c r="L65" s="167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68"/>
      <c r="C66" s="169"/>
      <c r="D66" s="170" t="s">
        <v>99</v>
      </c>
      <c r="E66" s="171"/>
      <c r="F66" s="171"/>
      <c r="G66" s="171"/>
      <c r="H66" s="171"/>
      <c r="I66" s="171"/>
      <c r="J66" s="172">
        <f>J171</f>
        <v>0</v>
      </c>
      <c r="K66" s="169"/>
      <c r="L66" s="17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1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1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1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100</v>
      </c>
      <c r="D73" s="41"/>
      <c r="E73" s="41"/>
      <c r="F73" s="41"/>
      <c r="G73" s="41"/>
      <c r="H73" s="41"/>
      <c r="I73" s="41"/>
      <c r="J73" s="41"/>
      <c r="K73" s="41"/>
      <c r="L73" s="131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1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1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57" t="str">
        <f>E7</f>
        <v>Ul. T.G. Masaryka č.p. 2321, Zateplení půdy</v>
      </c>
      <c r="F76" s="33"/>
      <c r="G76" s="33"/>
      <c r="H76" s="33"/>
      <c r="I76" s="41"/>
      <c r="J76" s="41"/>
      <c r="K76" s="41"/>
      <c r="L76" s="131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87</v>
      </c>
      <c r="D77" s="41"/>
      <c r="E77" s="41"/>
      <c r="F77" s="41"/>
      <c r="G77" s="41"/>
      <c r="H77" s="41"/>
      <c r="I77" s="41"/>
      <c r="J77" s="41"/>
      <c r="K77" s="41"/>
      <c r="L77" s="131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08b01 - Stavební část</v>
      </c>
      <c r="F78" s="41"/>
      <c r="G78" s="41"/>
      <c r="H78" s="41"/>
      <c r="I78" s="41"/>
      <c r="J78" s="41"/>
      <c r="K78" s="41"/>
      <c r="L78" s="131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1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>Frýdek-Místek</v>
      </c>
      <c r="G80" s="41"/>
      <c r="H80" s="41"/>
      <c r="I80" s="33" t="s">
        <v>23</v>
      </c>
      <c r="J80" s="73" t="str">
        <f>IF(J12="","",J12)</f>
        <v>9. 6. 2023</v>
      </c>
      <c r="K80" s="41"/>
      <c r="L80" s="131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1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5.65" customHeight="1">
      <c r="A82" s="39"/>
      <c r="B82" s="40"/>
      <c r="C82" s="33" t="s">
        <v>25</v>
      </c>
      <c r="D82" s="41"/>
      <c r="E82" s="41"/>
      <c r="F82" s="28" t="str">
        <f>E15</f>
        <v>Statutární město Frýdek-Místek</v>
      </c>
      <c r="G82" s="41"/>
      <c r="H82" s="41"/>
      <c r="I82" s="33" t="s">
        <v>33</v>
      </c>
      <c r="J82" s="37" t="str">
        <f>E21</f>
        <v>CONSTRUCTUS s.r.o.</v>
      </c>
      <c r="K82" s="41"/>
      <c r="L82" s="131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31</v>
      </c>
      <c r="D83" s="41"/>
      <c r="E83" s="41"/>
      <c r="F83" s="28" t="str">
        <f>IF(E18="","",E18)</f>
        <v>Vyplň údaj</v>
      </c>
      <c r="G83" s="41"/>
      <c r="H83" s="41"/>
      <c r="I83" s="33" t="s">
        <v>38</v>
      </c>
      <c r="J83" s="37" t="str">
        <f>E24</f>
        <v xml:space="preserve"> </v>
      </c>
      <c r="K83" s="41"/>
      <c r="L83" s="131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1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4"/>
      <c r="B85" s="175"/>
      <c r="C85" s="176" t="s">
        <v>101</v>
      </c>
      <c r="D85" s="177" t="s">
        <v>61</v>
      </c>
      <c r="E85" s="177" t="s">
        <v>57</v>
      </c>
      <c r="F85" s="177" t="s">
        <v>58</v>
      </c>
      <c r="G85" s="177" t="s">
        <v>102</v>
      </c>
      <c r="H85" s="177" t="s">
        <v>103</v>
      </c>
      <c r="I85" s="177" t="s">
        <v>104</v>
      </c>
      <c r="J85" s="177" t="s">
        <v>91</v>
      </c>
      <c r="K85" s="178" t="s">
        <v>105</v>
      </c>
      <c r="L85" s="179"/>
      <c r="M85" s="93" t="s">
        <v>19</v>
      </c>
      <c r="N85" s="94" t="s">
        <v>46</v>
      </c>
      <c r="O85" s="94" t="s">
        <v>106</v>
      </c>
      <c r="P85" s="94" t="s">
        <v>107</v>
      </c>
      <c r="Q85" s="94" t="s">
        <v>108</v>
      </c>
      <c r="R85" s="94" t="s">
        <v>109</v>
      </c>
      <c r="S85" s="94" t="s">
        <v>110</v>
      </c>
      <c r="T85" s="95" t="s">
        <v>111</v>
      </c>
      <c r="U85" s="174"/>
      <c r="V85" s="174"/>
      <c r="W85" s="174"/>
      <c r="X85" s="174"/>
      <c r="Y85" s="174"/>
      <c r="Z85" s="174"/>
      <c r="AA85" s="174"/>
      <c r="AB85" s="174"/>
      <c r="AC85" s="174"/>
      <c r="AD85" s="174"/>
      <c r="AE85" s="174"/>
    </row>
    <row r="86" s="2" customFormat="1" ht="22.8" customHeight="1">
      <c r="A86" s="39"/>
      <c r="B86" s="40"/>
      <c r="C86" s="100" t="s">
        <v>112</v>
      </c>
      <c r="D86" s="41"/>
      <c r="E86" s="41"/>
      <c r="F86" s="41"/>
      <c r="G86" s="41"/>
      <c r="H86" s="41"/>
      <c r="I86" s="41"/>
      <c r="J86" s="180">
        <f>BK86</f>
        <v>0</v>
      </c>
      <c r="K86" s="41"/>
      <c r="L86" s="45"/>
      <c r="M86" s="96"/>
      <c r="N86" s="181"/>
      <c r="O86" s="97"/>
      <c r="P86" s="182">
        <f>P87+P108+P170</f>
        <v>0</v>
      </c>
      <c r="Q86" s="97"/>
      <c r="R86" s="182">
        <f>R87+R108+R170</f>
        <v>2.12895521</v>
      </c>
      <c r="S86" s="97"/>
      <c r="T86" s="183">
        <f>T87+T108+T170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75</v>
      </c>
      <c r="AU86" s="18" t="s">
        <v>92</v>
      </c>
      <c r="BK86" s="184">
        <f>BK87+BK108+BK170</f>
        <v>0</v>
      </c>
    </row>
    <row r="87" s="12" customFormat="1" ht="25.92" customHeight="1">
      <c r="A87" s="12"/>
      <c r="B87" s="185"/>
      <c r="C87" s="186"/>
      <c r="D87" s="187" t="s">
        <v>75</v>
      </c>
      <c r="E87" s="188" t="s">
        <v>113</v>
      </c>
      <c r="F87" s="188" t="s">
        <v>114</v>
      </c>
      <c r="G87" s="186"/>
      <c r="H87" s="186"/>
      <c r="I87" s="189"/>
      <c r="J87" s="190">
        <f>BK87</f>
        <v>0</v>
      </c>
      <c r="K87" s="186"/>
      <c r="L87" s="191"/>
      <c r="M87" s="192"/>
      <c r="N87" s="193"/>
      <c r="O87" s="193"/>
      <c r="P87" s="194">
        <f>P88</f>
        <v>0</v>
      </c>
      <c r="Q87" s="193"/>
      <c r="R87" s="194">
        <f>R88</f>
        <v>0.090000000000000011</v>
      </c>
      <c r="S87" s="193"/>
      <c r="T87" s="195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6" t="s">
        <v>84</v>
      </c>
      <c r="AT87" s="197" t="s">
        <v>75</v>
      </c>
      <c r="AU87" s="197" t="s">
        <v>76</v>
      </c>
      <c r="AY87" s="196" t="s">
        <v>115</v>
      </c>
      <c r="BK87" s="198">
        <f>BK88</f>
        <v>0</v>
      </c>
    </row>
    <row r="88" s="12" customFormat="1" ht="22.8" customHeight="1">
      <c r="A88" s="12"/>
      <c r="B88" s="185"/>
      <c r="C88" s="186"/>
      <c r="D88" s="187" t="s">
        <v>75</v>
      </c>
      <c r="E88" s="199" t="s">
        <v>116</v>
      </c>
      <c r="F88" s="199" t="s">
        <v>117</v>
      </c>
      <c r="G88" s="186"/>
      <c r="H88" s="186"/>
      <c r="I88" s="189"/>
      <c r="J88" s="200">
        <f>BK88</f>
        <v>0</v>
      </c>
      <c r="K88" s="186"/>
      <c r="L88" s="191"/>
      <c r="M88" s="192"/>
      <c r="N88" s="193"/>
      <c r="O88" s="193"/>
      <c r="P88" s="194">
        <f>SUM(P89:P107)</f>
        <v>0</v>
      </c>
      <c r="Q88" s="193"/>
      <c r="R88" s="194">
        <f>SUM(R89:R107)</f>
        <v>0.090000000000000011</v>
      </c>
      <c r="S88" s="193"/>
      <c r="T88" s="195">
        <f>SUM(T89:T107)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6" t="s">
        <v>84</v>
      </c>
      <c r="AT88" s="197" t="s">
        <v>75</v>
      </c>
      <c r="AU88" s="197" t="s">
        <v>84</v>
      </c>
      <c r="AY88" s="196" t="s">
        <v>115</v>
      </c>
      <c r="BK88" s="198">
        <f>SUM(BK89:BK107)</f>
        <v>0</v>
      </c>
    </row>
    <row r="89" s="2" customFormat="1" ht="24.15" customHeight="1">
      <c r="A89" s="39"/>
      <c r="B89" s="40"/>
      <c r="C89" s="201" t="s">
        <v>84</v>
      </c>
      <c r="D89" s="201" t="s">
        <v>118</v>
      </c>
      <c r="E89" s="202" t="s">
        <v>119</v>
      </c>
      <c r="F89" s="203" t="s">
        <v>120</v>
      </c>
      <c r="G89" s="204" t="s">
        <v>121</v>
      </c>
      <c r="H89" s="205">
        <v>2250</v>
      </c>
      <c r="I89" s="206"/>
      <c r="J89" s="207">
        <f>ROUND(I89*H89,2)</f>
        <v>0</v>
      </c>
      <c r="K89" s="203" t="s">
        <v>122</v>
      </c>
      <c r="L89" s="45"/>
      <c r="M89" s="208" t="s">
        <v>19</v>
      </c>
      <c r="N89" s="209" t="s">
        <v>48</v>
      </c>
      <c r="O89" s="85"/>
      <c r="P89" s="210">
        <f>O89*H89</f>
        <v>0</v>
      </c>
      <c r="Q89" s="210">
        <v>4.0000000000000003E-05</v>
      </c>
      <c r="R89" s="210">
        <f>Q89*H89</f>
        <v>0.090000000000000011</v>
      </c>
      <c r="S89" s="210">
        <v>0</v>
      </c>
      <c r="T89" s="211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2" t="s">
        <v>123</v>
      </c>
      <c r="AT89" s="212" t="s">
        <v>118</v>
      </c>
      <c r="AU89" s="212" t="s">
        <v>124</v>
      </c>
      <c r="AY89" s="18" t="s">
        <v>115</v>
      </c>
      <c r="BE89" s="213">
        <f>IF(N89="základní",J89,0)</f>
        <v>0</v>
      </c>
      <c r="BF89" s="213">
        <f>IF(N89="snížená",J89,0)</f>
        <v>0</v>
      </c>
      <c r="BG89" s="213">
        <f>IF(N89="zákl. přenesená",J89,0)</f>
        <v>0</v>
      </c>
      <c r="BH89" s="213">
        <f>IF(N89="sníž. přenesená",J89,0)</f>
        <v>0</v>
      </c>
      <c r="BI89" s="213">
        <f>IF(N89="nulová",J89,0)</f>
        <v>0</v>
      </c>
      <c r="BJ89" s="18" t="s">
        <v>124</v>
      </c>
      <c r="BK89" s="213">
        <f>ROUND(I89*H89,2)</f>
        <v>0</v>
      </c>
      <c r="BL89" s="18" t="s">
        <v>123</v>
      </c>
      <c r="BM89" s="212" t="s">
        <v>125</v>
      </c>
    </row>
    <row r="90" s="2" customFormat="1">
      <c r="A90" s="39"/>
      <c r="B90" s="40"/>
      <c r="C90" s="41"/>
      <c r="D90" s="214" t="s">
        <v>126</v>
      </c>
      <c r="E90" s="41"/>
      <c r="F90" s="215" t="s">
        <v>127</v>
      </c>
      <c r="G90" s="41"/>
      <c r="H90" s="41"/>
      <c r="I90" s="216"/>
      <c r="J90" s="41"/>
      <c r="K90" s="41"/>
      <c r="L90" s="45"/>
      <c r="M90" s="217"/>
      <c r="N90" s="218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126</v>
      </c>
      <c r="AU90" s="18" t="s">
        <v>124</v>
      </c>
    </row>
    <row r="91" s="2" customFormat="1">
      <c r="A91" s="39"/>
      <c r="B91" s="40"/>
      <c r="C91" s="41"/>
      <c r="D91" s="219" t="s">
        <v>128</v>
      </c>
      <c r="E91" s="41"/>
      <c r="F91" s="220" t="s">
        <v>129</v>
      </c>
      <c r="G91" s="41"/>
      <c r="H91" s="41"/>
      <c r="I91" s="216"/>
      <c r="J91" s="41"/>
      <c r="K91" s="41"/>
      <c r="L91" s="45"/>
      <c r="M91" s="217"/>
      <c r="N91" s="218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128</v>
      </c>
      <c r="AU91" s="18" t="s">
        <v>124</v>
      </c>
    </row>
    <row r="92" s="13" customFormat="1">
      <c r="A92" s="13"/>
      <c r="B92" s="221"/>
      <c r="C92" s="222"/>
      <c r="D92" s="214" t="s">
        <v>130</v>
      </c>
      <c r="E92" s="223" t="s">
        <v>19</v>
      </c>
      <c r="F92" s="224" t="s">
        <v>131</v>
      </c>
      <c r="G92" s="222"/>
      <c r="H92" s="223" t="s">
        <v>19</v>
      </c>
      <c r="I92" s="225"/>
      <c r="J92" s="222"/>
      <c r="K92" s="222"/>
      <c r="L92" s="226"/>
      <c r="M92" s="227"/>
      <c r="N92" s="228"/>
      <c r="O92" s="228"/>
      <c r="P92" s="228"/>
      <c r="Q92" s="228"/>
      <c r="R92" s="228"/>
      <c r="S92" s="228"/>
      <c r="T92" s="229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0" t="s">
        <v>130</v>
      </c>
      <c r="AU92" s="230" t="s">
        <v>124</v>
      </c>
      <c r="AV92" s="13" t="s">
        <v>84</v>
      </c>
      <c r="AW92" s="13" t="s">
        <v>37</v>
      </c>
      <c r="AX92" s="13" t="s">
        <v>76</v>
      </c>
      <c r="AY92" s="230" t="s">
        <v>115</v>
      </c>
    </row>
    <row r="93" s="14" customFormat="1">
      <c r="A93" s="14"/>
      <c r="B93" s="231"/>
      <c r="C93" s="232"/>
      <c r="D93" s="214" t="s">
        <v>130</v>
      </c>
      <c r="E93" s="233" t="s">
        <v>19</v>
      </c>
      <c r="F93" s="234" t="s">
        <v>132</v>
      </c>
      <c r="G93" s="232"/>
      <c r="H93" s="235">
        <v>2250</v>
      </c>
      <c r="I93" s="236"/>
      <c r="J93" s="232"/>
      <c r="K93" s="232"/>
      <c r="L93" s="237"/>
      <c r="M93" s="238"/>
      <c r="N93" s="239"/>
      <c r="O93" s="239"/>
      <c r="P93" s="239"/>
      <c r="Q93" s="239"/>
      <c r="R93" s="239"/>
      <c r="S93" s="239"/>
      <c r="T93" s="240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1" t="s">
        <v>130</v>
      </c>
      <c r="AU93" s="241" t="s">
        <v>124</v>
      </c>
      <c r="AV93" s="14" t="s">
        <v>124</v>
      </c>
      <c r="AW93" s="14" t="s">
        <v>37</v>
      </c>
      <c r="AX93" s="14" t="s">
        <v>76</v>
      </c>
      <c r="AY93" s="241" t="s">
        <v>115</v>
      </c>
    </row>
    <row r="94" s="15" customFormat="1">
      <c r="A94" s="15"/>
      <c r="B94" s="242"/>
      <c r="C94" s="243"/>
      <c r="D94" s="214" t="s">
        <v>130</v>
      </c>
      <c r="E94" s="244" t="s">
        <v>19</v>
      </c>
      <c r="F94" s="245" t="s">
        <v>133</v>
      </c>
      <c r="G94" s="243"/>
      <c r="H94" s="246">
        <v>2250</v>
      </c>
      <c r="I94" s="247"/>
      <c r="J94" s="243"/>
      <c r="K94" s="243"/>
      <c r="L94" s="248"/>
      <c r="M94" s="249"/>
      <c r="N94" s="250"/>
      <c r="O94" s="250"/>
      <c r="P94" s="250"/>
      <c r="Q94" s="250"/>
      <c r="R94" s="250"/>
      <c r="S94" s="250"/>
      <c r="T94" s="251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52" t="s">
        <v>130</v>
      </c>
      <c r="AU94" s="252" t="s">
        <v>124</v>
      </c>
      <c r="AV94" s="15" t="s">
        <v>123</v>
      </c>
      <c r="AW94" s="15" t="s">
        <v>37</v>
      </c>
      <c r="AX94" s="15" t="s">
        <v>84</v>
      </c>
      <c r="AY94" s="252" t="s">
        <v>115</v>
      </c>
    </row>
    <row r="95" s="2" customFormat="1" ht="16.5" customHeight="1">
      <c r="A95" s="39"/>
      <c r="B95" s="40"/>
      <c r="C95" s="201" t="s">
        <v>124</v>
      </c>
      <c r="D95" s="201" t="s">
        <v>118</v>
      </c>
      <c r="E95" s="202" t="s">
        <v>134</v>
      </c>
      <c r="F95" s="203" t="s">
        <v>135</v>
      </c>
      <c r="G95" s="204" t="s">
        <v>121</v>
      </c>
      <c r="H95" s="205">
        <v>223.85300000000001</v>
      </c>
      <c r="I95" s="206"/>
      <c r="J95" s="207">
        <f>ROUND(I95*H95,2)</f>
        <v>0</v>
      </c>
      <c r="K95" s="203" t="s">
        <v>122</v>
      </c>
      <c r="L95" s="45"/>
      <c r="M95" s="208" t="s">
        <v>19</v>
      </c>
      <c r="N95" s="209" t="s">
        <v>48</v>
      </c>
      <c r="O95" s="85"/>
      <c r="P95" s="210">
        <f>O95*H95</f>
        <v>0</v>
      </c>
      <c r="Q95" s="210">
        <v>0</v>
      </c>
      <c r="R95" s="210">
        <f>Q95*H95</f>
        <v>0</v>
      </c>
      <c r="S95" s="210">
        <v>0</v>
      </c>
      <c r="T95" s="211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2" t="s">
        <v>123</v>
      </c>
      <c r="AT95" s="212" t="s">
        <v>118</v>
      </c>
      <c r="AU95" s="212" t="s">
        <v>124</v>
      </c>
      <c r="AY95" s="18" t="s">
        <v>115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18" t="s">
        <v>124</v>
      </c>
      <c r="BK95" s="213">
        <f>ROUND(I95*H95,2)</f>
        <v>0</v>
      </c>
      <c r="BL95" s="18" t="s">
        <v>123</v>
      </c>
      <c r="BM95" s="212" t="s">
        <v>136</v>
      </c>
    </row>
    <row r="96" s="2" customFormat="1">
      <c r="A96" s="39"/>
      <c r="B96" s="40"/>
      <c r="C96" s="41"/>
      <c r="D96" s="214" t="s">
        <v>126</v>
      </c>
      <c r="E96" s="41"/>
      <c r="F96" s="215" t="s">
        <v>137</v>
      </c>
      <c r="G96" s="41"/>
      <c r="H96" s="41"/>
      <c r="I96" s="216"/>
      <c r="J96" s="41"/>
      <c r="K96" s="41"/>
      <c r="L96" s="45"/>
      <c r="M96" s="217"/>
      <c r="N96" s="218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126</v>
      </c>
      <c r="AU96" s="18" t="s">
        <v>124</v>
      </c>
    </row>
    <row r="97" s="2" customFormat="1">
      <c r="A97" s="39"/>
      <c r="B97" s="40"/>
      <c r="C97" s="41"/>
      <c r="D97" s="219" t="s">
        <v>128</v>
      </c>
      <c r="E97" s="41"/>
      <c r="F97" s="220" t="s">
        <v>138</v>
      </c>
      <c r="G97" s="41"/>
      <c r="H97" s="41"/>
      <c r="I97" s="216"/>
      <c r="J97" s="41"/>
      <c r="K97" s="41"/>
      <c r="L97" s="45"/>
      <c r="M97" s="217"/>
      <c r="N97" s="218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128</v>
      </c>
      <c r="AU97" s="18" t="s">
        <v>124</v>
      </c>
    </row>
    <row r="98" s="14" customFormat="1">
      <c r="A98" s="14"/>
      <c r="B98" s="231"/>
      <c r="C98" s="232"/>
      <c r="D98" s="214" t="s">
        <v>130</v>
      </c>
      <c r="E98" s="233" t="s">
        <v>19</v>
      </c>
      <c r="F98" s="234" t="s">
        <v>139</v>
      </c>
      <c r="G98" s="232"/>
      <c r="H98" s="235">
        <v>234.23400000000001</v>
      </c>
      <c r="I98" s="236"/>
      <c r="J98" s="232"/>
      <c r="K98" s="232"/>
      <c r="L98" s="237"/>
      <c r="M98" s="238"/>
      <c r="N98" s="239"/>
      <c r="O98" s="239"/>
      <c r="P98" s="239"/>
      <c r="Q98" s="239"/>
      <c r="R98" s="239"/>
      <c r="S98" s="239"/>
      <c r="T98" s="240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1" t="s">
        <v>130</v>
      </c>
      <c r="AU98" s="241" t="s">
        <v>124</v>
      </c>
      <c r="AV98" s="14" t="s">
        <v>124</v>
      </c>
      <c r="AW98" s="14" t="s">
        <v>37</v>
      </c>
      <c r="AX98" s="14" t="s">
        <v>76</v>
      </c>
      <c r="AY98" s="241" t="s">
        <v>115</v>
      </c>
    </row>
    <row r="99" s="14" customFormat="1">
      <c r="A99" s="14"/>
      <c r="B99" s="231"/>
      <c r="C99" s="232"/>
      <c r="D99" s="214" t="s">
        <v>130</v>
      </c>
      <c r="E99" s="233" t="s">
        <v>19</v>
      </c>
      <c r="F99" s="234" t="s">
        <v>140</v>
      </c>
      <c r="G99" s="232"/>
      <c r="H99" s="235">
        <v>-4.258</v>
      </c>
      <c r="I99" s="236"/>
      <c r="J99" s="232"/>
      <c r="K99" s="232"/>
      <c r="L99" s="237"/>
      <c r="M99" s="238"/>
      <c r="N99" s="239"/>
      <c r="O99" s="239"/>
      <c r="P99" s="239"/>
      <c r="Q99" s="239"/>
      <c r="R99" s="239"/>
      <c r="S99" s="239"/>
      <c r="T99" s="240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1" t="s">
        <v>130</v>
      </c>
      <c r="AU99" s="241" t="s">
        <v>124</v>
      </c>
      <c r="AV99" s="14" t="s">
        <v>124</v>
      </c>
      <c r="AW99" s="14" t="s">
        <v>37</v>
      </c>
      <c r="AX99" s="14" t="s">
        <v>76</v>
      </c>
      <c r="AY99" s="241" t="s">
        <v>115</v>
      </c>
    </row>
    <row r="100" s="14" customFormat="1">
      <c r="A100" s="14"/>
      <c r="B100" s="231"/>
      <c r="C100" s="232"/>
      <c r="D100" s="214" t="s">
        <v>130</v>
      </c>
      <c r="E100" s="233" t="s">
        <v>19</v>
      </c>
      <c r="F100" s="234" t="s">
        <v>141</v>
      </c>
      <c r="G100" s="232"/>
      <c r="H100" s="235">
        <v>-3.6000000000000001</v>
      </c>
      <c r="I100" s="236"/>
      <c r="J100" s="232"/>
      <c r="K100" s="232"/>
      <c r="L100" s="237"/>
      <c r="M100" s="238"/>
      <c r="N100" s="239"/>
      <c r="O100" s="239"/>
      <c r="P100" s="239"/>
      <c r="Q100" s="239"/>
      <c r="R100" s="239"/>
      <c r="S100" s="239"/>
      <c r="T100" s="240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1" t="s">
        <v>130</v>
      </c>
      <c r="AU100" s="241" t="s">
        <v>124</v>
      </c>
      <c r="AV100" s="14" t="s">
        <v>124</v>
      </c>
      <c r="AW100" s="14" t="s">
        <v>37</v>
      </c>
      <c r="AX100" s="14" t="s">
        <v>76</v>
      </c>
      <c r="AY100" s="241" t="s">
        <v>115</v>
      </c>
    </row>
    <row r="101" s="14" customFormat="1">
      <c r="A101" s="14"/>
      <c r="B101" s="231"/>
      <c r="C101" s="232"/>
      <c r="D101" s="214" t="s">
        <v>130</v>
      </c>
      <c r="E101" s="233" t="s">
        <v>19</v>
      </c>
      <c r="F101" s="234" t="s">
        <v>142</v>
      </c>
      <c r="G101" s="232"/>
      <c r="H101" s="235">
        <v>-0.98999999999999999</v>
      </c>
      <c r="I101" s="236"/>
      <c r="J101" s="232"/>
      <c r="K101" s="232"/>
      <c r="L101" s="237"/>
      <c r="M101" s="238"/>
      <c r="N101" s="239"/>
      <c r="O101" s="239"/>
      <c r="P101" s="239"/>
      <c r="Q101" s="239"/>
      <c r="R101" s="239"/>
      <c r="S101" s="239"/>
      <c r="T101" s="240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1" t="s">
        <v>130</v>
      </c>
      <c r="AU101" s="241" t="s">
        <v>124</v>
      </c>
      <c r="AV101" s="14" t="s">
        <v>124</v>
      </c>
      <c r="AW101" s="14" t="s">
        <v>37</v>
      </c>
      <c r="AX101" s="14" t="s">
        <v>76</v>
      </c>
      <c r="AY101" s="241" t="s">
        <v>115</v>
      </c>
    </row>
    <row r="102" s="14" customFormat="1">
      <c r="A102" s="14"/>
      <c r="B102" s="231"/>
      <c r="C102" s="232"/>
      <c r="D102" s="214" t="s">
        <v>130</v>
      </c>
      <c r="E102" s="233" t="s">
        <v>19</v>
      </c>
      <c r="F102" s="234" t="s">
        <v>143</v>
      </c>
      <c r="G102" s="232"/>
      <c r="H102" s="235">
        <v>-1</v>
      </c>
      <c r="I102" s="236"/>
      <c r="J102" s="232"/>
      <c r="K102" s="232"/>
      <c r="L102" s="237"/>
      <c r="M102" s="238"/>
      <c r="N102" s="239"/>
      <c r="O102" s="239"/>
      <c r="P102" s="239"/>
      <c r="Q102" s="239"/>
      <c r="R102" s="239"/>
      <c r="S102" s="239"/>
      <c r="T102" s="240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1" t="s">
        <v>130</v>
      </c>
      <c r="AU102" s="241" t="s">
        <v>124</v>
      </c>
      <c r="AV102" s="14" t="s">
        <v>124</v>
      </c>
      <c r="AW102" s="14" t="s">
        <v>37</v>
      </c>
      <c r="AX102" s="14" t="s">
        <v>76</v>
      </c>
      <c r="AY102" s="241" t="s">
        <v>115</v>
      </c>
    </row>
    <row r="103" s="14" customFormat="1">
      <c r="A103" s="14"/>
      <c r="B103" s="231"/>
      <c r="C103" s="232"/>
      <c r="D103" s="214" t="s">
        <v>130</v>
      </c>
      <c r="E103" s="233" t="s">
        <v>19</v>
      </c>
      <c r="F103" s="234" t="s">
        <v>144</v>
      </c>
      <c r="G103" s="232"/>
      <c r="H103" s="235">
        <v>-0.53300000000000003</v>
      </c>
      <c r="I103" s="236"/>
      <c r="J103" s="232"/>
      <c r="K103" s="232"/>
      <c r="L103" s="237"/>
      <c r="M103" s="238"/>
      <c r="N103" s="239"/>
      <c r="O103" s="239"/>
      <c r="P103" s="239"/>
      <c r="Q103" s="239"/>
      <c r="R103" s="239"/>
      <c r="S103" s="239"/>
      <c r="T103" s="240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1" t="s">
        <v>130</v>
      </c>
      <c r="AU103" s="241" t="s">
        <v>124</v>
      </c>
      <c r="AV103" s="14" t="s">
        <v>124</v>
      </c>
      <c r="AW103" s="14" t="s">
        <v>37</v>
      </c>
      <c r="AX103" s="14" t="s">
        <v>76</v>
      </c>
      <c r="AY103" s="241" t="s">
        <v>115</v>
      </c>
    </row>
    <row r="104" s="15" customFormat="1">
      <c r="A104" s="15"/>
      <c r="B104" s="242"/>
      <c r="C104" s="243"/>
      <c r="D104" s="214" t="s">
        <v>130</v>
      </c>
      <c r="E104" s="244" t="s">
        <v>19</v>
      </c>
      <c r="F104" s="245" t="s">
        <v>133</v>
      </c>
      <c r="G104" s="243"/>
      <c r="H104" s="246">
        <v>223.85300000000001</v>
      </c>
      <c r="I104" s="247"/>
      <c r="J104" s="243"/>
      <c r="K104" s="243"/>
      <c r="L104" s="248"/>
      <c r="M104" s="249"/>
      <c r="N104" s="250"/>
      <c r="O104" s="250"/>
      <c r="P104" s="250"/>
      <c r="Q104" s="250"/>
      <c r="R104" s="250"/>
      <c r="S104" s="250"/>
      <c r="T104" s="251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2" t="s">
        <v>130</v>
      </c>
      <c r="AU104" s="252" t="s">
        <v>124</v>
      </c>
      <c r="AV104" s="15" t="s">
        <v>123</v>
      </c>
      <c r="AW104" s="15" t="s">
        <v>37</v>
      </c>
      <c r="AX104" s="15" t="s">
        <v>84</v>
      </c>
      <c r="AY104" s="252" t="s">
        <v>115</v>
      </c>
    </row>
    <row r="105" s="2" customFormat="1" ht="16.5" customHeight="1">
      <c r="A105" s="39"/>
      <c r="B105" s="40"/>
      <c r="C105" s="201" t="s">
        <v>145</v>
      </c>
      <c r="D105" s="201" t="s">
        <v>118</v>
      </c>
      <c r="E105" s="202" t="s">
        <v>146</v>
      </c>
      <c r="F105" s="203" t="s">
        <v>147</v>
      </c>
      <c r="G105" s="204" t="s">
        <v>121</v>
      </c>
      <c r="H105" s="205">
        <v>223.85300000000001</v>
      </c>
      <c r="I105" s="206"/>
      <c r="J105" s="207">
        <f>ROUND(I105*H105,2)</f>
        <v>0</v>
      </c>
      <c r="K105" s="203" t="s">
        <v>122</v>
      </c>
      <c r="L105" s="45"/>
      <c r="M105" s="208" t="s">
        <v>19</v>
      </c>
      <c r="N105" s="209" t="s">
        <v>48</v>
      </c>
      <c r="O105" s="85"/>
      <c r="P105" s="210">
        <f>O105*H105</f>
        <v>0</v>
      </c>
      <c r="Q105" s="210">
        <v>0</v>
      </c>
      <c r="R105" s="210">
        <f>Q105*H105</f>
        <v>0</v>
      </c>
      <c r="S105" s="210">
        <v>0</v>
      </c>
      <c r="T105" s="211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2" t="s">
        <v>123</v>
      </c>
      <c r="AT105" s="212" t="s">
        <v>118</v>
      </c>
      <c r="AU105" s="212" t="s">
        <v>124</v>
      </c>
      <c r="AY105" s="18" t="s">
        <v>115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18" t="s">
        <v>124</v>
      </c>
      <c r="BK105" s="213">
        <f>ROUND(I105*H105,2)</f>
        <v>0</v>
      </c>
      <c r="BL105" s="18" t="s">
        <v>123</v>
      </c>
      <c r="BM105" s="212" t="s">
        <v>148</v>
      </c>
    </row>
    <row r="106" s="2" customFormat="1">
      <c r="A106" s="39"/>
      <c r="B106" s="40"/>
      <c r="C106" s="41"/>
      <c r="D106" s="214" t="s">
        <v>126</v>
      </c>
      <c r="E106" s="41"/>
      <c r="F106" s="215" t="s">
        <v>149</v>
      </c>
      <c r="G106" s="41"/>
      <c r="H106" s="41"/>
      <c r="I106" s="216"/>
      <c r="J106" s="41"/>
      <c r="K106" s="41"/>
      <c r="L106" s="45"/>
      <c r="M106" s="217"/>
      <c r="N106" s="218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126</v>
      </c>
      <c r="AU106" s="18" t="s">
        <v>124</v>
      </c>
    </row>
    <row r="107" s="2" customFormat="1">
      <c r="A107" s="39"/>
      <c r="B107" s="40"/>
      <c r="C107" s="41"/>
      <c r="D107" s="219" t="s">
        <v>128</v>
      </c>
      <c r="E107" s="41"/>
      <c r="F107" s="220" t="s">
        <v>150</v>
      </c>
      <c r="G107" s="41"/>
      <c r="H107" s="41"/>
      <c r="I107" s="216"/>
      <c r="J107" s="41"/>
      <c r="K107" s="41"/>
      <c r="L107" s="45"/>
      <c r="M107" s="217"/>
      <c r="N107" s="218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128</v>
      </c>
      <c r="AU107" s="18" t="s">
        <v>124</v>
      </c>
    </row>
    <row r="108" s="12" customFormat="1" ht="25.92" customHeight="1">
      <c r="A108" s="12"/>
      <c r="B108" s="185"/>
      <c r="C108" s="186"/>
      <c r="D108" s="187" t="s">
        <v>75</v>
      </c>
      <c r="E108" s="188" t="s">
        <v>151</v>
      </c>
      <c r="F108" s="188" t="s">
        <v>152</v>
      </c>
      <c r="G108" s="186"/>
      <c r="H108" s="186"/>
      <c r="I108" s="189"/>
      <c r="J108" s="190">
        <f>BK108</f>
        <v>0</v>
      </c>
      <c r="K108" s="186"/>
      <c r="L108" s="191"/>
      <c r="M108" s="192"/>
      <c r="N108" s="193"/>
      <c r="O108" s="193"/>
      <c r="P108" s="194">
        <f>P109+P160</f>
        <v>0</v>
      </c>
      <c r="Q108" s="193"/>
      <c r="R108" s="194">
        <f>R109+R160</f>
        <v>2.0389552100000001</v>
      </c>
      <c r="S108" s="193"/>
      <c r="T108" s="195">
        <f>T109+T160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196" t="s">
        <v>124</v>
      </c>
      <c r="AT108" s="197" t="s">
        <v>75</v>
      </c>
      <c r="AU108" s="197" t="s">
        <v>76</v>
      </c>
      <c r="AY108" s="196" t="s">
        <v>115</v>
      </c>
      <c r="BK108" s="198">
        <f>BK109+BK160</f>
        <v>0</v>
      </c>
    </row>
    <row r="109" s="12" customFormat="1" ht="22.8" customHeight="1">
      <c r="A109" s="12"/>
      <c r="B109" s="185"/>
      <c r="C109" s="186"/>
      <c r="D109" s="187" t="s">
        <v>75</v>
      </c>
      <c r="E109" s="199" t="s">
        <v>153</v>
      </c>
      <c r="F109" s="199" t="s">
        <v>154</v>
      </c>
      <c r="G109" s="186"/>
      <c r="H109" s="186"/>
      <c r="I109" s="189"/>
      <c r="J109" s="200">
        <f>BK109</f>
        <v>0</v>
      </c>
      <c r="K109" s="186"/>
      <c r="L109" s="191"/>
      <c r="M109" s="192"/>
      <c r="N109" s="193"/>
      <c r="O109" s="193"/>
      <c r="P109" s="194">
        <f>SUM(P110:P159)</f>
        <v>0</v>
      </c>
      <c r="Q109" s="193"/>
      <c r="R109" s="194">
        <f>SUM(R110:R159)</f>
        <v>2.0389552100000001</v>
      </c>
      <c r="S109" s="193"/>
      <c r="T109" s="195">
        <f>SUM(T110:T159)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6" t="s">
        <v>124</v>
      </c>
      <c r="AT109" s="197" t="s">
        <v>75</v>
      </c>
      <c r="AU109" s="197" t="s">
        <v>84</v>
      </c>
      <c r="AY109" s="196" t="s">
        <v>115</v>
      </c>
      <c r="BK109" s="198">
        <f>SUM(BK110:BK159)</f>
        <v>0</v>
      </c>
    </row>
    <row r="110" s="2" customFormat="1" ht="24.15" customHeight="1">
      <c r="A110" s="39"/>
      <c r="B110" s="40"/>
      <c r="C110" s="201" t="s">
        <v>123</v>
      </c>
      <c r="D110" s="201" t="s">
        <v>118</v>
      </c>
      <c r="E110" s="202" t="s">
        <v>155</v>
      </c>
      <c r="F110" s="203" t="s">
        <v>156</v>
      </c>
      <c r="G110" s="204" t="s">
        <v>121</v>
      </c>
      <c r="H110" s="205">
        <v>223.85300000000001</v>
      </c>
      <c r="I110" s="206"/>
      <c r="J110" s="207">
        <f>ROUND(I110*H110,2)</f>
        <v>0</v>
      </c>
      <c r="K110" s="203" t="s">
        <v>122</v>
      </c>
      <c r="L110" s="45"/>
      <c r="M110" s="208" t="s">
        <v>19</v>
      </c>
      <c r="N110" s="209" t="s">
        <v>48</v>
      </c>
      <c r="O110" s="85"/>
      <c r="P110" s="210">
        <f>O110*H110</f>
        <v>0</v>
      </c>
      <c r="Q110" s="210">
        <v>0</v>
      </c>
      <c r="R110" s="210">
        <f>Q110*H110</f>
        <v>0</v>
      </c>
      <c r="S110" s="210">
        <v>0</v>
      </c>
      <c r="T110" s="211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2" t="s">
        <v>157</v>
      </c>
      <c r="AT110" s="212" t="s">
        <v>118</v>
      </c>
      <c r="AU110" s="212" t="s">
        <v>124</v>
      </c>
      <c r="AY110" s="18" t="s">
        <v>115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18" t="s">
        <v>124</v>
      </c>
      <c r="BK110" s="213">
        <f>ROUND(I110*H110,2)</f>
        <v>0</v>
      </c>
      <c r="BL110" s="18" t="s">
        <v>157</v>
      </c>
      <c r="BM110" s="212" t="s">
        <v>158</v>
      </c>
    </row>
    <row r="111" s="2" customFormat="1">
      <c r="A111" s="39"/>
      <c r="B111" s="40"/>
      <c r="C111" s="41"/>
      <c r="D111" s="214" t="s">
        <v>126</v>
      </c>
      <c r="E111" s="41"/>
      <c r="F111" s="215" t="s">
        <v>159</v>
      </c>
      <c r="G111" s="41"/>
      <c r="H111" s="41"/>
      <c r="I111" s="216"/>
      <c r="J111" s="41"/>
      <c r="K111" s="41"/>
      <c r="L111" s="45"/>
      <c r="M111" s="217"/>
      <c r="N111" s="218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126</v>
      </c>
      <c r="AU111" s="18" t="s">
        <v>124</v>
      </c>
    </row>
    <row r="112" s="2" customFormat="1">
      <c r="A112" s="39"/>
      <c r="B112" s="40"/>
      <c r="C112" s="41"/>
      <c r="D112" s="219" t="s">
        <v>128</v>
      </c>
      <c r="E112" s="41"/>
      <c r="F112" s="220" t="s">
        <v>160</v>
      </c>
      <c r="G112" s="41"/>
      <c r="H112" s="41"/>
      <c r="I112" s="216"/>
      <c r="J112" s="41"/>
      <c r="K112" s="41"/>
      <c r="L112" s="45"/>
      <c r="M112" s="217"/>
      <c r="N112" s="218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128</v>
      </c>
      <c r="AU112" s="18" t="s">
        <v>124</v>
      </c>
    </row>
    <row r="113" s="2" customFormat="1" ht="24.15" customHeight="1">
      <c r="A113" s="39"/>
      <c r="B113" s="40"/>
      <c r="C113" s="253" t="s">
        <v>161</v>
      </c>
      <c r="D113" s="253" t="s">
        <v>162</v>
      </c>
      <c r="E113" s="254" t="s">
        <v>163</v>
      </c>
      <c r="F113" s="255" t="s">
        <v>164</v>
      </c>
      <c r="G113" s="256" t="s">
        <v>121</v>
      </c>
      <c r="H113" s="257">
        <v>228.33099999999999</v>
      </c>
      <c r="I113" s="258"/>
      <c r="J113" s="259">
        <f>ROUND(I113*H113,2)</f>
        <v>0</v>
      </c>
      <c r="K113" s="255" t="s">
        <v>122</v>
      </c>
      <c r="L113" s="260"/>
      <c r="M113" s="261" t="s">
        <v>19</v>
      </c>
      <c r="N113" s="262" t="s">
        <v>48</v>
      </c>
      <c r="O113" s="85"/>
      <c r="P113" s="210">
        <f>O113*H113</f>
        <v>0</v>
      </c>
      <c r="Q113" s="210">
        <v>0.0035000000000000001</v>
      </c>
      <c r="R113" s="210">
        <f>Q113*H113</f>
        <v>0.79915849999999999</v>
      </c>
      <c r="S113" s="210">
        <v>0</v>
      </c>
      <c r="T113" s="211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2" t="s">
        <v>165</v>
      </c>
      <c r="AT113" s="212" t="s">
        <v>162</v>
      </c>
      <c r="AU113" s="212" t="s">
        <v>124</v>
      </c>
      <c r="AY113" s="18" t="s">
        <v>115</v>
      </c>
      <c r="BE113" s="213">
        <f>IF(N113="základní",J113,0)</f>
        <v>0</v>
      </c>
      <c r="BF113" s="213">
        <f>IF(N113="snížená",J113,0)</f>
        <v>0</v>
      </c>
      <c r="BG113" s="213">
        <f>IF(N113="zákl. přenesená",J113,0)</f>
        <v>0</v>
      </c>
      <c r="BH113" s="213">
        <f>IF(N113="sníž. přenesená",J113,0)</f>
        <v>0</v>
      </c>
      <c r="BI113" s="213">
        <f>IF(N113="nulová",J113,0)</f>
        <v>0</v>
      </c>
      <c r="BJ113" s="18" t="s">
        <v>124</v>
      </c>
      <c r="BK113" s="213">
        <f>ROUND(I113*H113,2)</f>
        <v>0</v>
      </c>
      <c r="BL113" s="18" t="s">
        <v>157</v>
      </c>
      <c r="BM113" s="212" t="s">
        <v>166</v>
      </c>
    </row>
    <row r="114" s="2" customFormat="1">
      <c r="A114" s="39"/>
      <c r="B114" s="40"/>
      <c r="C114" s="41"/>
      <c r="D114" s="214" t="s">
        <v>126</v>
      </c>
      <c r="E114" s="41"/>
      <c r="F114" s="215" t="s">
        <v>164</v>
      </c>
      <c r="G114" s="41"/>
      <c r="H114" s="41"/>
      <c r="I114" s="216"/>
      <c r="J114" s="41"/>
      <c r="K114" s="41"/>
      <c r="L114" s="45"/>
      <c r="M114" s="217"/>
      <c r="N114" s="218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126</v>
      </c>
      <c r="AU114" s="18" t="s">
        <v>124</v>
      </c>
    </row>
    <row r="115" s="14" customFormat="1">
      <c r="A115" s="14"/>
      <c r="B115" s="231"/>
      <c r="C115" s="232"/>
      <c r="D115" s="214" t="s">
        <v>130</v>
      </c>
      <c r="E115" s="232"/>
      <c r="F115" s="234" t="s">
        <v>167</v>
      </c>
      <c r="G115" s="232"/>
      <c r="H115" s="235">
        <v>228.33099999999999</v>
      </c>
      <c r="I115" s="236"/>
      <c r="J115" s="232"/>
      <c r="K115" s="232"/>
      <c r="L115" s="237"/>
      <c r="M115" s="238"/>
      <c r="N115" s="239"/>
      <c r="O115" s="239"/>
      <c r="P115" s="239"/>
      <c r="Q115" s="239"/>
      <c r="R115" s="239"/>
      <c r="S115" s="239"/>
      <c r="T115" s="240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1" t="s">
        <v>130</v>
      </c>
      <c r="AU115" s="241" t="s">
        <v>124</v>
      </c>
      <c r="AV115" s="14" t="s">
        <v>124</v>
      </c>
      <c r="AW115" s="14" t="s">
        <v>4</v>
      </c>
      <c r="AX115" s="14" t="s">
        <v>84</v>
      </c>
      <c r="AY115" s="241" t="s">
        <v>115</v>
      </c>
    </row>
    <row r="116" s="2" customFormat="1" ht="24.15" customHeight="1">
      <c r="A116" s="39"/>
      <c r="B116" s="40"/>
      <c r="C116" s="253" t="s">
        <v>168</v>
      </c>
      <c r="D116" s="253" t="s">
        <v>162</v>
      </c>
      <c r="E116" s="254" t="s">
        <v>169</v>
      </c>
      <c r="F116" s="255" t="s">
        <v>170</v>
      </c>
      <c r="G116" s="256" t="s">
        <v>121</v>
      </c>
      <c r="H116" s="257">
        <v>228.33099999999999</v>
      </c>
      <c r="I116" s="258"/>
      <c r="J116" s="259">
        <f>ROUND(I116*H116,2)</f>
        <v>0</v>
      </c>
      <c r="K116" s="255" t="s">
        <v>122</v>
      </c>
      <c r="L116" s="260"/>
      <c r="M116" s="261" t="s">
        <v>19</v>
      </c>
      <c r="N116" s="262" t="s">
        <v>48</v>
      </c>
      <c r="O116" s="85"/>
      <c r="P116" s="210">
        <f>O116*H116</f>
        <v>0</v>
      </c>
      <c r="Q116" s="210">
        <v>0.0052500000000000003</v>
      </c>
      <c r="R116" s="210">
        <f>Q116*H116</f>
        <v>1.1987377500000001</v>
      </c>
      <c r="S116" s="210">
        <v>0</v>
      </c>
      <c r="T116" s="211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2" t="s">
        <v>165</v>
      </c>
      <c r="AT116" s="212" t="s">
        <v>162</v>
      </c>
      <c r="AU116" s="212" t="s">
        <v>124</v>
      </c>
      <c r="AY116" s="18" t="s">
        <v>115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8" t="s">
        <v>124</v>
      </c>
      <c r="BK116" s="213">
        <f>ROUND(I116*H116,2)</f>
        <v>0</v>
      </c>
      <c r="BL116" s="18" t="s">
        <v>157</v>
      </c>
      <c r="BM116" s="212" t="s">
        <v>171</v>
      </c>
    </row>
    <row r="117" s="2" customFormat="1">
      <c r="A117" s="39"/>
      <c r="B117" s="40"/>
      <c r="C117" s="41"/>
      <c r="D117" s="214" t="s">
        <v>126</v>
      </c>
      <c r="E117" s="41"/>
      <c r="F117" s="215" t="s">
        <v>170</v>
      </c>
      <c r="G117" s="41"/>
      <c r="H117" s="41"/>
      <c r="I117" s="216"/>
      <c r="J117" s="41"/>
      <c r="K117" s="41"/>
      <c r="L117" s="45"/>
      <c r="M117" s="217"/>
      <c r="N117" s="218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126</v>
      </c>
      <c r="AU117" s="18" t="s">
        <v>124</v>
      </c>
    </row>
    <row r="118" s="14" customFormat="1">
      <c r="A118" s="14"/>
      <c r="B118" s="231"/>
      <c r="C118" s="232"/>
      <c r="D118" s="214" t="s">
        <v>130</v>
      </c>
      <c r="E118" s="232"/>
      <c r="F118" s="234" t="s">
        <v>167</v>
      </c>
      <c r="G118" s="232"/>
      <c r="H118" s="235">
        <v>228.33099999999999</v>
      </c>
      <c r="I118" s="236"/>
      <c r="J118" s="232"/>
      <c r="K118" s="232"/>
      <c r="L118" s="237"/>
      <c r="M118" s="238"/>
      <c r="N118" s="239"/>
      <c r="O118" s="239"/>
      <c r="P118" s="239"/>
      <c r="Q118" s="239"/>
      <c r="R118" s="239"/>
      <c r="S118" s="239"/>
      <c r="T118" s="240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1" t="s">
        <v>130</v>
      </c>
      <c r="AU118" s="241" t="s">
        <v>124</v>
      </c>
      <c r="AV118" s="14" t="s">
        <v>124</v>
      </c>
      <c r="AW118" s="14" t="s">
        <v>4</v>
      </c>
      <c r="AX118" s="14" t="s">
        <v>84</v>
      </c>
      <c r="AY118" s="241" t="s">
        <v>115</v>
      </c>
    </row>
    <row r="119" s="2" customFormat="1" ht="24.15" customHeight="1">
      <c r="A119" s="39"/>
      <c r="B119" s="40"/>
      <c r="C119" s="201" t="s">
        <v>172</v>
      </c>
      <c r="D119" s="201" t="s">
        <v>118</v>
      </c>
      <c r="E119" s="202" t="s">
        <v>173</v>
      </c>
      <c r="F119" s="203" t="s">
        <v>174</v>
      </c>
      <c r="G119" s="204" t="s">
        <v>121</v>
      </c>
      <c r="H119" s="205">
        <v>0.80000000000000004</v>
      </c>
      <c r="I119" s="206"/>
      <c r="J119" s="207">
        <f>ROUND(I119*H119,2)</f>
        <v>0</v>
      </c>
      <c r="K119" s="203" t="s">
        <v>122</v>
      </c>
      <c r="L119" s="45"/>
      <c r="M119" s="208" t="s">
        <v>19</v>
      </c>
      <c r="N119" s="209" t="s">
        <v>48</v>
      </c>
      <c r="O119" s="85"/>
      <c r="P119" s="210">
        <f>O119*H119</f>
        <v>0</v>
      </c>
      <c r="Q119" s="210">
        <v>0</v>
      </c>
      <c r="R119" s="210">
        <f>Q119*H119</f>
        <v>0</v>
      </c>
      <c r="S119" s="210">
        <v>0</v>
      </c>
      <c r="T119" s="211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2" t="s">
        <v>157</v>
      </c>
      <c r="AT119" s="212" t="s">
        <v>118</v>
      </c>
      <c r="AU119" s="212" t="s">
        <v>124</v>
      </c>
      <c r="AY119" s="18" t="s">
        <v>115</v>
      </c>
      <c r="BE119" s="213">
        <f>IF(N119="základní",J119,0)</f>
        <v>0</v>
      </c>
      <c r="BF119" s="213">
        <f>IF(N119="snížená",J119,0)</f>
        <v>0</v>
      </c>
      <c r="BG119" s="213">
        <f>IF(N119="zákl. přenesená",J119,0)</f>
        <v>0</v>
      </c>
      <c r="BH119" s="213">
        <f>IF(N119="sníž. přenesená",J119,0)</f>
        <v>0</v>
      </c>
      <c r="BI119" s="213">
        <f>IF(N119="nulová",J119,0)</f>
        <v>0</v>
      </c>
      <c r="BJ119" s="18" t="s">
        <v>124</v>
      </c>
      <c r="BK119" s="213">
        <f>ROUND(I119*H119,2)</f>
        <v>0</v>
      </c>
      <c r="BL119" s="18" t="s">
        <v>157</v>
      </c>
      <c r="BM119" s="212" t="s">
        <v>175</v>
      </c>
    </row>
    <row r="120" s="2" customFormat="1">
      <c r="A120" s="39"/>
      <c r="B120" s="40"/>
      <c r="C120" s="41"/>
      <c r="D120" s="214" t="s">
        <v>126</v>
      </c>
      <c r="E120" s="41"/>
      <c r="F120" s="215" t="s">
        <v>176</v>
      </c>
      <c r="G120" s="41"/>
      <c r="H120" s="41"/>
      <c r="I120" s="216"/>
      <c r="J120" s="41"/>
      <c r="K120" s="41"/>
      <c r="L120" s="45"/>
      <c r="M120" s="217"/>
      <c r="N120" s="218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126</v>
      </c>
      <c r="AU120" s="18" t="s">
        <v>124</v>
      </c>
    </row>
    <row r="121" s="2" customFormat="1">
      <c r="A121" s="39"/>
      <c r="B121" s="40"/>
      <c r="C121" s="41"/>
      <c r="D121" s="219" t="s">
        <v>128</v>
      </c>
      <c r="E121" s="41"/>
      <c r="F121" s="220" t="s">
        <v>177</v>
      </c>
      <c r="G121" s="41"/>
      <c r="H121" s="41"/>
      <c r="I121" s="216"/>
      <c r="J121" s="41"/>
      <c r="K121" s="41"/>
      <c r="L121" s="45"/>
      <c r="M121" s="217"/>
      <c r="N121" s="218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128</v>
      </c>
      <c r="AU121" s="18" t="s">
        <v>124</v>
      </c>
    </row>
    <row r="122" s="14" customFormat="1">
      <c r="A122" s="14"/>
      <c r="B122" s="231"/>
      <c r="C122" s="232"/>
      <c r="D122" s="214" t="s">
        <v>130</v>
      </c>
      <c r="E122" s="233" t="s">
        <v>19</v>
      </c>
      <c r="F122" s="234" t="s">
        <v>178</v>
      </c>
      <c r="G122" s="232"/>
      <c r="H122" s="235">
        <v>0.80000000000000004</v>
      </c>
      <c r="I122" s="236"/>
      <c r="J122" s="232"/>
      <c r="K122" s="232"/>
      <c r="L122" s="237"/>
      <c r="M122" s="238"/>
      <c r="N122" s="239"/>
      <c r="O122" s="239"/>
      <c r="P122" s="239"/>
      <c r="Q122" s="239"/>
      <c r="R122" s="239"/>
      <c r="S122" s="239"/>
      <c r="T122" s="240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1" t="s">
        <v>130</v>
      </c>
      <c r="AU122" s="241" t="s">
        <v>124</v>
      </c>
      <c r="AV122" s="14" t="s">
        <v>124</v>
      </c>
      <c r="AW122" s="14" t="s">
        <v>37</v>
      </c>
      <c r="AX122" s="14" t="s">
        <v>84</v>
      </c>
      <c r="AY122" s="241" t="s">
        <v>115</v>
      </c>
    </row>
    <row r="123" s="2" customFormat="1" ht="24.15" customHeight="1">
      <c r="A123" s="39"/>
      <c r="B123" s="40"/>
      <c r="C123" s="253" t="s">
        <v>179</v>
      </c>
      <c r="D123" s="253" t="s">
        <v>162</v>
      </c>
      <c r="E123" s="254" t="s">
        <v>180</v>
      </c>
      <c r="F123" s="255" t="s">
        <v>181</v>
      </c>
      <c r="G123" s="256" t="s">
        <v>121</v>
      </c>
      <c r="H123" s="257">
        <v>0.83999999999999997</v>
      </c>
      <c r="I123" s="258"/>
      <c r="J123" s="259">
        <f>ROUND(I123*H123,2)</f>
        <v>0</v>
      </c>
      <c r="K123" s="255" t="s">
        <v>122</v>
      </c>
      <c r="L123" s="260"/>
      <c r="M123" s="261" t="s">
        <v>19</v>
      </c>
      <c r="N123" s="262" t="s">
        <v>48</v>
      </c>
      <c r="O123" s="85"/>
      <c r="P123" s="210">
        <f>O123*H123</f>
        <v>0</v>
      </c>
      <c r="Q123" s="210">
        <v>0.0030000000000000001</v>
      </c>
      <c r="R123" s="210">
        <f>Q123*H123</f>
        <v>0.0025200000000000001</v>
      </c>
      <c r="S123" s="210">
        <v>0</v>
      </c>
      <c r="T123" s="21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2" t="s">
        <v>165</v>
      </c>
      <c r="AT123" s="212" t="s">
        <v>162</v>
      </c>
      <c r="AU123" s="212" t="s">
        <v>124</v>
      </c>
      <c r="AY123" s="18" t="s">
        <v>115</v>
      </c>
      <c r="BE123" s="213">
        <f>IF(N123="základní",J123,0)</f>
        <v>0</v>
      </c>
      <c r="BF123" s="213">
        <f>IF(N123="snížená",J123,0)</f>
        <v>0</v>
      </c>
      <c r="BG123" s="213">
        <f>IF(N123="zákl. přenesená",J123,0)</f>
        <v>0</v>
      </c>
      <c r="BH123" s="213">
        <f>IF(N123="sníž. přenesená",J123,0)</f>
        <v>0</v>
      </c>
      <c r="BI123" s="213">
        <f>IF(N123="nulová",J123,0)</f>
        <v>0</v>
      </c>
      <c r="BJ123" s="18" t="s">
        <v>124</v>
      </c>
      <c r="BK123" s="213">
        <f>ROUND(I123*H123,2)</f>
        <v>0</v>
      </c>
      <c r="BL123" s="18" t="s">
        <v>157</v>
      </c>
      <c r="BM123" s="212" t="s">
        <v>182</v>
      </c>
    </row>
    <row r="124" s="2" customFormat="1">
      <c r="A124" s="39"/>
      <c r="B124" s="40"/>
      <c r="C124" s="41"/>
      <c r="D124" s="214" t="s">
        <v>126</v>
      </c>
      <c r="E124" s="41"/>
      <c r="F124" s="215" t="s">
        <v>181</v>
      </c>
      <c r="G124" s="41"/>
      <c r="H124" s="41"/>
      <c r="I124" s="216"/>
      <c r="J124" s="41"/>
      <c r="K124" s="41"/>
      <c r="L124" s="45"/>
      <c r="M124" s="217"/>
      <c r="N124" s="218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126</v>
      </c>
      <c r="AU124" s="18" t="s">
        <v>124</v>
      </c>
    </row>
    <row r="125" s="14" customFormat="1">
      <c r="A125" s="14"/>
      <c r="B125" s="231"/>
      <c r="C125" s="232"/>
      <c r="D125" s="214" t="s">
        <v>130</v>
      </c>
      <c r="E125" s="232"/>
      <c r="F125" s="234" t="s">
        <v>183</v>
      </c>
      <c r="G125" s="232"/>
      <c r="H125" s="235">
        <v>0.83999999999999997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1" t="s">
        <v>130</v>
      </c>
      <c r="AU125" s="241" t="s">
        <v>124</v>
      </c>
      <c r="AV125" s="14" t="s">
        <v>124</v>
      </c>
      <c r="AW125" s="14" t="s">
        <v>4</v>
      </c>
      <c r="AX125" s="14" t="s">
        <v>84</v>
      </c>
      <c r="AY125" s="241" t="s">
        <v>115</v>
      </c>
    </row>
    <row r="126" s="2" customFormat="1" ht="24.15" customHeight="1">
      <c r="A126" s="39"/>
      <c r="B126" s="40"/>
      <c r="C126" s="201" t="s">
        <v>116</v>
      </c>
      <c r="D126" s="201" t="s">
        <v>118</v>
      </c>
      <c r="E126" s="202" t="s">
        <v>184</v>
      </c>
      <c r="F126" s="203" t="s">
        <v>185</v>
      </c>
      <c r="G126" s="204" t="s">
        <v>121</v>
      </c>
      <c r="H126" s="205">
        <v>238.60900000000001</v>
      </c>
      <c r="I126" s="206"/>
      <c r="J126" s="207">
        <f>ROUND(I126*H126,2)</f>
        <v>0</v>
      </c>
      <c r="K126" s="203" t="s">
        <v>122</v>
      </c>
      <c r="L126" s="45"/>
      <c r="M126" s="208" t="s">
        <v>19</v>
      </c>
      <c r="N126" s="209" t="s">
        <v>48</v>
      </c>
      <c r="O126" s="85"/>
      <c r="P126" s="210">
        <f>O126*H126</f>
        <v>0</v>
      </c>
      <c r="Q126" s="210">
        <v>1.0000000000000001E-05</v>
      </c>
      <c r="R126" s="210">
        <f>Q126*H126</f>
        <v>0.0023860900000000004</v>
      </c>
      <c r="S126" s="210">
        <v>0</v>
      </c>
      <c r="T126" s="21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2" t="s">
        <v>157</v>
      </c>
      <c r="AT126" s="212" t="s">
        <v>118</v>
      </c>
      <c r="AU126" s="212" t="s">
        <v>124</v>
      </c>
      <c r="AY126" s="18" t="s">
        <v>115</v>
      </c>
      <c r="BE126" s="213">
        <f>IF(N126="základní",J126,0)</f>
        <v>0</v>
      </c>
      <c r="BF126" s="213">
        <f>IF(N126="snížená",J126,0)</f>
        <v>0</v>
      </c>
      <c r="BG126" s="213">
        <f>IF(N126="zákl. přenesená",J126,0)</f>
        <v>0</v>
      </c>
      <c r="BH126" s="213">
        <f>IF(N126="sníž. přenesená",J126,0)</f>
        <v>0</v>
      </c>
      <c r="BI126" s="213">
        <f>IF(N126="nulová",J126,0)</f>
        <v>0</v>
      </c>
      <c r="BJ126" s="18" t="s">
        <v>124</v>
      </c>
      <c r="BK126" s="213">
        <f>ROUND(I126*H126,2)</f>
        <v>0</v>
      </c>
      <c r="BL126" s="18" t="s">
        <v>157</v>
      </c>
      <c r="BM126" s="212" t="s">
        <v>186</v>
      </c>
    </row>
    <row r="127" s="2" customFormat="1">
      <c r="A127" s="39"/>
      <c r="B127" s="40"/>
      <c r="C127" s="41"/>
      <c r="D127" s="214" t="s">
        <v>126</v>
      </c>
      <c r="E127" s="41"/>
      <c r="F127" s="215" t="s">
        <v>187</v>
      </c>
      <c r="G127" s="41"/>
      <c r="H127" s="41"/>
      <c r="I127" s="216"/>
      <c r="J127" s="41"/>
      <c r="K127" s="41"/>
      <c r="L127" s="45"/>
      <c r="M127" s="217"/>
      <c r="N127" s="218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126</v>
      </c>
      <c r="AU127" s="18" t="s">
        <v>124</v>
      </c>
    </row>
    <row r="128" s="2" customFormat="1">
      <c r="A128" s="39"/>
      <c r="B128" s="40"/>
      <c r="C128" s="41"/>
      <c r="D128" s="219" t="s">
        <v>128</v>
      </c>
      <c r="E128" s="41"/>
      <c r="F128" s="220" t="s">
        <v>188</v>
      </c>
      <c r="G128" s="41"/>
      <c r="H128" s="41"/>
      <c r="I128" s="216"/>
      <c r="J128" s="41"/>
      <c r="K128" s="41"/>
      <c r="L128" s="45"/>
      <c r="M128" s="217"/>
      <c r="N128" s="218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128</v>
      </c>
      <c r="AU128" s="18" t="s">
        <v>124</v>
      </c>
    </row>
    <row r="129" s="14" customFormat="1">
      <c r="A129" s="14"/>
      <c r="B129" s="231"/>
      <c r="C129" s="232"/>
      <c r="D129" s="214" t="s">
        <v>130</v>
      </c>
      <c r="E129" s="233" t="s">
        <v>19</v>
      </c>
      <c r="F129" s="234" t="s">
        <v>139</v>
      </c>
      <c r="G129" s="232"/>
      <c r="H129" s="235">
        <v>234.23400000000001</v>
      </c>
      <c r="I129" s="236"/>
      <c r="J129" s="232"/>
      <c r="K129" s="232"/>
      <c r="L129" s="237"/>
      <c r="M129" s="238"/>
      <c r="N129" s="239"/>
      <c r="O129" s="239"/>
      <c r="P129" s="239"/>
      <c r="Q129" s="239"/>
      <c r="R129" s="239"/>
      <c r="S129" s="239"/>
      <c r="T129" s="24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1" t="s">
        <v>130</v>
      </c>
      <c r="AU129" s="241" t="s">
        <v>124</v>
      </c>
      <c r="AV129" s="14" t="s">
        <v>124</v>
      </c>
      <c r="AW129" s="14" t="s">
        <v>37</v>
      </c>
      <c r="AX129" s="14" t="s">
        <v>76</v>
      </c>
      <c r="AY129" s="241" t="s">
        <v>115</v>
      </c>
    </row>
    <row r="130" s="14" customFormat="1">
      <c r="A130" s="14"/>
      <c r="B130" s="231"/>
      <c r="C130" s="232"/>
      <c r="D130" s="214" t="s">
        <v>130</v>
      </c>
      <c r="E130" s="233" t="s">
        <v>19</v>
      </c>
      <c r="F130" s="234" t="s">
        <v>140</v>
      </c>
      <c r="G130" s="232"/>
      <c r="H130" s="235">
        <v>-4.258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1" t="s">
        <v>130</v>
      </c>
      <c r="AU130" s="241" t="s">
        <v>124</v>
      </c>
      <c r="AV130" s="14" t="s">
        <v>124</v>
      </c>
      <c r="AW130" s="14" t="s">
        <v>37</v>
      </c>
      <c r="AX130" s="14" t="s">
        <v>76</v>
      </c>
      <c r="AY130" s="241" t="s">
        <v>115</v>
      </c>
    </row>
    <row r="131" s="14" customFormat="1">
      <c r="A131" s="14"/>
      <c r="B131" s="231"/>
      <c r="C131" s="232"/>
      <c r="D131" s="214" t="s">
        <v>130</v>
      </c>
      <c r="E131" s="233" t="s">
        <v>19</v>
      </c>
      <c r="F131" s="234" t="s">
        <v>141</v>
      </c>
      <c r="G131" s="232"/>
      <c r="H131" s="235">
        <v>-3.6000000000000001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4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1" t="s">
        <v>130</v>
      </c>
      <c r="AU131" s="241" t="s">
        <v>124</v>
      </c>
      <c r="AV131" s="14" t="s">
        <v>124</v>
      </c>
      <c r="AW131" s="14" t="s">
        <v>37</v>
      </c>
      <c r="AX131" s="14" t="s">
        <v>76</v>
      </c>
      <c r="AY131" s="241" t="s">
        <v>115</v>
      </c>
    </row>
    <row r="132" s="14" customFormat="1">
      <c r="A132" s="14"/>
      <c r="B132" s="231"/>
      <c r="C132" s="232"/>
      <c r="D132" s="214" t="s">
        <v>130</v>
      </c>
      <c r="E132" s="233" t="s">
        <v>19</v>
      </c>
      <c r="F132" s="234" t="s">
        <v>142</v>
      </c>
      <c r="G132" s="232"/>
      <c r="H132" s="235">
        <v>-0.98999999999999999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1" t="s">
        <v>130</v>
      </c>
      <c r="AU132" s="241" t="s">
        <v>124</v>
      </c>
      <c r="AV132" s="14" t="s">
        <v>124</v>
      </c>
      <c r="AW132" s="14" t="s">
        <v>37</v>
      </c>
      <c r="AX132" s="14" t="s">
        <v>76</v>
      </c>
      <c r="AY132" s="241" t="s">
        <v>115</v>
      </c>
    </row>
    <row r="133" s="14" customFormat="1">
      <c r="A133" s="14"/>
      <c r="B133" s="231"/>
      <c r="C133" s="232"/>
      <c r="D133" s="214" t="s">
        <v>130</v>
      </c>
      <c r="E133" s="233" t="s">
        <v>19</v>
      </c>
      <c r="F133" s="234" t="s">
        <v>143</v>
      </c>
      <c r="G133" s="232"/>
      <c r="H133" s="235">
        <v>-1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1" t="s">
        <v>130</v>
      </c>
      <c r="AU133" s="241" t="s">
        <v>124</v>
      </c>
      <c r="AV133" s="14" t="s">
        <v>124</v>
      </c>
      <c r="AW133" s="14" t="s">
        <v>37</v>
      </c>
      <c r="AX133" s="14" t="s">
        <v>76</v>
      </c>
      <c r="AY133" s="241" t="s">
        <v>115</v>
      </c>
    </row>
    <row r="134" s="14" customFormat="1">
      <c r="A134" s="14"/>
      <c r="B134" s="231"/>
      <c r="C134" s="232"/>
      <c r="D134" s="214" t="s">
        <v>130</v>
      </c>
      <c r="E134" s="233" t="s">
        <v>19</v>
      </c>
      <c r="F134" s="234" t="s">
        <v>144</v>
      </c>
      <c r="G134" s="232"/>
      <c r="H134" s="235">
        <v>-0.53300000000000003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1" t="s">
        <v>130</v>
      </c>
      <c r="AU134" s="241" t="s">
        <v>124</v>
      </c>
      <c r="AV134" s="14" t="s">
        <v>124</v>
      </c>
      <c r="AW134" s="14" t="s">
        <v>37</v>
      </c>
      <c r="AX134" s="14" t="s">
        <v>76</v>
      </c>
      <c r="AY134" s="241" t="s">
        <v>115</v>
      </c>
    </row>
    <row r="135" s="14" customFormat="1">
      <c r="A135" s="14"/>
      <c r="B135" s="231"/>
      <c r="C135" s="232"/>
      <c r="D135" s="214" t="s">
        <v>130</v>
      </c>
      <c r="E135" s="233" t="s">
        <v>19</v>
      </c>
      <c r="F135" s="234" t="s">
        <v>189</v>
      </c>
      <c r="G135" s="232"/>
      <c r="H135" s="235">
        <v>6.0060000000000002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1" t="s">
        <v>130</v>
      </c>
      <c r="AU135" s="241" t="s">
        <v>124</v>
      </c>
      <c r="AV135" s="14" t="s">
        <v>124</v>
      </c>
      <c r="AW135" s="14" t="s">
        <v>37</v>
      </c>
      <c r="AX135" s="14" t="s">
        <v>76</v>
      </c>
      <c r="AY135" s="241" t="s">
        <v>115</v>
      </c>
    </row>
    <row r="136" s="14" customFormat="1">
      <c r="A136" s="14"/>
      <c r="B136" s="231"/>
      <c r="C136" s="232"/>
      <c r="D136" s="214" t="s">
        <v>130</v>
      </c>
      <c r="E136" s="233" t="s">
        <v>19</v>
      </c>
      <c r="F136" s="234" t="s">
        <v>190</v>
      </c>
      <c r="G136" s="232"/>
      <c r="H136" s="235">
        <v>3.2280000000000002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1" t="s">
        <v>130</v>
      </c>
      <c r="AU136" s="241" t="s">
        <v>124</v>
      </c>
      <c r="AV136" s="14" t="s">
        <v>124</v>
      </c>
      <c r="AW136" s="14" t="s">
        <v>37</v>
      </c>
      <c r="AX136" s="14" t="s">
        <v>76</v>
      </c>
      <c r="AY136" s="241" t="s">
        <v>115</v>
      </c>
    </row>
    <row r="137" s="14" customFormat="1">
      <c r="A137" s="14"/>
      <c r="B137" s="231"/>
      <c r="C137" s="232"/>
      <c r="D137" s="214" t="s">
        <v>130</v>
      </c>
      <c r="E137" s="233" t="s">
        <v>19</v>
      </c>
      <c r="F137" s="234" t="s">
        <v>191</v>
      </c>
      <c r="G137" s="232"/>
      <c r="H137" s="235">
        <v>3.21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1" t="s">
        <v>130</v>
      </c>
      <c r="AU137" s="241" t="s">
        <v>124</v>
      </c>
      <c r="AV137" s="14" t="s">
        <v>124</v>
      </c>
      <c r="AW137" s="14" t="s">
        <v>37</v>
      </c>
      <c r="AX137" s="14" t="s">
        <v>76</v>
      </c>
      <c r="AY137" s="241" t="s">
        <v>115</v>
      </c>
    </row>
    <row r="138" s="14" customFormat="1">
      <c r="A138" s="14"/>
      <c r="B138" s="231"/>
      <c r="C138" s="232"/>
      <c r="D138" s="214" t="s">
        <v>130</v>
      </c>
      <c r="E138" s="233" t="s">
        <v>19</v>
      </c>
      <c r="F138" s="234" t="s">
        <v>192</v>
      </c>
      <c r="G138" s="232"/>
      <c r="H138" s="235">
        <v>0.86299999999999999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1" t="s">
        <v>130</v>
      </c>
      <c r="AU138" s="241" t="s">
        <v>124</v>
      </c>
      <c r="AV138" s="14" t="s">
        <v>124</v>
      </c>
      <c r="AW138" s="14" t="s">
        <v>37</v>
      </c>
      <c r="AX138" s="14" t="s">
        <v>76</v>
      </c>
      <c r="AY138" s="241" t="s">
        <v>115</v>
      </c>
    </row>
    <row r="139" s="14" customFormat="1">
      <c r="A139" s="14"/>
      <c r="B139" s="231"/>
      <c r="C139" s="232"/>
      <c r="D139" s="214" t="s">
        <v>130</v>
      </c>
      <c r="E139" s="233" t="s">
        <v>19</v>
      </c>
      <c r="F139" s="234" t="s">
        <v>193</v>
      </c>
      <c r="G139" s="232"/>
      <c r="H139" s="235">
        <v>0.90000000000000002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1" t="s">
        <v>130</v>
      </c>
      <c r="AU139" s="241" t="s">
        <v>124</v>
      </c>
      <c r="AV139" s="14" t="s">
        <v>124</v>
      </c>
      <c r="AW139" s="14" t="s">
        <v>37</v>
      </c>
      <c r="AX139" s="14" t="s">
        <v>76</v>
      </c>
      <c r="AY139" s="241" t="s">
        <v>115</v>
      </c>
    </row>
    <row r="140" s="14" customFormat="1">
      <c r="A140" s="14"/>
      <c r="B140" s="231"/>
      <c r="C140" s="232"/>
      <c r="D140" s="214" t="s">
        <v>130</v>
      </c>
      <c r="E140" s="233" t="s">
        <v>19</v>
      </c>
      <c r="F140" s="234" t="s">
        <v>194</v>
      </c>
      <c r="G140" s="232"/>
      <c r="H140" s="235">
        <v>0.54900000000000004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1" t="s">
        <v>130</v>
      </c>
      <c r="AU140" s="241" t="s">
        <v>124</v>
      </c>
      <c r="AV140" s="14" t="s">
        <v>124</v>
      </c>
      <c r="AW140" s="14" t="s">
        <v>37</v>
      </c>
      <c r="AX140" s="14" t="s">
        <v>76</v>
      </c>
      <c r="AY140" s="241" t="s">
        <v>115</v>
      </c>
    </row>
    <row r="141" s="15" customFormat="1">
      <c r="A141" s="15"/>
      <c r="B141" s="242"/>
      <c r="C141" s="243"/>
      <c r="D141" s="214" t="s">
        <v>130</v>
      </c>
      <c r="E141" s="244" t="s">
        <v>19</v>
      </c>
      <c r="F141" s="245" t="s">
        <v>133</v>
      </c>
      <c r="G141" s="243"/>
      <c r="H141" s="246">
        <v>238.60900000000001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2" t="s">
        <v>130</v>
      </c>
      <c r="AU141" s="252" t="s">
        <v>124</v>
      </c>
      <c r="AV141" s="15" t="s">
        <v>123</v>
      </c>
      <c r="AW141" s="15" t="s">
        <v>37</v>
      </c>
      <c r="AX141" s="15" t="s">
        <v>84</v>
      </c>
      <c r="AY141" s="252" t="s">
        <v>115</v>
      </c>
    </row>
    <row r="142" s="2" customFormat="1" ht="37.8" customHeight="1">
      <c r="A142" s="39"/>
      <c r="B142" s="40"/>
      <c r="C142" s="253" t="s">
        <v>195</v>
      </c>
      <c r="D142" s="253" t="s">
        <v>162</v>
      </c>
      <c r="E142" s="254" t="s">
        <v>196</v>
      </c>
      <c r="F142" s="255" t="s">
        <v>197</v>
      </c>
      <c r="G142" s="256" t="s">
        <v>121</v>
      </c>
      <c r="H142" s="257">
        <v>278.09899999999999</v>
      </c>
      <c r="I142" s="258"/>
      <c r="J142" s="259">
        <f>ROUND(I142*H142,2)</f>
        <v>0</v>
      </c>
      <c r="K142" s="255" t="s">
        <v>122</v>
      </c>
      <c r="L142" s="260"/>
      <c r="M142" s="261" t="s">
        <v>19</v>
      </c>
      <c r="N142" s="262" t="s">
        <v>48</v>
      </c>
      <c r="O142" s="85"/>
      <c r="P142" s="210">
        <f>O142*H142</f>
        <v>0</v>
      </c>
      <c r="Q142" s="210">
        <v>0.00012999999999999999</v>
      </c>
      <c r="R142" s="210">
        <f>Q142*H142</f>
        <v>0.036152869999999997</v>
      </c>
      <c r="S142" s="210">
        <v>0</v>
      </c>
      <c r="T142" s="21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2" t="s">
        <v>165</v>
      </c>
      <c r="AT142" s="212" t="s">
        <v>162</v>
      </c>
      <c r="AU142" s="212" t="s">
        <v>124</v>
      </c>
      <c r="AY142" s="18" t="s">
        <v>115</v>
      </c>
      <c r="BE142" s="213">
        <f>IF(N142="základní",J142,0)</f>
        <v>0</v>
      </c>
      <c r="BF142" s="213">
        <f>IF(N142="snížená",J142,0)</f>
        <v>0</v>
      </c>
      <c r="BG142" s="213">
        <f>IF(N142="zákl. přenesená",J142,0)</f>
        <v>0</v>
      </c>
      <c r="BH142" s="213">
        <f>IF(N142="sníž. přenesená",J142,0)</f>
        <v>0</v>
      </c>
      <c r="BI142" s="213">
        <f>IF(N142="nulová",J142,0)</f>
        <v>0</v>
      </c>
      <c r="BJ142" s="18" t="s">
        <v>124</v>
      </c>
      <c r="BK142" s="213">
        <f>ROUND(I142*H142,2)</f>
        <v>0</v>
      </c>
      <c r="BL142" s="18" t="s">
        <v>157</v>
      </c>
      <c r="BM142" s="212" t="s">
        <v>198</v>
      </c>
    </row>
    <row r="143" s="2" customFormat="1">
      <c r="A143" s="39"/>
      <c r="B143" s="40"/>
      <c r="C143" s="41"/>
      <c r="D143" s="214" t="s">
        <v>126</v>
      </c>
      <c r="E143" s="41"/>
      <c r="F143" s="215" t="s">
        <v>197</v>
      </c>
      <c r="G143" s="41"/>
      <c r="H143" s="41"/>
      <c r="I143" s="216"/>
      <c r="J143" s="41"/>
      <c r="K143" s="41"/>
      <c r="L143" s="45"/>
      <c r="M143" s="217"/>
      <c r="N143" s="218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126</v>
      </c>
      <c r="AU143" s="18" t="s">
        <v>124</v>
      </c>
    </row>
    <row r="144" s="14" customFormat="1">
      <c r="A144" s="14"/>
      <c r="B144" s="231"/>
      <c r="C144" s="232"/>
      <c r="D144" s="214" t="s">
        <v>130</v>
      </c>
      <c r="E144" s="232"/>
      <c r="F144" s="234" t="s">
        <v>199</v>
      </c>
      <c r="G144" s="232"/>
      <c r="H144" s="235">
        <v>278.09899999999999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1" t="s">
        <v>130</v>
      </c>
      <c r="AU144" s="241" t="s">
        <v>124</v>
      </c>
      <c r="AV144" s="14" t="s">
        <v>124</v>
      </c>
      <c r="AW144" s="14" t="s">
        <v>4</v>
      </c>
      <c r="AX144" s="14" t="s">
        <v>84</v>
      </c>
      <c r="AY144" s="241" t="s">
        <v>115</v>
      </c>
    </row>
    <row r="145" s="2" customFormat="1" ht="24.15" customHeight="1">
      <c r="A145" s="39"/>
      <c r="B145" s="40"/>
      <c r="C145" s="201" t="s">
        <v>200</v>
      </c>
      <c r="D145" s="201" t="s">
        <v>118</v>
      </c>
      <c r="E145" s="202" t="s">
        <v>201</v>
      </c>
      <c r="F145" s="203" t="s">
        <v>202</v>
      </c>
      <c r="G145" s="204" t="s">
        <v>203</v>
      </c>
      <c r="H145" s="205">
        <v>98.370000000000005</v>
      </c>
      <c r="I145" s="206"/>
      <c r="J145" s="207">
        <f>ROUND(I145*H145,2)</f>
        <v>0</v>
      </c>
      <c r="K145" s="203" t="s">
        <v>19</v>
      </c>
      <c r="L145" s="45"/>
      <c r="M145" s="208" t="s">
        <v>19</v>
      </c>
      <c r="N145" s="209" t="s">
        <v>48</v>
      </c>
      <c r="O145" s="85"/>
      <c r="P145" s="210">
        <f>O145*H145</f>
        <v>0</v>
      </c>
      <c r="Q145" s="210">
        <v>0</v>
      </c>
      <c r="R145" s="210">
        <f>Q145*H145</f>
        <v>0</v>
      </c>
      <c r="S145" s="210">
        <v>0</v>
      </c>
      <c r="T145" s="21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2" t="s">
        <v>157</v>
      </c>
      <c r="AT145" s="212" t="s">
        <v>118</v>
      </c>
      <c r="AU145" s="212" t="s">
        <v>124</v>
      </c>
      <c r="AY145" s="18" t="s">
        <v>115</v>
      </c>
      <c r="BE145" s="213">
        <f>IF(N145="základní",J145,0)</f>
        <v>0</v>
      </c>
      <c r="BF145" s="213">
        <f>IF(N145="snížená",J145,0)</f>
        <v>0</v>
      </c>
      <c r="BG145" s="213">
        <f>IF(N145="zákl. přenesená",J145,0)</f>
        <v>0</v>
      </c>
      <c r="BH145" s="213">
        <f>IF(N145="sníž. přenesená",J145,0)</f>
        <v>0</v>
      </c>
      <c r="BI145" s="213">
        <f>IF(N145="nulová",J145,0)</f>
        <v>0</v>
      </c>
      <c r="BJ145" s="18" t="s">
        <v>124</v>
      </c>
      <c r="BK145" s="213">
        <f>ROUND(I145*H145,2)</f>
        <v>0</v>
      </c>
      <c r="BL145" s="18" t="s">
        <v>157</v>
      </c>
      <c r="BM145" s="212" t="s">
        <v>204</v>
      </c>
    </row>
    <row r="146" s="2" customFormat="1">
      <c r="A146" s="39"/>
      <c r="B146" s="40"/>
      <c r="C146" s="41"/>
      <c r="D146" s="214" t="s">
        <v>126</v>
      </c>
      <c r="E146" s="41"/>
      <c r="F146" s="215" t="s">
        <v>202</v>
      </c>
      <c r="G146" s="41"/>
      <c r="H146" s="41"/>
      <c r="I146" s="216"/>
      <c r="J146" s="41"/>
      <c r="K146" s="41"/>
      <c r="L146" s="45"/>
      <c r="M146" s="217"/>
      <c r="N146" s="218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126</v>
      </c>
      <c r="AU146" s="18" t="s">
        <v>124</v>
      </c>
    </row>
    <row r="147" s="14" customFormat="1">
      <c r="A147" s="14"/>
      <c r="B147" s="231"/>
      <c r="C147" s="232"/>
      <c r="D147" s="214" t="s">
        <v>130</v>
      </c>
      <c r="E147" s="233" t="s">
        <v>19</v>
      </c>
      <c r="F147" s="234" t="s">
        <v>205</v>
      </c>
      <c r="G147" s="232"/>
      <c r="H147" s="235">
        <v>40.039999999999999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1" t="s">
        <v>130</v>
      </c>
      <c r="AU147" s="241" t="s">
        <v>124</v>
      </c>
      <c r="AV147" s="14" t="s">
        <v>124</v>
      </c>
      <c r="AW147" s="14" t="s">
        <v>37</v>
      </c>
      <c r="AX147" s="14" t="s">
        <v>76</v>
      </c>
      <c r="AY147" s="241" t="s">
        <v>115</v>
      </c>
    </row>
    <row r="148" s="14" customFormat="1">
      <c r="A148" s="14"/>
      <c r="B148" s="231"/>
      <c r="C148" s="232"/>
      <c r="D148" s="214" t="s">
        <v>130</v>
      </c>
      <c r="E148" s="233" t="s">
        <v>19</v>
      </c>
      <c r="F148" s="234" t="s">
        <v>206</v>
      </c>
      <c r="G148" s="232"/>
      <c r="H148" s="235">
        <v>21.52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1" t="s">
        <v>130</v>
      </c>
      <c r="AU148" s="241" t="s">
        <v>124</v>
      </c>
      <c r="AV148" s="14" t="s">
        <v>124</v>
      </c>
      <c r="AW148" s="14" t="s">
        <v>37</v>
      </c>
      <c r="AX148" s="14" t="s">
        <v>76</v>
      </c>
      <c r="AY148" s="241" t="s">
        <v>115</v>
      </c>
    </row>
    <row r="149" s="14" customFormat="1">
      <c r="A149" s="14"/>
      <c r="B149" s="231"/>
      <c r="C149" s="232"/>
      <c r="D149" s="214" t="s">
        <v>130</v>
      </c>
      <c r="E149" s="233" t="s">
        <v>19</v>
      </c>
      <c r="F149" s="234" t="s">
        <v>207</v>
      </c>
      <c r="G149" s="232"/>
      <c r="H149" s="235">
        <v>21.399999999999999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1" t="s">
        <v>130</v>
      </c>
      <c r="AU149" s="241" t="s">
        <v>124</v>
      </c>
      <c r="AV149" s="14" t="s">
        <v>124</v>
      </c>
      <c r="AW149" s="14" t="s">
        <v>37</v>
      </c>
      <c r="AX149" s="14" t="s">
        <v>76</v>
      </c>
      <c r="AY149" s="241" t="s">
        <v>115</v>
      </c>
    </row>
    <row r="150" s="14" customFormat="1">
      <c r="A150" s="14"/>
      <c r="B150" s="231"/>
      <c r="C150" s="232"/>
      <c r="D150" s="214" t="s">
        <v>130</v>
      </c>
      <c r="E150" s="233" t="s">
        <v>19</v>
      </c>
      <c r="F150" s="234" t="s">
        <v>208</v>
      </c>
      <c r="G150" s="232"/>
      <c r="H150" s="235">
        <v>5.75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1" t="s">
        <v>130</v>
      </c>
      <c r="AU150" s="241" t="s">
        <v>124</v>
      </c>
      <c r="AV150" s="14" t="s">
        <v>124</v>
      </c>
      <c r="AW150" s="14" t="s">
        <v>37</v>
      </c>
      <c r="AX150" s="14" t="s">
        <v>76</v>
      </c>
      <c r="AY150" s="241" t="s">
        <v>115</v>
      </c>
    </row>
    <row r="151" s="14" customFormat="1">
      <c r="A151" s="14"/>
      <c r="B151" s="231"/>
      <c r="C151" s="232"/>
      <c r="D151" s="214" t="s">
        <v>130</v>
      </c>
      <c r="E151" s="233" t="s">
        <v>19</v>
      </c>
      <c r="F151" s="234" t="s">
        <v>209</v>
      </c>
      <c r="G151" s="232"/>
      <c r="H151" s="235">
        <v>6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1" t="s">
        <v>130</v>
      </c>
      <c r="AU151" s="241" t="s">
        <v>124</v>
      </c>
      <c r="AV151" s="14" t="s">
        <v>124</v>
      </c>
      <c r="AW151" s="14" t="s">
        <v>37</v>
      </c>
      <c r="AX151" s="14" t="s">
        <v>76</v>
      </c>
      <c r="AY151" s="241" t="s">
        <v>115</v>
      </c>
    </row>
    <row r="152" s="14" customFormat="1">
      <c r="A152" s="14"/>
      <c r="B152" s="231"/>
      <c r="C152" s="232"/>
      <c r="D152" s="214" t="s">
        <v>130</v>
      </c>
      <c r="E152" s="233" t="s">
        <v>19</v>
      </c>
      <c r="F152" s="234" t="s">
        <v>210</v>
      </c>
      <c r="G152" s="232"/>
      <c r="H152" s="235">
        <v>3.6600000000000001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1" t="s">
        <v>130</v>
      </c>
      <c r="AU152" s="241" t="s">
        <v>124</v>
      </c>
      <c r="AV152" s="14" t="s">
        <v>124</v>
      </c>
      <c r="AW152" s="14" t="s">
        <v>37</v>
      </c>
      <c r="AX152" s="14" t="s">
        <v>76</v>
      </c>
      <c r="AY152" s="241" t="s">
        <v>115</v>
      </c>
    </row>
    <row r="153" s="15" customFormat="1">
      <c r="A153" s="15"/>
      <c r="B153" s="242"/>
      <c r="C153" s="243"/>
      <c r="D153" s="214" t="s">
        <v>130</v>
      </c>
      <c r="E153" s="244" t="s">
        <v>19</v>
      </c>
      <c r="F153" s="245" t="s">
        <v>133</v>
      </c>
      <c r="G153" s="243"/>
      <c r="H153" s="246">
        <v>98.370000000000005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2" t="s">
        <v>130</v>
      </c>
      <c r="AU153" s="252" t="s">
        <v>124</v>
      </c>
      <c r="AV153" s="15" t="s">
        <v>123</v>
      </c>
      <c r="AW153" s="15" t="s">
        <v>37</v>
      </c>
      <c r="AX153" s="15" t="s">
        <v>84</v>
      </c>
      <c r="AY153" s="252" t="s">
        <v>115</v>
      </c>
    </row>
    <row r="154" s="2" customFormat="1" ht="24.15" customHeight="1">
      <c r="A154" s="39"/>
      <c r="B154" s="40"/>
      <c r="C154" s="201" t="s">
        <v>211</v>
      </c>
      <c r="D154" s="201" t="s">
        <v>118</v>
      </c>
      <c r="E154" s="202" t="s">
        <v>212</v>
      </c>
      <c r="F154" s="203" t="s">
        <v>213</v>
      </c>
      <c r="G154" s="204" t="s">
        <v>214</v>
      </c>
      <c r="H154" s="263"/>
      <c r="I154" s="206"/>
      <c r="J154" s="207">
        <f>ROUND(I154*H154,2)</f>
        <v>0</v>
      </c>
      <c r="K154" s="203" t="s">
        <v>122</v>
      </c>
      <c r="L154" s="45"/>
      <c r="M154" s="208" t="s">
        <v>19</v>
      </c>
      <c r="N154" s="209" t="s">
        <v>48</v>
      </c>
      <c r="O154" s="85"/>
      <c r="P154" s="210">
        <f>O154*H154</f>
        <v>0</v>
      </c>
      <c r="Q154" s="210">
        <v>0</v>
      </c>
      <c r="R154" s="210">
        <f>Q154*H154</f>
        <v>0</v>
      </c>
      <c r="S154" s="210">
        <v>0</v>
      </c>
      <c r="T154" s="21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2" t="s">
        <v>157</v>
      </c>
      <c r="AT154" s="212" t="s">
        <v>118</v>
      </c>
      <c r="AU154" s="212" t="s">
        <v>124</v>
      </c>
      <c r="AY154" s="18" t="s">
        <v>115</v>
      </c>
      <c r="BE154" s="213">
        <f>IF(N154="základní",J154,0)</f>
        <v>0</v>
      </c>
      <c r="BF154" s="213">
        <f>IF(N154="snížená",J154,0)</f>
        <v>0</v>
      </c>
      <c r="BG154" s="213">
        <f>IF(N154="zákl. přenesená",J154,0)</f>
        <v>0</v>
      </c>
      <c r="BH154" s="213">
        <f>IF(N154="sníž. přenesená",J154,0)</f>
        <v>0</v>
      </c>
      <c r="BI154" s="213">
        <f>IF(N154="nulová",J154,0)</f>
        <v>0</v>
      </c>
      <c r="BJ154" s="18" t="s">
        <v>124</v>
      </c>
      <c r="BK154" s="213">
        <f>ROUND(I154*H154,2)</f>
        <v>0</v>
      </c>
      <c r="BL154" s="18" t="s">
        <v>157</v>
      </c>
      <c r="BM154" s="212" t="s">
        <v>215</v>
      </c>
    </row>
    <row r="155" s="2" customFormat="1">
      <c r="A155" s="39"/>
      <c r="B155" s="40"/>
      <c r="C155" s="41"/>
      <c r="D155" s="214" t="s">
        <v>126</v>
      </c>
      <c r="E155" s="41"/>
      <c r="F155" s="215" t="s">
        <v>216</v>
      </c>
      <c r="G155" s="41"/>
      <c r="H155" s="41"/>
      <c r="I155" s="216"/>
      <c r="J155" s="41"/>
      <c r="K155" s="41"/>
      <c r="L155" s="45"/>
      <c r="M155" s="217"/>
      <c r="N155" s="218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126</v>
      </c>
      <c r="AU155" s="18" t="s">
        <v>124</v>
      </c>
    </row>
    <row r="156" s="2" customFormat="1">
      <c r="A156" s="39"/>
      <c r="B156" s="40"/>
      <c r="C156" s="41"/>
      <c r="D156" s="219" t="s">
        <v>128</v>
      </c>
      <c r="E156" s="41"/>
      <c r="F156" s="220" t="s">
        <v>217</v>
      </c>
      <c r="G156" s="41"/>
      <c r="H156" s="41"/>
      <c r="I156" s="216"/>
      <c r="J156" s="41"/>
      <c r="K156" s="41"/>
      <c r="L156" s="45"/>
      <c r="M156" s="217"/>
      <c r="N156" s="218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128</v>
      </c>
      <c r="AU156" s="18" t="s">
        <v>124</v>
      </c>
    </row>
    <row r="157" s="2" customFormat="1" ht="24.15" customHeight="1">
      <c r="A157" s="39"/>
      <c r="B157" s="40"/>
      <c r="C157" s="201" t="s">
        <v>218</v>
      </c>
      <c r="D157" s="201" t="s">
        <v>118</v>
      </c>
      <c r="E157" s="202" t="s">
        <v>219</v>
      </c>
      <c r="F157" s="203" t="s">
        <v>220</v>
      </c>
      <c r="G157" s="204" t="s">
        <v>214</v>
      </c>
      <c r="H157" s="263"/>
      <c r="I157" s="206"/>
      <c r="J157" s="207">
        <f>ROUND(I157*H157,2)</f>
        <v>0</v>
      </c>
      <c r="K157" s="203" t="s">
        <v>122</v>
      </c>
      <c r="L157" s="45"/>
      <c r="M157" s="208" t="s">
        <v>19</v>
      </c>
      <c r="N157" s="209" t="s">
        <v>48</v>
      </c>
      <c r="O157" s="85"/>
      <c r="P157" s="210">
        <f>O157*H157</f>
        <v>0</v>
      </c>
      <c r="Q157" s="210">
        <v>0</v>
      </c>
      <c r="R157" s="210">
        <f>Q157*H157</f>
        <v>0</v>
      </c>
      <c r="S157" s="210">
        <v>0</v>
      </c>
      <c r="T157" s="21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2" t="s">
        <v>157</v>
      </c>
      <c r="AT157" s="212" t="s">
        <v>118</v>
      </c>
      <c r="AU157" s="212" t="s">
        <v>124</v>
      </c>
      <c r="AY157" s="18" t="s">
        <v>115</v>
      </c>
      <c r="BE157" s="213">
        <f>IF(N157="základní",J157,0)</f>
        <v>0</v>
      </c>
      <c r="BF157" s="213">
        <f>IF(N157="snížená",J157,0)</f>
        <v>0</v>
      </c>
      <c r="BG157" s="213">
        <f>IF(N157="zákl. přenesená",J157,0)</f>
        <v>0</v>
      </c>
      <c r="BH157" s="213">
        <f>IF(N157="sníž. přenesená",J157,0)</f>
        <v>0</v>
      </c>
      <c r="BI157" s="213">
        <f>IF(N157="nulová",J157,0)</f>
        <v>0</v>
      </c>
      <c r="BJ157" s="18" t="s">
        <v>124</v>
      </c>
      <c r="BK157" s="213">
        <f>ROUND(I157*H157,2)</f>
        <v>0</v>
      </c>
      <c r="BL157" s="18" t="s">
        <v>157</v>
      </c>
      <c r="BM157" s="212" t="s">
        <v>221</v>
      </c>
    </row>
    <row r="158" s="2" customFormat="1">
      <c r="A158" s="39"/>
      <c r="B158" s="40"/>
      <c r="C158" s="41"/>
      <c r="D158" s="214" t="s">
        <v>126</v>
      </c>
      <c r="E158" s="41"/>
      <c r="F158" s="215" t="s">
        <v>222</v>
      </c>
      <c r="G158" s="41"/>
      <c r="H158" s="41"/>
      <c r="I158" s="216"/>
      <c r="J158" s="41"/>
      <c r="K158" s="41"/>
      <c r="L158" s="45"/>
      <c r="M158" s="217"/>
      <c r="N158" s="218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126</v>
      </c>
      <c r="AU158" s="18" t="s">
        <v>124</v>
      </c>
    </row>
    <row r="159" s="2" customFormat="1">
      <c r="A159" s="39"/>
      <c r="B159" s="40"/>
      <c r="C159" s="41"/>
      <c r="D159" s="219" t="s">
        <v>128</v>
      </c>
      <c r="E159" s="41"/>
      <c r="F159" s="220" t="s">
        <v>223</v>
      </c>
      <c r="G159" s="41"/>
      <c r="H159" s="41"/>
      <c r="I159" s="216"/>
      <c r="J159" s="41"/>
      <c r="K159" s="41"/>
      <c r="L159" s="45"/>
      <c r="M159" s="217"/>
      <c r="N159" s="218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128</v>
      </c>
      <c r="AU159" s="18" t="s">
        <v>124</v>
      </c>
    </row>
    <row r="160" s="12" customFormat="1" ht="22.8" customHeight="1">
      <c r="A160" s="12"/>
      <c r="B160" s="185"/>
      <c r="C160" s="186"/>
      <c r="D160" s="187" t="s">
        <v>75</v>
      </c>
      <c r="E160" s="199" t="s">
        <v>224</v>
      </c>
      <c r="F160" s="199" t="s">
        <v>225</v>
      </c>
      <c r="G160" s="186"/>
      <c r="H160" s="186"/>
      <c r="I160" s="189"/>
      <c r="J160" s="200">
        <f>BK160</f>
        <v>0</v>
      </c>
      <c r="K160" s="186"/>
      <c r="L160" s="191"/>
      <c r="M160" s="192"/>
      <c r="N160" s="193"/>
      <c r="O160" s="193"/>
      <c r="P160" s="194">
        <f>SUM(P161:P169)</f>
        <v>0</v>
      </c>
      <c r="Q160" s="193"/>
      <c r="R160" s="194">
        <f>SUM(R161:R169)</f>
        <v>0</v>
      </c>
      <c r="S160" s="193"/>
      <c r="T160" s="195">
        <f>SUM(T161:T169)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96" t="s">
        <v>124</v>
      </c>
      <c r="AT160" s="197" t="s">
        <v>75</v>
      </c>
      <c r="AU160" s="197" t="s">
        <v>84</v>
      </c>
      <c r="AY160" s="196" t="s">
        <v>115</v>
      </c>
      <c r="BK160" s="198">
        <f>SUM(BK161:BK169)</f>
        <v>0</v>
      </c>
    </row>
    <row r="161" s="2" customFormat="1" ht="21.75" customHeight="1">
      <c r="A161" s="39"/>
      <c r="B161" s="40"/>
      <c r="C161" s="201" t="s">
        <v>226</v>
      </c>
      <c r="D161" s="201" t="s">
        <v>118</v>
      </c>
      <c r="E161" s="202" t="s">
        <v>227</v>
      </c>
      <c r="F161" s="203" t="s">
        <v>228</v>
      </c>
      <c r="G161" s="204" t="s">
        <v>121</v>
      </c>
      <c r="H161" s="205">
        <v>37.600000000000001</v>
      </c>
      <c r="I161" s="206"/>
      <c r="J161" s="207">
        <f>ROUND(I161*H161,2)</f>
        <v>0</v>
      </c>
      <c r="K161" s="203" t="s">
        <v>19</v>
      </c>
      <c r="L161" s="45"/>
      <c r="M161" s="208" t="s">
        <v>19</v>
      </c>
      <c r="N161" s="209" t="s">
        <v>48</v>
      </c>
      <c r="O161" s="85"/>
      <c r="P161" s="210">
        <f>O161*H161</f>
        <v>0</v>
      </c>
      <c r="Q161" s="210">
        <v>0</v>
      </c>
      <c r="R161" s="210">
        <f>Q161*H161</f>
        <v>0</v>
      </c>
      <c r="S161" s="210">
        <v>0</v>
      </c>
      <c r="T161" s="21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2" t="s">
        <v>157</v>
      </c>
      <c r="AT161" s="212" t="s">
        <v>118</v>
      </c>
      <c r="AU161" s="212" t="s">
        <v>124</v>
      </c>
      <c r="AY161" s="18" t="s">
        <v>115</v>
      </c>
      <c r="BE161" s="213">
        <f>IF(N161="základní",J161,0)</f>
        <v>0</v>
      </c>
      <c r="BF161" s="213">
        <f>IF(N161="snížená",J161,0)</f>
        <v>0</v>
      </c>
      <c r="BG161" s="213">
        <f>IF(N161="zákl. přenesená",J161,0)</f>
        <v>0</v>
      </c>
      <c r="BH161" s="213">
        <f>IF(N161="sníž. přenesená",J161,0)</f>
        <v>0</v>
      </c>
      <c r="BI161" s="213">
        <f>IF(N161="nulová",J161,0)</f>
        <v>0</v>
      </c>
      <c r="BJ161" s="18" t="s">
        <v>124</v>
      </c>
      <c r="BK161" s="213">
        <f>ROUND(I161*H161,2)</f>
        <v>0</v>
      </c>
      <c r="BL161" s="18" t="s">
        <v>157</v>
      </c>
      <c r="BM161" s="212" t="s">
        <v>229</v>
      </c>
    </row>
    <row r="162" s="2" customFormat="1">
      <c r="A162" s="39"/>
      <c r="B162" s="40"/>
      <c r="C162" s="41"/>
      <c r="D162" s="214" t="s">
        <v>126</v>
      </c>
      <c r="E162" s="41"/>
      <c r="F162" s="215" t="s">
        <v>228</v>
      </c>
      <c r="G162" s="41"/>
      <c r="H162" s="41"/>
      <c r="I162" s="216"/>
      <c r="J162" s="41"/>
      <c r="K162" s="41"/>
      <c r="L162" s="45"/>
      <c r="M162" s="217"/>
      <c r="N162" s="218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126</v>
      </c>
      <c r="AU162" s="18" t="s">
        <v>124</v>
      </c>
    </row>
    <row r="163" s="14" customFormat="1">
      <c r="A163" s="14"/>
      <c r="B163" s="231"/>
      <c r="C163" s="232"/>
      <c r="D163" s="214" t="s">
        <v>130</v>
      </c>
      <c r="E163" s="233" t="s">
        <v>19</v>
      </c>
      <c r="F163" s="234" t="s">
        <v>230</v>
      </c>
      <c r="G163" s="232"/>
      <c r="H163" s="235">
        <v>37.600000000000001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1" t="s">
        <v>130</v>
      </c>
      <c r="AU163" s="241" t="s">
        <v>124</v>
      </c>
      <c r="AV163" s="14" t="s">
        <v>124</v>
      </c>
      <c r="AW163" s="14" t="s">
        <v>37</v>
      </c>
      <c r="AX163" s="14" t="s">
        <v>84</v>
      </c>
      <c r="AY163" s="241" t="s">
        <v>115</v>
      </c>
    </row>
    <row r="164" s="2" customFormat="1" ht="24.15" customHeight="1">
      <c r="A164" s="39"/>
      <c r="B164" s="40"/>
      <c r="C164" s="201" t="s">
        <v>8</v>
      </c>
      <c r="D164" s="201" t="s">
        <v>118</v>
      </c>
      <c r="E164" s="202" t="s">
        <v>231</v>
      </c>
      <c r="F164" s="203" t="s">
        <v>232</v>
      </c>
      <c r="G164" s="204" t="s">
        <v>214</v>
      </c>
      <c r="H164" s="263"/>
      <c r="I164" s="206"/>
      <c r="J164" s="207">
        <f>ROUND(I164*H164,2)</f>
        <v>0</v>
      </c>
      <c r="K164" s="203" t="s">
        <v>122</v>
      </c>
      <c r="L164" s="45"/>
      <c r="M164" s="208" t="s">
        <v>19</v>
      </c>
      <c r="N164" s="209" t="s">
        <v>48</v>
      </c>
      <c r="O164" s="85"/>
      <c r="P164" s="210">
        <f>O164*H164</f>
        <v>0</v>
      </c>
      <c r="Q164" s="210">
        <v>0</v>
      </c>
      <c r="R164" s="210">
        <f>Q164*H164</f>
        <v>0</v>
      </c>
      <c r="S164" s="210">
        <v>0</v>
      </c>
      <c r="T164" s="21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2" t="s">
        <v>157</v>
      </c>
      <c r="AT164" s="212" t="s">
        <v>118</v>
      </c>
      <c r="AU164" s="212" t="s">
        <v>124</v>
      </c>
      <c r="AY164" s="18" t="s">
        <v>115</v>
      </c>
      <c r="BE164" s="213">
        <f>IF(N164="základní",J164,0)</f>
        <v>0</v>
      </c>
      <c r="BF164" s="213">
        <f>IF(N164="snížená",J164,0)</f>
        <v>0</v>
      </c>
      <c r="BG164" s="213">
        <f>IF(N164="zákl. přenesená",J164,0)</f>
        <v>0</v>
      </c>
      <c r="BH164" s="213">
        <f>IF(N164="sníž. přenesená",J164,0)</f>
        <v>0</v>
      </c>
      <c r="BI164" s="213">
        <f>IF(N164="nulová",J164,0)</f>
        <v>0</v>
      </c>
      <c r="BJ164" s="18" t="s">
        <v>124</v>
      </c>
      <c r="BK164" s="213">
        <f>ROUND(I164*H164,2)</f>
        <v>0</v>
      </c>
      <c r="BL164" s="18" t="s">
        <v>157</v>
      </c>
      <c r="BM164" s="212" t="s">
        <v>233</v>
      </c>
    </row>
    <row r="165" s="2" customFormat="1">
      <c r="A165" s="39"/>
      <c r="B165" s="40"/>
      <c r="C165" s="41"/>
      <c r="D165" s="214" t="s">
        <v>126</v>
      </c>
      <c r="E165" s="41"/>
      <c r="F165" s="215" t="s">
        <v>234</v>
      </c>
      <c r="G165" s="41"/>
      <c r="H165" s="41"/>
      <c r="I165" s="216"/>
      <c r="J165" s="41"/>
      <c r="K165" s="41"/>
      <c r="L165" s="45"/>
      <c r="M165" s="217"/>
      <c r="N165" s="218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126</v>
      </c>
      <c r="AU165" s="18" t="s">
        <v>124</v>
      </c>
    </row>
    <row r="166" s="2" customFormat="1">
      <c r="A166" s="39"/>
      <c r="B166" s="40"/>
      <c r="C166" s="41"/>
      <c r="D166" s="219" t="s">
        <v>128</v>
      </c>
      <c r="E166" s="41"/>
      <c r="F166" s="220" t="s">
        <v>235</v>
      </c>
      <c r="G166" s="41"/>
      <c r="H166" s="41"/>
      <c r="I166" s="216"/>
      <c r="J166" s="41"/>
      <c r="K166" s="41"/>
      <c r="L166" s="45"/>
      <c r="M166" s="217"/>
      <c r="N166" s="218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128</v>
      </c>
      <c r="AU166" s="18" t="s">
        <v>124</v>
      </c>
    </row>
    <row r="167" s="2" customFormat="1" ht="24.15" customHeight="1">
      <c r="A167" s="39"/>
      <c r="B167" s="40"/>
      <c r="C167" s="201" t="s">
        <v>157</v>
      </c>
      <c r="D167" s="201" t="s">
        <v>118</v>
      </c>
      <c r="E167" s="202" t="s">
        <v>236</v>
      </c>
      <c r="F167" s="203" t="s">
        <v>237</v>
      </c>
      <c r="G167" s="204" t="s">
        <v>214</v>
      </c>
      <c r="H167" s="263"/>
      <c r="I167" s="206"/>
      <c r="J167" s="207">
        <f>ROUND(I167*H167,2)</f>
        <v>0</v>
      </c>
      <c r="K167" s="203" t="s">
        <v>122</v>
      </c>
      <c r="L167" s="45"/>
      <c r="M167" s="208" t="s">
        <v>19</v>
      </c>
      <c r="N167" s="209" t="s">
        <v>48</v>
      </c>
      <c r="O167" s="85"/>
      <c r="P167" s="210">
        <f>O167*H167</f>
        <v>0</v>
      </c>
      <c r="Q167" s="210">
        <v>0</v>
      </c>
      <c r="R167" s="210">
        <f>Q167*H167</f>
        <v>0</v>
      </c>
      <c r="S167" s="210">
        <v>0</v>
      </c>
      <c r="T167" s="211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2" t="s">
        <v>157</v>
      </c>
      <c r="AT167" s="212" t="s">
        <v>118</v>
      </c>
      <c r="AU167" s="212" t="s">
        <v>124</v>
      </c>
      <c r="AY167" s="18" t="s">
        <v>115</v>
      </c>
      <c r="BE167" s="213">
        <f>IF(N167="základní",J167,0)</f>
        <v>0</v>
      </c>
      <c r="BF167" s="213">
        <f>IF(N167="snížená",J167,0)</f>
        <v>0</v>
      </c>
      <c r="BG167" s="213">
        <f>IF(N167="zákl. přenesená",J167,0)</f>
        <v>0</v>
      </c>
      <c r="BH167" s="213">
        <f>IF(N167="sníž. přenesená",J167,0)</f>
        <v>0</v>
      </c>
      <c r="BI167" s="213">
        <f>IF(N167="nulová",J167,0)</f>
        <v>0</v>
      </c>
      <c r="BJ167" s="18" t="s">
        <v>124</v>
      </c>
      <c r="BK167" s="213">
        <f>ROUND(I167*H167,2)</f>
        <v>0</v>
      </c>
      <c r="BL167" s="18" t="s">
        <v>157</v>
      </c>
      <c r="BM167" s="212" t="s">
        <v>238</v>
      </c>
    </row>
    <row r="168" s="2" customFormat="1">
      <c r="A168" s="39"/>
      <c r="B168" s="40"/>
      <c r="C168" s="41"/>
      <c r="D168" s="214" t="s">
        <v>126</v>
      </c>
      <c r="E168" s="41"/>
      <c r="F168" s="215" t="s">
        <v>239</v>
      </c>
      <c r="G168" s="41"/>
      <c r="H168" s="41"/>
      <c r="I168" s="216"/>
      <c r="J168" s="41"/>
      <c r="K168" s="41"/>
      <c r="L168" s="45"/>
      <c r="M168" s="217"/>
      <c r="N168" s="218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126</v>
      </c>
      <c r="AU168" s="18" t="s">
        <v>124</v>
      </c>
    </row>
    <row r="169" s="2" customFormat="1">
      <c r="A169" s="39"/>
      <c r="B169" s="40"/>
      <c r="C169" s="41"/>
      <c r="D169" s="219" t="s">
        <v>128</v>
      </c>
      <c r="E169" s="41"/>
      <c r="F169" s="220" t="s">
        <v>240</v>
      </c>
      <c r="G169" s="41"/>
      <c r="H169" s="41"/>
      <c r="I169" s="216"/>
      <c r="J169" s="41"/>
      <c r="K169" s="41"/>
      <c r="L169" s="45"/>
      <c r="M169" s="217"/>
      <c r="N169" s="218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128</v>
      </c>
      <c r="AU169" s="18" t="s">
        <v>124</v>
      </c>
    </row>
    <row r="170" s="12" customFormat="1" ht="25.92" customHeight="1">
      <c r="A170" s="12"/>
      <c r="B170" s="185"/>
      <c r="C170" s="186"/>
      <c r="D170" s="187" t="s">
        <v>75</v>
      </c>
      <c r="E170" s="188" t="s">
        <v>241</v>
      </c>
      <c r="F170" s="188" t="s">
        <v>242</v>
      </c>
      <c r="G170" s="186"/>
      <c r="H170" s="186"/>
      <c r="I170" s="189"/>
      <c r="J170" s="190">
        <f>BK170</f>
        <v>0</v>
      </c>
      <c r="K170" s="186"/>
      <c r="L170" s="191"/>
      <c r="M170" s="192"/>
      <c r="N170" s="193"/>
      <c r="O170" s="193"/>
      <c r="P170" s="194">
        <f>P171</f>
        <v>0</v>
      </c>
      <c r="Q170" s="193"/>
      <c r="R170" s="194">
        <f>R171</f>
        <v>0</v>
      </c>
      <c r="S170" s="193"/>
      <c r="T170" s="195">
        <f>T171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96" t="s">
        <v>161</v>
      </c>
      <c r="AT170" s="197" t="s">
        <v>75</v>
      </c>
      <c r="AU170" s="197" t="s">
        <v>76</v>
      </c>
      <c r="AY170" s="196" t="s">
        <v>115</v>
      </c>
      <c r="BK170" s="198">
        <f>BK171</f>
        <v>0</v>
      </c>
    </row>
    <row r="171" s="12" customFormat="1" ht="22.8" customHeight="1">
      <c r="A171" s="12"/>
      <c r="B171" s="185"/>
      <c r="C171" s="186"/>
      <c r="D171" s="187" t="s">
        <v>75</v>
      </c>
      <c r="E171" s="199" t="s">
        <v>243</v>
      </c>
      <c r="F171" s="199" t="s">
        <v>244</v>
      </c>
      <c r="G171" s="186"/>
      <c r="H171" s="186"/>
      <c r="I171" s="189"/>
      <c r="J171" s="200">
        <f>BK171</f>
        <v>0</v>
      </c>
      <c r="K171" s="186"/>
      <c r="L171" s="191"/>
      <c r="M171" s="192"/>
      <c r="N171" s="193"/>
      <c r="O171" s="193"/>
      <c r="P171" s="194">
        <f>SUM(P172:P174)</f>
        <v>0</v>
      </c>
      <c r="Q171" s="193"/>
      <c r="R171" s="194">
        <f>SUM(R172:R174)</f>
        <v>0</v>
      </c>
      <c r="S171" s="193"/>
      <c r="T171" s="195">
        <f>SUM(T172:T174)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96" t="s">
        <v>161</v>
      </c>
      <c r="AT171" s="197" t="s">
        <v>75</v>
      </c>
      <c r="AU171" s="197" t="s">
        <v>84</v>
      </c>
      <c r="AY171" s="196" t="s">
        <v>115</v>
      </c>
      <c r="BK171" s="198">
        <f>SUM(BK172:BK174)</f>
        <v>0</v>
      </c>
    </row>
    <row r="172" s="2" customFormat="1" ht="16.5" customHeight="1">
      <c r="A172" s="39"/>
      <c r="B172" s="40"/>
      <c r="C172" s="201" t="s">
        <v>245</v>
      </c>
      <c r="D172" s="201" t="s">
        <v>118</v>
      </c>
      <c r="E172" s="202" t="s">
        <v>246</v>
      </c>
      <c r="F172" s="203" t="s">
        <v>244</v>
      </c>
      <c r="G172" s="204" t="s">
        <v>214</v>
      </c>
      <c r="H172" s="263"/>
      <c r="I172" s="206"/>
      <c r="J172" s="207">
        <f>ROUND(I172*H172,2)</f>
        <v>0</v>
      </c>
      <c r="K172" s="203" t="s">
        <v>122</v>
      </c>
      <c r="L172" s="45"/>
      <c r="M172" s="208" t="s">
        <v>19</v>
      </c>
      <c r="N172" s="209" t="s">
        <v>48</v>
      </c>
      <c r="O172" s="85"/>
      <c r="P172" s="210">
        <f>O172*H172</f>
        <v>0</v>
      </c>
      <c r="Q172" s="210">
        <v>0</v>
      </c>
      <c r="R172" s="210">
        <f>Q172*H172</f>
        <v>0</v>
      </c>
      <c r="S172" s="210">
        <v>0</v>
      </c>
      <c r="T172" s="21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2" t="s">
        <v>247</v>
      </c>
      <c r="AT172" s="212" t="s">
        <v>118</v>
      </c>
      <c r="AU172" s="212" t="s">
        <v>124</v>
      </c>
      <c r="AY172" s="18" t="s">
        <v>115</v>
      </c>
      <c r="BE172" s="213">
        <f>IF(N172="základní",J172,0)</f>
        <v>0</v>
      </c>
      <c r="BF172" s="213">
        <f>IF(N172="snížená",J172,0)</f>
        <v>0</v>
      </c>
      <c r="BG172" s="213">
        <f>IF(N172="zákl. přenesená",J172,0)</f>
        <v>0</v>
      </c>
      <c r="BH172" s="213">
        <f>IF(N172="sníž. přenesená",J172,0)</f>
        <v>0</v>
      </c>
      <c r="BI172" s="213">
        <f>IF(N172="nulová",J172,0)</f>
        <v>0</v>
      </c>
      <c r="BJ172" s="18" t="s">
        <v>124</v>
      </c>
      <c r="BK172" s="213">
        <f>ROUND(I172*H172,2)</f>
        <v>0</v>
      </c>
      <c r="BL172" s="18" t="s">
        <v>247</v>
      </c>
      <c r="BM172" s="212" t="s">
        <v>248</v>
      </c>
    </row>
    <row r="173" s="2" customFormat="1">
      <c r="A173" s="39"/>
      <c r="B173" s="40"/>
      <c r="C173" s="41"/>
      <c r="D173" s="214" t="s">
        <v>126</v>
      </c>
      <c r="E173" s="41"/>
      <c r="F173" s="215" t="s">
        <v>244</v>
      </c>
      <c r="G173" s="41"/>
      <c r="H173" s="41"/>
      <c r="I173" s="216"/>
      <c r="J173" s="41"/>
      <c r="K173" s="41"/>
      <c r="L173" s="45"/>
      <c r="M173" s="217"/>
      <c r="N173" s="218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126</v>
      </c>
      <c r="AU173" s="18" t="s">
        <v>124</v>
      </c>
    </row>
    <row r="174" s="2" customFormat="1">
      <c r="A174" s="39"/>
      <c r="B174" s="40"/>
      <c r="C174" s="41"/>
      <c r="D174" s="219" t="s">
        <v>128</v>
      </c>
      <c r="E174" s="41"/>
      <c r="F174" s="220" t="s">
        <v>249</v>
      </c>
      <c r="G174" s="41"/>
      <c r="H174" s="41"/>
      <c r="I174" s="216"/>
      <c r="J174" s="41"/>
      <c r="K174" s="41"/>
      <c r="L174" s="45"/>
      <c r="M174" s="264"/>
      <c r="N174" s="265"/>
      <c r="O174" s="266"/>
      <c r="P174" s="266"/>
      <c r="Q174" s="266"/>
      <c r="R174" s="266"/>
      <c r="S174" s="266"/>
      <c r="T174" s="267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128</v>
      </c>
      <c r="AU174" s="18" t="s">
        <v>124</v>
      </c>
    </row>
    <row r="175" s="2" customFormat="1" ht="6.96" customHeight="1">
      <c r="A175" s="39"/>
      <c r="B175" s="60"/>
      <c r="C175" s="61"/>
      <c r="D175" s="61"/>
      <c r="E175" s="61"/>
      <c r="F175" s="61"/>
      <c r="G175" s="61"/>
      <c r="H175" s="61"/>
      <c r="I175" s="61"/>
      <c r="J175" s="61"/>
      <c r="K175" s="61"/>
      <c r="L175" s="45"/>
      <c r="M175" s="39"/>
      <c r="O175" s="39"/>
      <c r="P175" s="39"/>
      <c r="Q175" s="39"/>
      <c r="R175" s="39"/>
      <c r="S175" s="39"/>
      <c r="T175" s="39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</row>
  </sheetData>
  <sheetProtection sheet="1" autoFilter="0" formatColumns="0" formatRows="0" objects="1" scenarios="1" spinCount="100000" saltValue="KymnyjUYMqVrsJKAweHzDYFdnZOraNxtkILin2GgL36fE8H9CnbnmiC9/GNvgg5SgGbc6c0ykVvmmmVwybwoNw==" hashValue="WIYaMpWvBfIYtO4NhHuroUHz5gnqQENFpPJKjvKbvKR1dd7MDwZZvFL6zD+bmMz6vZe8Zh3NUKh9U+Q3M2HcbQ==" algorithmName="SHA-512" password="CC35"/>
  <autoFilter ref="C85:K174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2_01/952901111"/>
    <hyperlink ref="F97" r:id="rId2" display="https://podminky.urs.cz/item/CS_URS_2022_01/952902021"/>
    <hyperlink ref="F107" r:id="rId3" display="https://podminky.urs.cz/item/CS_URS_2022_01/952902611"/>
    <hyperlink ref="F112" r:id="rId4" display="https://podminky.urs.cz/item/CS_URS_2022_01/713121121"/>
    <hyperlink ref="F121" r:id="rId5" display="https://podminky.urs.cz/item/CS_URS_2022_01/713131151"/>
    <hyperlink ref="F128" r:id="rId6" display="https://podminky.urs.cz/item/CS_URS_2022_01/713191133"/>
    <hyperlink ref="F156" r:id="rId7" display="https://podminky.urs.cz/item/CS_URS_2022_01/998713202"/>
    <hyperlink ref="F159" r:id="rId8" display="https://podminky.urs.cz/item/CS_URS_2022_01/998713292"/>
    <hyperlink ref="F166" r:id="rId9" display="https://podminky.urs.cz/item/CS_URS_2022_01/998762202"/>
    <hyperlink ref="F169" r:id="rId10" display="https://podminky.urs.cz/item/CS_URS_2022_01/998762294"/>
    <hyperlink ref="F174" r:id="rId11" display="https://podminky.urs.cz/item/CS_URS_2022_01/03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8" customWidth="1"/>
    <col min="2" max="2" width="1.667969" style="268" customWidth="1"/>
    <col min="3" max="4" width="5" style="268" customWidth="1"/>
    <col min="5" max="5" width="11.66016" style="268" customWidth="1"/>
    <col min="6" max="6" width="9.160156" style="268" customWidth="1"/>
    <col min="7" max="7" width="5" style="268" customWidth="1"/>
    <col min="8" max="8" width="77.83203" style="268" customWidth="1"/>
    <col min="9" max="10" width="20" style="268" customWidth="1"/>
    <col min="11" max="11" width="1.667969" style="268" customWidth="1"/>
  </cols>
  <sheetData>
    <row r="1" s="1" customFormat="1" ht="37.5" customHeight="1"/>
    <row r="2" s="1" customFormat="1" ht="7.5" customHeight="1">
      <c r="B2" s="269"/>
      <c r="C2" s="270"/>
      <c r="D2" s="270"/>
      <c r="E2" s="270"/>
      <c r="F2" s="270"/>
      <c r="G2" s="270"/>
      <c r="H2" s="270"/>
      <c r="I2" s="270"/>
      <c r="J2" s="270"/>
      <c r="K2" s="271"/>
    </row>
    <row r="3" s="16" customFormat="1" ht="45" customHeight="1">
      <c r="B3" s="272"/>
      <c r="C3" s="273" t="s">
        <v>250</v>
      </c>
      <c r="D3" s="273"/>
      <c r="E3" s="273"/>
      <c r="F3" s="273"/>
      <c r="G3" s="273"/>
      <c r="H3" s="273"/>
      <c r="I3" s="273"/>
      <c r="J3" s="273"/>
      <c r="K3" s="274"/>
    </row>
    <row r="4" s="1" customFormat="1" ht="25.5" customHeight="1">
      <c r="B4" s="275"/>
      <c r="C4" s="276" t="s">
        <v>251</v>
      </c>
      <c r="D4" s="276"/>
      <c r="E4" s="276"/>
      <c r="F4" s="276"/>
      <c r="G4" s="276"/>
      <c r="H4" s="276"/>
      <c r="I4" s="276"/>
      <c r="J4" s="276"/>
      <c r="K4" s="277"/>
    </row>
    <row r="5" s="1" customFormat="1" ht="5.25" customHeight="1">
      <c r="B5" s="275"/>
      <c r="C5" s="278"/>
      <c r="D5" s="278"/>
      <c r="E5" s="278"/>
      <c r="F5" s="278"/>
      <c r="G5" s="278"/>
      <c r="H5" s="278"/>
      <c r="I5" s="278"/>
      <c r="J5" s="278"/>
      <c r="K5" s="277"/>
    </row>
    <row r="6" s="1" customFormat="1" ht="15" customHeight="1">
      <c r="B6" s="275"/>
      <c r="C6" s="279" t="s">
        <v>252</v>
      </c>
      <c r="D6" s="279"/>
      <c r="E6" s="279"/>
      <c r="F6" s="279"/>
      <c r="G6" s="279"/>
      <c r="H6" s="279"/>
      <c r="I6" s="279"/>
      <c r="J6" s="279"/>
      <c r="K6" s="277"/>
    </row>
    <row r="7" s="1" customFormat="1" ht="15" customHeight="1">
      <c r="B7" s="280"/>
      <c r="C7" s="279" t="s">
        <v>253</v>
      </c>
      <c r="D7" s="279"/>
      <c r="E7" s="279"/>
      <c r="F7" s="279"/>
      <c r="G7" s="279"/>
      <c r="H7" s="279"/>
      <c r="I7" s="279"/>
      <c r="J7" s="279"/>
      <c r="K7" s="277"/>
    </row>
    <row r="8" s="1" customFormat="1" ht="12.75" customHeight="1">
      <c r="B8" s="280"/>
      <c r="C8" s="279"/>
      <c r="D8" s="279"/>
      <c r="E8" s="279"/>
      <c r="F8" s="279"/>
      <c r="G8" s="279"/>
      <c r="H8" s="279"/>
      <c r="I8" s="279"/>
      <c r="J8" s="279"/>
      <c r="K8" s="277"/>
    </row>
    <row r="9" s="1" customFormat="1" ht="15" customHeight="1">
      <c r="B9" s="280"/>
      <c r="C9" s="279" t="s">
        <v>254</v>
      </c>
      <c r="D9" s="279"/>
      <c r="E9" s="279"/>
      <c r="F9" s="279"/>
      <c r="G9" s="279"/>
      <c r="H9" s="279"/>
      <c r="I9" s="279"/>
      <c r="J9" s="279"/>
      <c r="K9" s="277"/>
    </row>
    <row r="10" s="1" customFormat="1" ht="15" customHeight="1">
      <c r="B10" s="280"/>
      <c r="C10" s="279"/>
      <c r="D10" s="279" t="s">
        <v>255</v>
      </c>
      <c r="E10" s="279"/>
      <c r="F10" s="279"/>
      <c r="G10" s="279"/>
      <c r="H10" s="279"/>
      <c r="I10" s="279"/>
      <c r="J10" s="279"/>
      <c r="K10" s="277"/>
    </row>
    <row r="11" s="1" customFormat="1" ht="15" customHeight="1">
      <c r="B11" s="280"/>
      <c r="C11" s="281"/>
      <c r="D11" s="279" t="s">
        <v>256</v>
      </c>
      <c r="E11" s="279"/>
      <c r="F11" s="279"/>
      <c r="G11" s="279"/>
      <c r="H11" s="279"/>
      <c r="I11" s="279"/>
      <c r="J11" s="279"/>
      <c r="K11" s="277"/>
    </row>
    <row r="12" s="1" customFormat="1" ht="15" customHeight="1">
      <c r="B12" s="280"/>
      <c r="C12" s="281"/>
      <c r="D12" s="279"/>
      <c r="E12" s="279"/>
      <c r="F12" s="279"/>
      <c r="G12" s="279"/>
      <c r="H12" s="279"/>
      <c r="I12" s="279"/>
      <c r="J12" s="279"/>
      <c r="K12" s="277"/>
    </row>
    <row r="13" s="1" customFormat="1" ht="15" customHeight="1">
      <c r="B13" s="280"/>
      <c r="C13" s="281"/>
      <c r="D13" s="282" t="s">
        <v>257</v>
      </c>
      <c r="E13" s="279"/>
      <c r="F13" s="279"/>
      <c r="G13" s="279"/>
      <c r="H13" s="279"/>
      <c r="I13" s="279"/>
      <c r="J13" s="279"/>
      <c r="K13" s="277"/>
    </row>
    <row r="14" s="1" customFormat="1" ht="12.75" customHeight="1">
      <c r="B14" s="280"/>
      <c r="C14" s="281"/>
      <c r="D14" s="281"/>
      <c r="E14" s="281"/>
      <c r="F14" s="281"/>
      <c r="G14" s="281"/>
      <c r="H14" s="281"/>
      <c r="I14" s="281"/>
      <c r="J14" s="281"/>
      <c r="K14" s="277"/>
    </row>
    <row r="15" s="1" customFormat="1" ht="15" customHeight="1">
      <c r="B15" s="280"/>
      <c r="C15" s="281"/>
      <c r="D15" s="279" t="s">
        <v>258</v>
      </c>
      <c r="E15" s="279"/>
      <c r="F15" s="279"/>
      <c r="G15" s="279"/>
      <c r="H15" s="279"/>
      <c r="I15" s="279"/>
      <c r="J15" s="279"/>
      <c r="K15" s="277"/>
    </row>
    <row r="16" s="1" customFormat="1" ht="15" customHeight="1">
      <c r="B16" s="280"/>
      <c r="C16" s="281"/>
      <c r="D16" s="279" t="s">
        <v>259</v>
      </c>
      <c r="E16" s="279"/>
      <c r="F16" s="279"/>
      <c r="G16" s="279"/>
      <c r="H16" s="279"/>
      <c r="I16" s="279"/>
      <c r="J16" s="279"/>
      <c r="K16" s="277"/>
    </row>
    <row r="17" s="1" customFormat="1" ht="15" customHeight="1">
      <c r="B17" s="280"/>
      <c r="C17" s="281"/>
      <c r="D17" s="279" t="s">
        <v>260</v>
      </c>
      <c r="E17" s="279"/>
      <c r="F17" s="279"/>
      <c r="G17" s="279"/>
      <c r="H17" s="279"/>
      <c r="I17" s="279"/>
      <c r="J17" s="279"/>
      <c r="K17" s="277"/>
    </row>
    <row r="18" s="1" customFormat="1" ht="15" customHeight="1">
      <c r="B18" s="280"/>
      <c r="C18" s="281"/>
      <c r="D18" s="281"/>
      <c r="E18" s="283" t="s">
        <v>83</v>
      </c>
      <c r="F18" s="279" t="s">
        <v>261</v>
      </c>
      <c r="G18" s="279"/>
      <c r="H18" s="279"/>
      <c r="I18" s="279"/>
      <c r="J18" s="279"/>
      <c r="K18" s="277"/>
    </row>
    <row r="19" s="1" customFormat="1" ht="15" customHeight="1">
      <c r="B19" s="280"/>
      <c r="C19" s="281"/>
      <c r="D19" s="281"/>
      <c r="E19" s="283" t="s">
        <v>262</v>
      </c>
      <c r="F19" s="279" t="s">
        <v>263</v>
      </c>
      <c r="G19" s="279"/>
      <c r="H19" s="279"/>
      <c r="I19" s="279"/>
      <c r="J19" s="279"/>
      <c r="K19" s="277"/>
    </row>
    <row r="20" s="1" customFormat="1" ht="15" customHeight="1">
      <c r="B20" s="280"/>
      <c r="C20" s="281"/>
      <c r="D20" s="281"/>
      <c r="E20" s="283" t="s">
        <v>264</v>
      </c>
      <c r="F20" s="279" t="s">
        <v>265</v>
      </c>
      <c r="G20" s="279"/>
      <c r="H20" s="279"/>
      <c r="I20" s="279"/>
      <c r="J20" s="279"/>
      <c r="K20" s="277"/>
    </row>
    <row r="21" s="1" customFormat="1" ht="15" customHeight="1">
      <c r="B21" s="280"/>
      <c r="C21" s="281"/>
      <c r="D21" s="281"/>
      <c r="E21" s="283" t="s">
        <v>266</v>
      </c>
      <c r="F21" s="279" t="s">
        <v>267</v>
      </c>
      <c r="G21" s="279"/>
      <c r="H21" s="279"/>
      <c r="I21" s="279"/>
      <c r="J21" s="279"/>
      <c r="K21" s="277"/>
    </row>
    <row r="22" s="1" customFormat="1" ht="15" customHeight="1">
      <c r="B22" s="280"/>
      <c r="C22" s="281"/>
      <c r="D22" s="281"/>
      <c r="E22" s="283" t="s">
        <v>268</v>
      </c>
      <c r="F22" s="279" t="s">
        <v>269</v>
      </c>
      <c r="G22" s="279"/>
      <c r="H22" s="279"/>
      <c r="I22" s="279"/>
      <c r="J22" s="279"/>
      <c r="K22" s="277"/>
    </row>
    <row r="23" s="1" customFormat="1" ht="15" customHeight="1">
      <c r="B23" s="280"/>
      <c r="C23" s="281"/>
      <c r="D23" s="281"/>
      <c r="E23" s="283" t="s">
        <v>270</v>
      </c>
      <c r="F23" s="279" t="s">
        <v>271</v>
      </c>
      <c r="G23" s="279"/>
      <c r="H23" s="279"/>
      <c r="I23" s="279"/>
      <c r="J23" s="279"/>
      <c r="K23" s="277"/>
    </row>
    <row r="24" s="1" customFormat="1" ht="12.75" customHeight="1">
      <c r="B24" s="280"/>
      <c r="C24" s="281"/>
      <c r="D24" s="281"/>
      <c r="E24" s="281"/>
      <c r="F24" s="281"/>
      <c r="G24" s="281"/>
      <c r="H24" s="281"/>
      <c r="I24" s="281"/>
      <c r="J24" s="281"/>
      <c r="K24" s="277"/>
    </row>
    <row r="25" s="1" customFormat="1" ht="15" customHeight="1">
      <c r="B25" s="280"/>
      <c r="C25" s="279" t="s">
        <v>272</v>
      </c>
      <c r="D25" s="279"/>
      <c r="E25" s="279"/>
      <c r="F25" s="279"/>
      <c r="G25" s="279"/>
      <c r="H25" s="279"/>
      <c r="I25" s="279"/>
      <c r="J25" s="279"/>
      <c r="K25" s="277"/>
    </row>
    <row r="26" s="1" customFormat="1" ht="15" customHeight="1">
      <c r="B26" s="280"/>
      <c r="C26" s="279" t="s">
        <v>273</v>
      </c>
      <c r="D26" s="279"/>
      <c r="E26" s="279"/>
      <c r="F26" s="279"/>
      <c r="G26" s="279"/>
      <c r="H26" s="279"/>
      <c r="I26" s="279"/>
      <c r="J26" s="279"/>
      <c r="K26" s="277"/>
    </row>
    <row r="27" s="1" customFormat="1" ht="15" customHeight="1">
      <c r="B27" s="280"/>
      <c r="C27" s="279"/>
      <c r="D27" s="279" t="s">
        <v>274</v>
      </c>
      <c r="E27" s="279"/>
      <c r="F27" s="279"/>
      <c r="G27" s="279"/>
      <c r="H27" s="279"/>
      <c r="I27" s="279"/>
      <c r="J27" s="279"/>
      <c r="K27" s="277"/>
    </row>
    <row r="28" s="1" customFormat="1" ht="15" customHeight="1">
      <c r="B28" s="280"/>
      <c r="C28" s="281"/>
      <c r="D28" s="279" t="s">
        <v>275</v>
      </c>
      <c r="E28" s="279"/>
      <c r="F28" s="279"/>
      <c r="G28" s="279"/>
      <c r="H28" s="279"/>
      <c r="I28" s="279"/>
      <c r="J28" s="279"/>
      <c r="K28" s="277"/>
    </row>
    <row r="29" s="1" customFormat="1" ht="12.75" customHeight="1">
      <c r="B29" s="280"/>
      <c r="C29" s="281"/>
      <c r="D29" s="281"/>
      <c r="E29" s="281"/>
      <c r="F29" s="281"/>
      <c r="G29" s="281"/>
      <c r="H29" s="281"/>
      <c r="I29" s="281"/>
      <c r="J29" s="281"/>
      <c r="K29" s="277"/>
    </row>
    <row r="30" s="1" customFormat="1" ht="15" customHeight="1">
      <c r="B30" s="280"/>
      <c r="C30" s="281"/>
      <c r="D30" s="279" t="s">
        <v>276</v>
      </c>
      <c r="E30" s="279"/>
      <c r="F30" s="279"/>
      <c r="G30" s="279"/>
      <c r="H30" s="279"/>
      <c r="I30" s="279"/>
      <c r="J30" s="279"/>
      <c r="K30" s="277"/>
    </row>
    <row r="31" s="1" customFormat="1" ht="15" customHeight="1">
      <c r="B31" s="280"/>
      <c r="C31" s="281"/>
      <c r="D31" s="279" t="s">
        <v>277</v>
      </c>
      <c r="E31" s="279"/>
      <c r="F31" s="279"/>
      <c r="G31" s="279"/>
      <c r="H31" s="279"/>
      <c r="I31" s="279"/>
      <c r="J31" s="279"/>
      <c r="K31" s="277"/>
    </row>
    <row r="32" s="1" customFormat="1" ht="12.75" customHeight="1">
      <c r="B32" s="280"/>
      <c r="C32" s="281"/>
      <c r="D32" s="281"/>
      <c r="E32" s="281"/>
      <c r="F32" s="281"/>
      <c r="G32" s="281"/>
      <c r="H32" s="281"/>
      <c r="I32" s="281"/>
      <c r="J32" s="281"/>
      <c r="K32" s="277"/>
    </row>
    <row r="33" s="1" customFormat="1" ht="15" customHeight="1">
      <c r="B33" s="280"/>
      <c r="C33" s="281"/>
      <c r="D33" s="279" t="s">
        <v>278</v>
      </c>
      <c r="E33" s="279"/>
      <c r="F33" s="279"/>
      <c r="G33" s="279"/>
      <c r="H33" s="279"/>
      <c r="I33" s="279"/>
      <c r="J33" s="279"/>
      <c r="K33" s="277"/>
    </row>
    <row r="34" s="1" customFormat="1" ht="15" customHeight="1">
      <c r="B34" s="280"/>
      <c r="C34" s="281"/>
      <c r="D34" s="279" t="s">
        <v>279</v>
      </c>
      <c r="E34" s="279"/>
      <c r="F34" s="279"/>
      <c r="G34" s="279"/>
      <c r="H34" s="279"/>
      <c r="I34" s="279"/>
      <c r="J34" s="279"/>
      <c r="K34" s="277"/>
    </row>
    <row r="35" s="1" customFormat="1" ht="15" customHeight="1">
      <c r="B35" s="280"/>
      <c r="C35" s="281"/>
      <c r="D35" s="279" t="s">
        <v>280</v>
      </c>
      <c r="E35" s="279"/>
      <c r="F35" s="279"/>
      <c r="G35" s="279"/>
      <c r="H35" s="279"/>
      <c r="I35" s="279"/>
      <c r="J35" s="279"/>
      <c r="K35" s="277"/>
    </row>
    <row r="36" s="1" customFormat="1" ht="15" customHeight="1">
      <c r="B36" s="280"/>
      <c r="C36" s="281"/>
      <c r="D36" s="279"/>
      <c r="E36" s="282" t="s">
        <v>101</v>
      </c>
      <c r="F36" s="279"/>
      <c r="G36" s="279" t="s">
        <v>281</v>
      </c>
      <c r="H36" s="279"/>
      <c r="I36" s="279"/>
      <c r="J36" s="279"/>
      <c r="K36" s="277"/>
    </row>
    <row r="37" s="1" customFormat="1" ht="30.75" customHeight="1">
      <c r="B37" s="280"/>
      <c r="C37" s="281"/>
      <c r="D37" s="279"/>
      <c r="E37" s="282" t="s">
        <v>282</v>
      </c>
      <c r="F37" s="279"/>
      <c r="G37" s="279" t="s">
        <v>283</v>
      </c>
      <c r="H37" s="279"/>
      <c r="I37" s="279"/>
      <c r="J37" s="279"/>
      <c r="K37" s="277"/>
    </row>
    <row r="38" s="1" customFormat="1" ht="15" customHeight="1">
      <c r="B38" s="280"/>
      <c r="C38" s="281"/>
      <c r="D38" s="279"/>
      <c r="E38" s="282" t="s">
        <v>57</v>
      </c>
      <c r="F38" s="279"/>
      <c r="G38" s="279" t="s">
        <v>284</v>
      </c>
      <c r="H38" s="279"/>
      <c r="I38" s="279"/>
      <c r="J38" s="279"/>
      <c r="K38" s="277"/>
    </row>
    <row r="39" s="1" customFormat="1" ht="15" customHeight="1">
      <c r="B39" s="280"/>
      <c r="C39" s="281"/>
      <c r="D39" s="279"/>
      <c r="E39" s="282" t="s">
        <v>58</v>
      </c>
      <c r="F39" s="279"/>
      <c r="G39" s="279" t="s">
        <v>285</v>
      </c>
      <c r="H39" s="279"/>
      <c r="I39" s="279"/>
      <c r="J39" s="279"/>
      <c r="K39" s="277"/>
    </row>
    <row r="40" s="1" customFormat="1" ht="15" customHeight="1">
      <c r="B40" s="280"/>
      <c r="C40" s="281"/>
      <c r="D40" s="279"/>
      <c r="E40" s="282" t="s">
        <v>102</v>
      </c>
      <c r="F40" s="279"/>
      <c r="G40" s="279" t="s">
        <v>286</v>
      </c>
      <c r="H40" s="279"/>
      <c r="I40" s="279"/>
      <c r="J40" s="279"/>
      <c r="K40" s="277"/>
    </row>
    <row r="41" s="1" customFormat="1" ht="15" customHeight="1">
      <c r="B41" s="280"/>
      <c r="C41" s="281"/>
      <c r="D41" s="279"/>
      <c r="E41" s="282" t="s">
        <v>103</v>
      </c>
      <c r="F41" s="279"/>
      <c r="G41" s="279" t="s">
        <v>287</v>
      </c>
      <c r="H41" s="279"/>
      <c r="I41" s="279"/>
      <c r="J41" s="279"/>
      <c r="K41" s="277"/>
    </row>
    <row r="42" s="1" customFormat="1" ht="15" customHeight="1">
      <c r="B42" s="280"/>
      <c r="C42" s="281"/>
      <c r="D42" s="279"/>
      <c r="E42" s="282" t="s">
        <v>288</v>
      </c>
      <c r="F42" s="279"/>
      <c r="G42" s="279" t="s">
        <v>289</v>
      </c>
      <c r="H42" s="279"/>
      <c r="I42" s="279"/>
      <c r="J42" s="279"/>
      <c r="K42" s="277"/>
    </row>
    <row r="43" s="1" customFormat="1" ht="15" customHeight="1">
      <c r="B43" s="280"/>
      <c r="C43" s="281"/>
      <c r="D43" s="279"/>
      <c r="E43" s="282"/>
      <c r="F43" s="279"/>
      <c r="G43" s="279" t="s">
        <v>290</v>
      </c>
      <c r="H43" s="279"/>
      <c r="I43" s="279"/>
      <c r="J43" s="279"/>
      <c r="K43" s="277"/>
    </row>
    <row r="44" s="1" customFormat="1" ht="15" customHeight="1">
      <c r="B44" s="280"/>
      <c r="C44" s="281"/>
      <c r="D44" s="279"/>
      <c r="E44" s="282" t="s">
        <v>291</v>
      </c>
      <c r="F44" s="279"/>
      <c r="G44" s="279" t="s">
        <v>292</v>
      </c>
      <c r="H44" s="279"/>
      <c r="I44" s="279"/>
      <c r="J44" s="279"/>
      <c r="K44" s="277"/>
    </row>
    <row r="45" s="1" customFormat="1" ht="15" customHeight="1">
      <c r="B45" s="280"/>
      <c r="C45" s="281"/>
      <c r="D45" s="279"/>
      <c r="E45" s="282" t="s">
        <v>105</v>
      </c>
      <c r="F45" s="279"/>
      <c r="G45" s="279" t="s">
        <v>293</v>
      </c>
      <c r="H45" s="279"/>
      <c r="I45" s="279"/>
      <c r="J45" s="279"/>
      <c r="K45" s="277"/>
    </row>
    <row r="46" s="1" customFormat="1" ht="12.75" customHeight="1">
      <c r="B46" s="280"/>
      <c r="C46" s="281"/>
      <c r="D46" s="279"/>
      <c r="E46" s="279"/>
      <c r="F46" s="279"/>
      <c r="G46" s="279"/>
      <c r="H46" s="279"/>
      <c r="I46" s="279"/>
      <c r="J46" s="279"/>
      <c r="K46" s="277"/>
    </row>
    <row r="47" s="1" customFormat="1" ht="15" customHeight="1">
      <c r="B47" s="280"/>
      <c r="C47" s="281"/>
      <c r="D47" s="279" t="s">
        <v>294</v>
      </c>
      <c r="E47" s="279"/>
      <c r="F47" s="279"/>
      <c r="G47" s="279"/>
      <c r="H47" s="279"/>
      <c r="I47" s="279"/>
      <c r="J47" s="279"/>
      <c r="K47" s="277"/>
    </row>
    <row r="48" s="1" customFormat="1" ht="15" customHeight="1">
      <c r="B48" s="280"/>
      <c r="C48" s="281"/>
      <c r="D48" s="281"/>
      <c r="E48" s="279" t="s">
        <v>295</v>
      </c>
      <c r="F48" s="279"/>
      <c r="G48" s="279"/>
      <c r="H48" s="279"/>
      <c r="I48" s="279"/>
      <c r="J48" s="279"/>
      <c r="K48" s="277"/>
    </row>
    <row r="49" s="1" customFormat="1" ht="15" customHeight="1">
      <c r="B49" s="280"/>
      <c r="C49" s="281"/>
      <c r="D49" s="281"/>
      <c r="E49" s="279" t="s">
        <v>296</v>
      </c>
      <c r="F49" s="279"/>
      <c r="G49" s="279"/>
      <c r="H49" s="279"/>
      <c r="I49" s="279"/>
      <c r="J49" s="279"/>
      <c r="K49" s="277"/>
    </row>
    <row r="50" s="1" customFormat="1" ht="15" customHeight="1">
      <c r="B50" s="280"/>
      <c r="C50" s="281"/>
      <c r="D50" s="281"/>
      <c r="E50" s="279" t="s">
        <v>297</v>
      </c>
      <c r="F50" s="279"/>
      <c r="G50" s="279"/>
      <c r="H50" s="279"/>
      <c r="I50" s="279"/>
      <c r="J50" s="279"/>
      <c r="K50" s="277"/>
    </row>
    <row r="51" s="1" customFormat="1" ht="15" customHeight="1">
      <c r="B51" s="280"/>
      <c r="C51" s="281"/>
      <c r="D51" s="279" t="s">
        <v>298</v>
      </c>
      <c r="E51" s="279"/>
      <c r="F51" s="279"/>
      <c r="G51" s="279"/>
      <c r="H51" s="279"/>
      <c r="I51" s="279"/>
      <c r="J51" s="279"/>
      <c r="K51" s="277"/>
    </row>
    <row r="52" s="1" customFormat="1" ht="25.5" customHeight="1">
      <c r="B52" s="275"/>
      <c r="C52" s="276" t="s">
        <v>299</v>
      </c>
      <c r="D52" s="276"/>
      <c r="E52" s="276"/>
      <c r="F52" s="276"/>
      <c r="G52" s="276"/>
      <c r="H52" s="276"/>
      <c r="I52" s="276"/>
      <c r="J52" s="276"/>
      <c r="K52" s="277"/>
    </row>
    <row r="53" s="1" customFormat="1" ht="5.25" customHeight="1">
      <c r="B53" s="275"/>
      <c r="C53" s="278"/>
      <c r="D53" s="278"/>
      <c r="E53" s="278"/>
      <c r="F53" s="278"/>
      <c r="G53" s="278"/>
      <c r="H53" s="278"/>
      <c r="I53" s="278"/>
      <c r="J53" s="278"/>
      <c r="K53" s="277"/>
    </row>
    <row r="54" s="1" customFormat="1" ht="15" customHeight="1">
      <c r="B54" s="275"/>
      <c r="C54" s="279" t="s">
        <v>300</v>
      </c>
      <c r="D54" s="279"/>
      <c r="E54" s="279"/>
      <c r="F54" s="279"/>
      <c r="G54" s="279"/>
      <c r="H54" s="279"/>
      <c r="I54" s="279"/>
      <c r="J54" s="279"/>
      <c r="K54" s="277"/>
    </row>
    <row r="55" s="1" customFormat="1" ht="15" customHeight="1">
      <c r="B55" s="275"/>
      <c r="C55" s="279" t="s">
        <v>301</v>
      </c>
      <c r="D55" s="279"/>
      <c r="E55" s="279"/>
      <c r="F55" s="279"/>
      <c r="G55" s="279"/>
      <c r="H55" s="279"/>
      <c r="I55" s="279"/>
      <c r="J55" s="279"/>
      <c r="K55" s="277"/>
    </row>
    <row r="56" s="1" customFormat="1" ht="12.75" customHeight="1">
      <c r="B56" s="275"/>
      <c r="C56" s="279"/>
      <c r="D56" s="279"/>
      <c r="E56" s="279"/>
      <c r="F56" s="279"/>
      <c r="G56" s="279"/>
      <c r="H56" s="279"/>
      <c r="I56" s="279"/>
      <c r="J56" s="279"/>
      <c r="K56" s="277"/>
    </row>
    <row r="57" s="1" customFormat="1" ht="15" customHeight="1">
      <c r="B57" s="275"/>
      <c r="C57" s="279" t="s">
        <v>302</v>
      </c>
      <c r="D57" s="279"/>
      <c r="E57" s="279"/>
      <c r="F57" s="279"/>
      <c r="G57" s="279"/>
      <c r="H57" s="279"/>
      <c r="I57" s="279"/>
      <c r="J57" s="279"/>
      <c r="K57" s="277"/>
    </row>
    <row r="58" s="1" customFormat="1" ht="15" customHeight="1">
      <c r="B58" s="275"/>
      <c r="C58" s="281"/>
      <c r="D58" s="279" t="s">
        <v>303</v>
      </c>
      <c r="E58" s="279"/>
      <c r="F58" s="279"/>
      <c r="G58" s="279"/>
      <c r="H58" s="279"/>
      <c r="I58" s="279"/>
      <c r="J58" s="279"/>
      <c r="K58" s="277"/>
    </row>
    <row r="59" s="1" customFormat="1" ht="15" customHeight="1">
      <c r="B59" s="275"/>
      <c r="C59" s="281"/>
      <c r="D59" s="279" t="s">
        <v>304</v>
      </c>
      <c r="E59" s="279"/>
      <c r="F59" s="279"/>
      <c r="G59" s="279"/>
      <c r="H59" s="279"/>
      <c r="I59" s="279"/>
      <c r="J59" s="279"/>
      <c r="K59" s="277"/>
    </row>
    <row r="60" s="1" customFormat="1" ht="15" customHeight="1">
      <c r="B60" s="275"/>
      <c r="C60" s="281"/>
      <c r="D60" s="279" t="s">
        <v>305</v>
      </c>
      <c r="E60" s="279"/>
      <c r="F60" s="279"/>
      <c r="G60" s="279"/>
      <c r="H60" s="279"/>
      <c r="I60" s="279"/>
      <c r="J60" s="279"/>
      <c r="K60" s="277"/>
    </row>
    <row r="61" s="1" customFormat="1" ht="15" customHeight="1">
      <c r="B61" s="275"/>
      <c r="C61" s="281"/>
      <c r="D61" s="279" t="s">
        <v>306</v>
      </c>
      <c r="E61" s="279"/>
      <c r="F61" s="279"/>
      <c r="G61" s="279"/>
      <c r="H61" s="279"/>
      <c r="I61" s="279"/>
      <c r="J61" s="279"/>
      <c r="K61" s="277"/>
    </row>
    <row r="62" s="1" customFormat="1" ht="15" customHeight="1">
      <c r="B62" s="275"/>
      <c r="C62" s="281"/>
      <c r="D62" s="284" t="s">
        <v>307</v>
      </c>
      <c r="E62" s="284"/>
      <c r="F62" s="284"/>
      <c r="G62" s="284"/>
      <c r="H62" s="284"/>
      <c r="I62" s="284"/>
      <c r="J62" s="284"/>
      <c r="K62" s="277"/>
    </row>
    <row r="63" s="1" customFormat="1" ht="15" customHeight="1">
      <c r="B63" s="275"/>
      <c r="C63" s="281"/>
      <c r="D63" s="279" t="s">
        <v>308</v>
      </c>
      <c r="E63" s="279"/>
      <c r="F63" s="279"/>
      <c r="G63" s="279"/>
      <c r="H63" s="279"/>
      <c r="I63" s="279"/>
      <c r="J63" s="279"/>
      <c r="K63" s="277"/>
    </row>
    <row r="64" s="1" customFormat="1" ht="12.75" customHeight="1">
      <c r="B64" s="275"/>
      <c r="C64" s="281"/>
      <c r="D64" s="281"/>
      <c r="E64" s="285"/>
      <c r="F64" s="281"/>
      <c r="G64" s="281"/>
      <c r="H64" s="281"/>
      <c r="I64" s="281"/>
      <c r="J64" s="281"/>
      <c r="K64" s="277"/>
    </row>
    <row r="65" s="1" customFormat="1" ht="15" customHeight="1">
      <c r="B65" s="275"/>
      <c r="C65" s="281"/>
      <c r="D65" s="279" t="s">
        <v>309</v>
      </c>
      <c r="E65" s="279"/>
      <c r="F65" s="279"/>
      <c r="G65" s="279"/>
      <c r="H65" s="279"/>
      <c r="I65" s="279"/>
      <c r="J65" s="279"/>
      <c r="K65" s="277"/>
    </row>
    <row r="66" s="1" customFormat="1" ht="15" customHeight="1">
      <c r="B66" s="275"/>
      <c r="C66" s="281"/>
      <c r="D66" s="284" t="s">
        <v>310</v>
      </c>
      <c r="E66" s="284"/>
      <c r="F66" s="284"/>
      <c r="G66" s="284"/>
      <c r="H66" s="284"/>
      <c r="I66" s="284"/>
      <c r="J66" s="284"/>
      <c r="K66" s="277"/>
    </row>
    <row r="67" s="1" customFormat="1" ht="15" customHeight="1">
      <c r="B67" s="275"/>
      <c r="C67" s="281"/>
      <c r="D67" s="279" t="s">
        <v>311</v>
      </c>
      <c r="E67" s="279"/>
      <c r="F67" s="279"/>
      <c r="G67" s="279"/>
      <c r="H67" s="279"/>
      <c r="I67" s="279"/>
      <c r="J67" s="279"/>
      <c r="K67" s="277"/>
    </row>
    <row r="68" s="1" customFormat="1" ht="15" customHeight="1">
      <c r="B68" s="275"/>
      <c r="C68" s="281"/>
      <c r="D68" s="279" t="s">
        <v>312</v>
      </c>
      <c r="E68" s="279"/>
      <c r="F68" s="279"/>
      <c r="G68" s="279"/>
      <c r="H68" s="279"/>
      <c r="I68" s="279"/>
      <c r="J68" s="279"/>
      <c r="K68" s="277"/>
    </row>
    <row r="69" s="1" customFormat="1" ht="15" customHeight="1">
      <c r="B69" s="275"/>
      <c r="C69" s="281"/>
      <c r="D69" s="279" t="s">
        <v>313</v>
      </c>
      <c r="E69" s="279"/>
      <c r="F69" s="279"/>
      <c r="G69" s="279"/>
      <c r="H69" s="279"/>
      <c r="I69" s="279"/>
      <c r="J69" s="279"/>
      <c r="K69" s="277"/>
    </row>
    <row r="70" s="1" customFormat="1" ht="15" customHeight="1">
      <c r="B70" s="275"/>
      <c r="C70" s="281"/>
      <c r="D70" s="279" t="s">
        <v>314</v>
      </c>
      <c r="E70" s="279"/>
      <c r="F70" s="279"/>
      <c r="G70" s="279"/>
      <c r="H70" s="279"/>
      <c r="I70" s="279"/>
      <c r="J70" s="279"/>
      <c r="K70" s="277"/>
    </row>
    <row r="71" s="1" customFormat="1" ht="12.75" customHeight="1">
      <c r="B71" s="286"/>
      <c r="C71" s="287"/>
      <c r="D71" s="287"/>
      <c r="E71" s="287"/>
      <c r="F71" s="287"/>
      <c r="G71" s="287"/>
      <c r="H71" s="287"/>
      <c r="I71" s="287"/>
      <c r="J71" s="287"/>
      <c r="K71" s="288"/>
    </row>
    <row r="72" s="1" customFormat="1" ht="18.75" customHeight="1">
      <c r="B72" s="289"/>
      <c r="C72" s="289"/>
      <c r="D72" s="289"/>
      <c r="E72" s="289"/>
      <c r="F72" s="289"/>
      <c r="G72" s="289"/>
      <c r="H72" s="289"/>
      <c r="I72" s="289"/>
      <c r="J72" s="289"/>
      <c r="K72" s="290"/>
    </row>
    <row r="73" s="1" customFormat="1" ht="18.75" customHeight="1">
      <c r="B73" s="290"/>
      <c r="C73" s="290"/>
      <c r="D73" s="290"/>
      <c r="E73" s="290"/>
      <c r="F73" s="290"/>
      <c r="G73" s="290"/>
      <c r="H73" s="290"/>
      <c r="I73" s="290"/>
      <c r="J73" s="290"/>
      <c r="K73" s="290"/>
    </row>
    <row r="74" s="1" customFormat="1" ht="7.5" customHeight="1">
      <c r="B74" s="291"/>
      <c r="C74" s="292"/>
      <c r="D74" s="292"/>
      <c r="E74" s="292"/>
      <c r="F74" s="292"/>
      <c r="G74" s="292"/>
      <c r="H74" s="292"/>
      <c r="I74" s="292"/>
      <c r="J74" s="292"/>
      <c r="K74" s="293"/>
    </row>
    <row r="75" s="1" customFormat="1" ht="45" customHeight="1">
      <c r="B75" s="294"/>
      <c r="C75" s="295" t="s">
        <v>315</v>
      </c>
      <c r="D75" s="295"/>
      <c r="E75" s="295"/>
      <c r="F75" s="295"/>
      <c r="G75" s="295"/>
      <c r="H75" s="295"/>
      <c r="I75" s="295"/>
      <c r="J75" s="295"/>
      <c r="K75" s="296"/>
    </row>
    <row r="76" s="1" customFormat="1" ht="17.25" customHeight="1">
      <c r="B76" s="294"/>
      <c r="C76" s="297" t="s">
        <v>316</v>
      </c>
      <c r="D76" s="297"/>
      <c r="E76" s="297"/>
      <c r="F76" s="297" t="s">
        <v>317</v>
      </c>
      <c r="G76" s="298"/>
      <c r="H76" s="297" t="s">
        <v>58</v>
      </c>
      <c r="I76" s="297" t="s">
        <v>61</v>
      </c>
      <c r="J76" s="297" t="s">
        <v>318</v>
      </c>
      <c r="K76" s="296"/>
    </row>
    <row r="77" s="1" customFormat="1" ht="17.25" customHeight="1">
      <c r="B77" s="294"/>
      <c r="C77" s="299" t="s">
        <v>319</v>
      </c>
      <c r="D77" s="299"/>
      <c r="E77" s="299"/>
      <c r="F77" s="300" t="s">
        <v>320</v>
      </c>
      <c r="G77" s="301"/>
      <c r="H77" s="299"/>
      <c r="I77" s="299"/>
      <c r="J77" s="299" t="s">
        <v>321</v>
      </c>
      <c r="K77" s="296"/>
    </row>
    <row r="78" s="1" customFormat="1" ht="5.25" customHeight="1">
      <c r="B78" s="294"/>
      <c r="C78" s="302"/>
      <c r="D78" s="302"/>
      <c r="E78" s="302"/>
      <c r="F78" s="302"/>
      <c r="G78" s="303"/>
      <c r="H78" s="302"/>
      <c r="I78" s="302"/>
      <c r="J78" s="302"/>
      <c r="K78" s="296"/>
    </row>
    <row r="79" s="1" customFormat="1" ht="15" customHeight="1">
      <c r="B79" s="294"/>
      <c r="C79" s="282" t="s">
        <v>57</v>
      </c>
      <c r="D79" s="304"/>
      <c r="E79" s="304"/>
      <c r="F79" s="305" t="s">
        <v>322</v>
      </c>
      <c r="G79" s="306"/>
      <c r="H79" s="282" t="s">
        <v>323</v>
      </c>
      <c r="I79" s="282" t="s">
        <v>324</v>
      </c>
      <c r="J79" s="282">
        <v>20</v>
      </c>
      <c r="K79" s="296"/>
    </row>
    <row r="80" s="1" customFormat="1" ht="15" customHeight="1">
      <c r="B80" s="294"/>
      <c r="C80" s="282" t="s">
        <v>325</v>
      </c>
      <c r="D80" s="282"/>
      <c r="E80" s="282"/>
      <c r="F80" s="305" t="s">
        <v>322</v>
      </c>
      <c r="G80" s="306"/>
      <c r="H80" s="282" t="s">
        <v>326</v>
      </c>
      <c r="I80" s="282" t="s">
        <v>324</v>
      </c>
      <c r="J80" s="282">
        <v>120</v>
      </c>
      <c r="K80" s="296"/>
    </row>
    <row r="81" s="1" customFormat="1" ht="15" customHeight="1">
      <c r="B81" s="307"/>
      <c r="C81" s="282" t="s">
        <v>327</v>
      </c>
      <c r="D81" s="282"/>
      <c r="E81" s="282"/>
      <c r="F81" s="305" t="s">
        <v>328</v>
      </c>
      <c r="G81" s="306"/>
      <c r="H81" s="282" t="s">
        <v>329</v>
      </c>
      <c r="I81" s="282" t="s">
        <v>324</v>
      </c>
      <c r="J81" s="282">
        <v>50</v>
      </c>
      <c r="K81" s="296"/>
    </row>
    <row r="82" s="1" customFormat="1" ht="15" customHeight="1">
      <c r="B82" s="307"/>
      <c r="C82" s="282" t="s">
        <v>330</v>
      </c>
      <c r="D82" s="282"/>
      <c r="E82" s="282"/>
      <c r="F82" s="305" t="s">
        <v>322</v>
      </c>
      <c r="G82" s="306"/>
      <c r="H82" s="282" t="s">
        <v>331</v>
      </c>
      <c r="I82" s="282" t="s">
        <v>332</v>
      </c>
      <c r="J82" s="282"/>
      <c r="K82" s="296"/>
    </row>
    <row r="83" s="1" customFormat="1" ht="15" customHeight="1">
      <c r="B83" s="307"/>
      <c r="C83" s="308" t="s">
        <v>333</v>
      </c>
      <c r="D83" s="308"/>
      <c r="E83" s="308"/>
      <c r="F83" s="309" t="s">
        <v>328</v>
      </c>
      <c r="G83" s="308"/>
      <c r="H83" s="308" t="s">
        <v>334</v>
      </c>
      <c r="I83" s="308" t="s">
        <v>324</v>
      </c>
      <c r="J83" s="308">
        <v>15</v>
      </c>
      <c r="K83" s="296"/>
    </row>
    <row r="84" s="1" customFormat="1" ht="15" customHeight="1">
      <c r="B84" s="307"/>
      <c r="C84" s="308" t="s">
        <v>335</v>
      </c>
      <c r="D84" s="308"/>
      <c r="E84" s="308"/>
      <c r="F84" s="309" t="s">
        <v>328</v>
      </c>
      <c r="G84" s="308"/>
      <c r="H84" s="308" t="s">
        <v>336</v>
      </c>
      <c r="I84" s="308" t="s">
        <v>324</v>
      </c>
      <c r="J84" s="308">
        <v>15</v>
      </c>
      <c r="K84" s="296"/>
    </row>
    <row r="85" s="1" customFormat="1" ht="15" customHeight="1">
      <c r="B85" s="307"/>
      <c r="C85" s="308" t="s">
        <v>337</v>
      </c>
      <c r="D85" s="308"/>
      <c r="E85" s="308"/>
      <c r="F85" s="309" t="s">
        <v>328</v>
      </c>
      <c r="G85" s="308"/>
      <c r="H85" s="308" t="s">
        <v>338</v>
      </c>
      <c r="I85" s="308" t="s">
        <v>324</v>
      </c>
      <c r="J85" s="308">
        <v>20</v>
      </c>
      <c r="K85" s="296"/>
    </row>
    <row r="86" s="1" customFormat="1" ht="15" customHeight="1">
      <c r="B86" s="307"/>
      <c r="C86" s="308" t="s">
        <v>339</v>
      </c>
      <c r="D86" s="308"/>
      <c r="E86" s="308"/>
      <c r="F86" s="309" t="s">
        <v>328</v>
      </c>
      <c r="G86" s="308"/>
      <c r="H86" s="308" t="s">
        <v>340</v>
      </c>
      <c r="I86" s="308" t="s">
        <v>324</v>
      </c>
      <c r="J86" s="308">
        <v>20</v>
      </c>
      <c r="K86" s="296"/>
    </row>
    <row r="87" s="1" customFormat="1" ht="15" customHeight="1">
      <c r="B87" s="307"/>
      <c r="C87" s="282" t="s">
        <v>341</v>
      </c>
      <c r="D87" s="282"/>
      <c r="E87" s="282"/>
      <c r="F87" s="305" t="s">
        <v>328</v>
      </c>
      <c r="G87" s="306"/>
      <c r="H87" s="282" t="s">
        <v>342</v>
      </c>
      <c r="I87" s="282" t="s">
        <v>324</v>
      </c>
      <c r="J87" s="282">
        <v>50</v>
      </c>
      <c r="K87" s="296"/>
    </row>
    <row r="88" s="1" customFormat="1" ht="15" customHeight="1">
      <c r="B88" s="307"/>
      <c r="C88" s="282" t="s">
        <v>343</v>
      </c>
      <c r="D88" s="282"/>
      <c r="E88" s="282"/>
      <c r="F88" s="305" t="s">
        <v>328</v>
      </c>
      <c r="G88" s="306"/>
      <c r="H88" s="282" t="s">
        <v>344</v>
      </c>
      <c r="I88" s="282" t="s">
        <v>324</v>
      </c>
      <c r="J88" s="282">
        <v>20</v>
      </c>
      <c r="K88" s="296"/>
    </row>
    <row r="89" s="1" customFormat="1" ht="15" customHeight="1">
      <c r="B89" s="307"/>
      <c r="C89" s="282" t="s">
        <v>345</v>
      </c>
      <c r="D89" s="282"/>
      <c r="E89" s="282"/>
      <c r="F89" s="305" t="s">
        <v>328</v>
      </c>
      <c r="G89" s="306"/>
      <c r="H89" s="282" t="s">
        <v>346</v>
      </c>
      <c r="I89" s="282" t="s">
        <v>324</v>
      </c>
      <c r="J89" s="282">
        <v>20</v>
      </c>
      <c r="K89" s="296"/>
    </row>
    <row r="90" s="1" customFormat="1" ht="15" customHeight="1">
      <c r="B90" s="307"/>
      <c r="C90" s="282" t="s">
        <v>347</v>
      </c>
      <c r="D90" s="282"/>
      <c r="E90" s="282"/>
      <c r="F90" s="305" t="s">
        <v>328</v>
      </c>
      <c r="G90" s="306"/>
      <c r="H90" s="282" t="s">
        <v>348</v>
      </c>
      <c r="I90" s="282" t="s">
        <v>324</v>
      </c>
      <c r="J90" s="282">
        <v>50</v>
      </c>
      <c r="K90" s="296"/>
    </row>
    <row r="91" s="1" customFormat="1" ht="15" customHeight="1">
      <c r="B91" s="307"/>
      <c r="C91" s="282" t="s">
        <v>349</v>
      </c>
      <c r="D91" s="282"/>
      <c r="E91" s="282"/>
      <c r="F91" s="305" t="s">
        <v>328</v>
      </c>
      <c r="G91" s="306"/>
      <c r="H91" s="282" t="s">
        <v>349</v>
      </c>
      <c r="I91" s="282" t="s">
        <v>324</v>
      </c>
      <c r="J91" s="282">
        <v>50</v>
      </c>
      <c r="K91" s="296"/>
    </row>
    <row r="92" s="1" customFormat="1" ht="15" customHeight="1">
      <c r="B92" s="307"/>
      <c r="C92" s="282" t="s">
        <v>350</v>
      </c>
      <c r="D92" s="282"/>
      <c r="E92" s="282"/>
      <c r="F92" s="305" t="s">
        <v>328</v>
      </c>
      <c r="G92" s="306"/>
      <c r="H92" s="282" t="s">
        <v>351</v>
      </c>
      <c r="I92" s="282" t="s">
        <v>324</v>
      </c>
      <c r="J92" s="282">
        <v>255</v>
      </c>
      <c r="K92" s="296"/>
    </row>
    <row r="93" s="1" customFormat="1" ht="15" customHeight="1">
      <c r="B93" s="307"/>
      <c r="C93" s="282" t="s">
        <v>352</v>
      </c>
      <c r="D93" s="282"/>
      <c r="E93" s="282"/>
      <c r="F93" s="305" t="s">
        <v>322</v>
      </c>
      <c r="G93" s="306"/>
      <c r="H93" s="282" t="s">
        <v>353</v>
      </c>
      <c r="I93" s="282" t="s">
        <v>354</v>
      </c>
      <c r="J93" s="282"/>
      <c r="K93" s="296"/>
    </row>
    <row r="94" s="1" customFormat="1" ht="15" customHeight="1">
      <c r="B94" s="307"/>
      <c r="C94" s="282" t="s">
        <v>355</v>
      </c>
      <c r="D94" s="282"/>
      <c r="E94" s="282"/>
      <c r="F94" s="305" t="s">
        <v>322</v>
      </c>
      <c r="G94" s="306"/>
      <c r="H94" s="282" t="s">
        <v>356</v>
      </c>
      <c r="I94" s="282" t="s">
        <v>357</v>
      </c>
      <c r="J94" s="282"/>
      <c r="K94" s="296"/>
    </row>
    <row r="95" s="1" customFormat="1" ht="15" customHeight="1">
      <c r="B95" s="307"/>
      <c r="C95" s="282" t="s">
        <v>358</v>
      </c>
      <c r="D95" s="282"/>
      <c r="E95" s="282"/>
      <c r="F95" s="305" t="s">
        <v>322</v>
      </c>
      <c r="G95" s="306"/>
      <c r="H95" s="282" t="s">
        <v>358</v>
      </c>
      <c r="I95" s="282" t="s">
        <v>357</v>
      </c>
      <c r="J95" s="282"/>
      <c r="K95" s="296"/>
    </row>
    <row r="96" s="1" customFormat="1" ht="15" customHeight="1">
      <c r="B96" s="307"/>
      <c r="C96" s="282" t="s">
        <v>42</v>
      </c>
      <c r="D96" s="282"/>
      <c r="E96" s="282"/>
      <c r="F96" s="305" t="s">
        <v>322</v>
      </c>
      <c r="G96" s="306"/>
      <c r="H96" s="282" t="s">
        <v>359</v>
      </c>
      <c r="I96" s="282" t="s">
        <v>357</v>
      </c>
      <c r="J96" s="282"/>
      <c r="K96" s="296"/>
    </row>
    <row r="97" s="1" customFormat="1" ht="15" customHeight="1">
      <c r="B97" s="307"/>
      <c r="C97" s="282" t="s">
        <v>52</v>
      </c>
      <c r="D97" s="282"/>
      <c r="E97" s="282"/>
      <c r="F97" s="305" t="s">
        <v>322</v>
      </c>
      <c r="G97" s="306"/>
      <c r="H97" s="282" t="s">
        <v>360</v>
      </c>
      <c r="I97" s="282" t="s">
        <v>357</v>
      </c>
      <c r="J97" s="282"/>
      <c r="K97" s="296"/>
    </row>
    <row r="98" s="1" customFormat="1" ht="15" customHeight="1">
      <c r="B98" s="310"/>
      <c r="C98" s="311"/>
      <c r="D98" s="311"/>
      <c r="E98" s="311"/>
      <c r="F98" s="311"/>
      <c r="G98" s="311"/>
      <c r="H98" s="311"/>
      <c r="I98" s="311"/>
      <c r="J98" s="311"/>
      <c r="K98" s="312"/>
    </row>
    <row r="99" s="1" customFormat="1" ht="18.75" customHeight="1">
      <c r="B99" s="313"/>
      <c r="C99" s="314"/>
      <c r="D99" s="314"/>
      <c r="E99" s="314"/>
      <c r="F99" s="314"/>
      <c r="G99" s="314"/>
      <c r="H99" s="314"/>
      <c r="I99" s="314"/>
      <c r="J99" s="314"/>
      <c r="K99" s="313"/>
    </row>
    <row r="100" s="1" customFormat="1" ht="18.75" customHeight="1">
      <c r="B100" s="290"/>
      <c r="C100" s="290"/>
      <c r="D100" s="290"/>
      <c r="E100" s="290"/>
      <c r="F100" s="290"/>
      <c r="G100" s="290"/>
      <c r="H100" s="290"/>
      <c r="I100" s="290"/>
      <c r="J100" s="290"/>
      <c r="K100" s="290"/>
    </row>
    <row r="101" s="1" customFormat="1" ht="7.5" customHeight="1">
      <c r="B101" s="291"/>
      <c r="C101" s="292"/>
      <c r="D101" s="292"/>
      <c r="E101" s="292"/>
      <c r="F101" s="292"/>
      <c r="G101" s="292"/>
      <c r="H101" s="292"/>
      <c r="I101" s="292"/>
      <c r="J101" s="292"/>
      <c r="K101" s="293"/>
    </row>
    <row r="102" s="1" customFormat="1" ht="45" customHeight="1">
      <c r="B102" s="294"/>
      <c r="C102" s="295" t="s">
        <v>361</v>
      </c>
      <c r="D102" s="295"/>
      <c r="E102" s="295"/>
      <c r="F102" s="295"/>
      <c r="G102" s="295"/>
      <c r="H102" s="295"/>
      <c r="I102" s="295"/>
      <c r="J102" s="295"/>
      <c r="K102" s="296"/>
    </row>
    <row r="103" s="1" customFormat="1" ht="17.25" customHeight="1">
      <c r="B103" s="294"/>
      <c r="C103" s="297" t="s">
        <v>316</v>
      </c>
      <c r="D103" s="297"/>
      <c r="E103" s="297"/>
      <c r="F103" s="297" t="s">
        <v>317</v>
      </c>
      <c r="G103" s="298"/>
      <c r="H103" s="297" t="s">
        <v>58</v>
      </c>
      <c r="I103" s="297" t="s">
        <v>61</v>
      </c>
      <c r="J103" s="297" t="s">
        <v>318</v>
      </c>
      <c r="K103" s="296"/>
    </row>
    <row r="104" s="1" customFormat="1" ht="17.25" customHeight="1">
      <c r="B104" s="294"/>
      <c r="C104" s="299" t="s">
        <v>319</v>
      </c>
      <c r="D104" s="299"/>
      <c r="E104" s="299"/>
      <c r="F104" s="300" t="s">
        <v>320</v>
      </c>
      <c r="G104" s="301"/>
      <c r="H104" s="299"/>
      <c r="I104" s="299"/>
      <c r="J104" s="299" t="s">
        <v>321</v>
      </c>
      <c r="K104" s="296"/>
    </row>
    <row r="105" s="1" customFormat="1" ht="5.25" customHeight="1">
      <c r="B105" s="294"/>
      <c r="C105" s="297"/>
      <c r="D105" s="297"/>
      <c r="E105" s="297"/>
      <c r="F105" s="297"/>
      <c r="G105" s="315"/>
      <c r="H105" s="297"/>
      <c r="I105" s="297"/>
      <c r="J105" s="297"/>
      <c r="K105" s="296"/>
    </row>
    <row r="106" s="1" customFormat="1" ht="15" customHeight="1">
      <c r="B106" s="294"/>
      <c r="C106" s="282" t="s">
        <v>57</v>
      </c>
      <c r="D106" s="304"/>
      <c r="E106" s="304"/>
      <c r="F106" s="305" t="s">
        <v>322</v>
      </c>
      <c r="G106" s="282"/>
      <c r="H106" s="282" t="s">
        <v>362</v>
      </c>
      <c r="I106" s="282" t="s">
        <v>324</v>
      </c>
      <c r="J106" s="282">
        <v>20</v>
      </c>
      <c r="K106" s="296"/>
    </row>
    <row r="107" s="1" customFormat="1" ht="15" customHeight="1">
      <c r="B107" s="294"/>
      <c r="C107" s="282" t="s">
        <v>325</v>
      </c>
      <c r="D107" s="282"/>
      <c r="E107" s="282"/>
      <c r="F107" s="305" t="s">
        <v>322</v>
      </c>
      <c r="G107" s="282"/>
      <c r="H107" s="282" t="s">
        <v>362</v>
      </c>
      <c r="I107" s="282" t="s">
        <v>324</v>
      </c>
      <c r="J107" s="282">
        <v>120</v>
      </c>
      <c r="K107" s="296"/>
    </row>
    <row r="108" s="1" customFormat="1" ht="15" customHeight="1">
      <c r="B108" s="307"/>
      <c r="C108" s="282" t="s">
        <v>327</v>
      </c>
      <c r="D108" s="282"/>
      <c r="E108" s="282"/>
      <c r="F108" s="305" t="s">
        <v>328</v>
      </c>
      <c r="G108" s="282"/>
      <c r="H108" s="282" t="s">
        <v>362</v>
      </c>
      <c r="I108" s="282" t="s">
        <v>324</v>
      </c>
      <c r="J108" s="282">
        <v>50</v>
      </c>
      <c r="K108" s="296"/>
    </row>
    <row r="109" s="1" customFormat="1" ht="15" customHeight="1">
      <c r="B109" s="307"/>
      <c r="C109" s="282" t="s">
        <v>330</v>
      </c>
      <c r="D109" s="282"/>
      <c r="E109" s="282"/>
      <c r="F109" s="305" t="s">
        <v>322</v>
      </c>
      <c r="G109" s="282"/>
      <c r="H109" s="282" t="s">
        <v>362</v>
      </c>
      <c r="I109" s="282" t="s">
        <v>332</v>
      </c>
      <c r="J109" s="282"/>
      <c r="K109" s="296"/>
    </row>
    <row r="110" s="1" customFormat="1" ht="15" customHeight="1">
      <c r="B110" s="307"/>
      <c r="C110" s="282" t="s">
        <v>341</v>
      </c>
      <c r="D110" s="282"/>
      <c r="E110" s="282"/>
      <c r="F110" s="305" t="s">
        <v>328</v>
      </c>
      <c r="G110" s="282"/>
      <c r="H110" s="282" t="s">
        <v>362</v>
      </c>
      <c r="I110" s="282" t="s">
        <v>324</v>
      </c>
      <c r="J110" s="282">
        <v>50</v>
      </c>
      <c r="K110" s="296"/>
    </row>
    <row r="111" s="1" customFormat="1" ht="15" customHeight="1">
      <c r="B111" s="307"/>
      <c r="C111" s="282" t="s">
        <v>349</v>
      </c>
      <c r="D111" s="282"/>
      <c r="E111" s="282"/>
      <c r="F111" s="305" t="s">
        <v>328</v>
      </c>
      <c r="G111" s="282"/>
      <c r="H111" s="282" t="s">
        <v>362</v>
      </c>
      <c r="I111" s="282" t="s">
        <v>324</v>
      </c>
      <c r="J111" s="282">
        <v>50</v>
      </c>
      <c r="K111" s="296"/>
    </row>
    <row r="112" s="1" customFormat="1" ht="15" customHeight="1">
      <c r="B112" s="307"/>
      <c r="C112" s="282" t="s">
        <v>347</v>
      </c>
      <c r="D112" s="282"/>
      <c r="E112" s="282"/>
      <c r="F112" s="305" t="s">
        <v>328</v>
      </c>
      <c r="G112" s="282"/>
      <c r="H112" s="282" t="s">
        <v>362</v>
      </c>
      <c r="I112" s="282" t="s">
        <v>324</v>
      </c>
      <c r="J112" s="282">
        <v>50</v>
      </c>
      <c r="K112" s="296"/>
    </row>
    <row r="113" s="1" customFormat="1" ht="15" customHeight="1">
      <c r="B113" s="307"/>
      <c r="C113" s="282" t="s">
        <v>57</v>
      </c>
      <c r="D113" s="282"/>
      <c r="E113" s="282"/>
      <c r="F113" s="305" t="s">
        <v>322</v>
      </c>
      <c r="G113" s="282"/>
      <c r="H113" s="282" t="s">
        <v>363</v>
      </c>
      <c r="I113" s="282" t="s">
        <v>324</v>
      </c>
      <c r="J113" s="282">
        <v>20</v>
      </c>
      <c r="K113" s="296"/>
    </row>
    <row r="114" s="1" customFormat="1" ht="15" customHeight="1">
      <c r="B114" s="307"/>
      <c r="C114" s="282" t="s">
        <v>364</v>
      </c>
      <c r="D114" s="282"/>
      <c r="E114" s="282"/>
      <c r="F114" s="305" t="s">
        <v>322</v>
      </c>
      <c r="G114" s="282"/>
      <c r="H114" s="282" t="s">
        <v>365</v>
      </c>
      <c r="I114" s="282" t="s">
        <v>324</v>
      </c>
      <c r="J114" s="282">
        <v>120</v>
      </c>
      <c r="K114" s="296"/>
    </row>
    <row r="115" s="1" customFormat="1" ht="15" customHeight="1">
      <c r="B115" s="307"/>
      <c r="C115" s="282" t="s">
        <v>42</v>
      </c>
      <c r="D115" s="282"/>
      <c r="E115" s="282"/>
      <c r="F115" s="305" t="s">
        <v>322</v>
      </c>
      <c r="G115" s="282"/>
      <c r="H115" s="282" t="s">
        <v>366</v>
      </c>
      <c r="I115" s="282" t="s">
        <v>357</v>
      </c>
      <c r="J115" s="282"/>
      <c r="K115" s="296"/>
    </row>
    <row r="116" s="1" customFormat="1" ht="15" customHeight="1">
      <c r="B116" s="307"/>
      <c r="C116" s="282" t="s">
        <v>52</v>
      </c>
      <c r="D116" s="282"/>
      <c r="E116" s="282"/>
      <c r="F116" s="305" t="s">
        <v>322</v>
      </c>
      <c r="G116" s="282"/>
      <c r="H116" s="282" t="s">
        <v>367</v>
      </c>
      <c r="I116" s="282" t="s">
        <v>357</v>
      </c>
      <c r="J116" s="282"/>
      <c r="K116" s="296"/>
    </row>
    <row r="117" s="1" customFormat="1" ht="15" customHeight="1">
      <c r="B117" s="307"/>
      <c r="C117" s="282" t="s">
        <v>61</v>
      </c>
      <c r="D117" s="282"/>
      <c r="E117" s="282"/>
      <c r="F117" s="305" t="s">
        <v>322</v>
      </c>
      <c r="G117" s="282"/>
      <c r="H117" s="282" t="s">
        <v>368</v>
      </c>
      <c r="I117" s="282" t="s">
        <v>369</v>
      </c>
      <c r="J117" s="282"/>
      <c r="K117" s="296"/>
    </row>
    <row r="118" s="1" customFormat="1" ht="15" customHeight="1">
      <c r="B118" s="310"/>
      <c r="C118" s="316"/>
      <c r="D118" s="316"/>
      <c r="E118" s="316"/>
      <c r="F118" s="316"/>
      <c r="G118" s="316"/>
      <c r="H118" s="316"/>
      <c r="I118" s="316"/>
      <c r="J118" s="316"/>
      <c r="K118" s="312"/>
    </row>
    <row r="119" s="1" customFormat="1" ht="18.75" customHeight="1">
      <c r="B119" s="317"/>
      <c r="C119" s="318"/>
      <c r="D119" s="318"/>
      <c r="E119" s="318"/>
      <c r="F119" s="319"/>
      <c r="G119" s="318"/>
      <c r="H119" s="318"/>
      <c r="I119" s="318"/>
      <c r="J119" s="318"/>
      <c r="K119" s="317"/>
    </row>
    <row r="120" s="1" customFormat="1" ht="18.75" customHeight="1">
      <c r="B120" s="290"/>
      <c r="C120" s="290"/>
      <c r="D120" s="290"/>
      <c r="E120" s="290"/>
      <c r="F120" s="290"/>
      <c r="G120" s="290"/>
      <c r="H120" s="290"/>
      <c r="I120" s="290"/>
      <c r="J120" s="290"/>
      <c r="K120" s="290"/>
    </row>
    <row r="121" s="1" customFormat="1" ht="7.5" customHeight="1">
      <c r="B121" s="320"/>
      <c r="C121" s="321"/>
      <c r="D121" s="321"/>
      <c r="E121" s="321"/>
      <c r="F121" s="321"/>
      <c r="G121" s="321"/>
      <c r="H121" s="321"/>
      <c r="I121" s="321"/>
      <c r="J121" s="321"/>
      <c r="K121" s="322"/>
    </row>
    <row r="122" s="1" customFormat="1" ht="45" customHeight="1">
      <c r="B122" s="323"/>
      <c r="C122" s="273" t="s">
        <v>370</v>
      </c>
      <c r="D122" s="273"/>
      <c r="E122" s="273"/>
      <c r="F122" s="273"/>
      <c r="G122" s="273"/>
      <c r="H122" s="273"/>
      <c r="I122" s="273"/>
      <c r="J122" s="273"/>
      <c r="K122" s="324"/>
    </row>
    <row r="123" s="1" customFormat="1" ht="17.25" customHeight="1">
      <c r="B123" s="325"/>
      <c r="C123" s="297" t="s">
        <v>316</v>
      </c>
      <c r="D123" s="297"/>
      <c r="E123" s="297"/>
      <c r="F123" s="297" t="s">
        <v>317</v>
      </c>
      <c r="G123" s="298"/>
      <c r="H123" s="297" t="s">
        <v>58</v>
      </c>
      <c r="I123" s="297" t="s">
        <v>61</v>
      </c>
      <c r="J123" s="297" t="s">
        <v>318</v>
      </c>
      <c r="K123" s="326"/>
    </row>
    <row r="124" s="1" customFormat="1" ht="17.25" customHeight="1">
      <c r="B124" s="325"/>
      <c r="C124" s="299" t="s">
        <v>319</v>
      </c>
      <c r="D124" s="299"/>
      <c r="E124" s="299"/>
      <c r="F124" s="300" t="s">
        <v>320</v>
      </c>
      <c r="G124" s="301"/>
      <c r="H124" s="299"/>
      <c r="I124" s="299"/>
      <c r="J124" s="299" t="s">
        <v>321</v>
      </c>
      <c r="K124" s="326"/>
    </row>
    <row r="125" s="1" customFormat="1" ht="5.25" customHeight="1">
      <c r="B125" s="327"/>
      <c r="C125" s="302"/>
      <c r="D125" s="302"/>
      <c r="E125" s="302"/>
      <c r="F125" s="302"/>
      <c r="G125" s="328"/>
      <c r="H125" s="302"/>
      <c r="I125" s="302"/>
      <c r="J125" s="302"/>
      <c r="K125" s="329"/>
    </row>
    <row r="126" s="1" customFormat="1" ht="15" customHeight="1">
      <c r="B126" s="327"/>
      <c r="C126" s="282" t="s">
        <v>325</v>
      </c>
      <c r="D126" s="304"/>
      <c r="E126" s="304"/>
      <c r="F126" s="305" t="s">
        <v>322</v>
      </c>
      <c r="G126" s="282"/>
      <c r="H126" s="282" t="s">
        <v>362</v>
      </c>
      <c r="I126" s="282" t="s">
        <v>324</v>
      </c>
      <c r="J126" s="282">
        <v>120</v>
      </c>
      <c r="K126" s="330"/>
    </row>
    <row r="127" s="1" customFormat="1" ht="15" customHeight="1">
      <c r="B127" s="327"/>
      <c r="C127" s="282" t="s">
        <v>371</v>
      </c>
      <c r="D127" s="282"/>
      <c r="E127" s="282"/>
      <c r="F127" s="305" t="s">
        <v>322</v>
      </c>
      <c r="G127" s="282"/>
      <c r="H127" s="282" t="s">
        <v>372</v>
      </c>
      <c r="I127" s="282" t="s">
        <v>324</v>
      </c>
      <c r="J127" s="282" t="s">
        <v>373</v>
      </c>
      <c r="K127" s="330"/>
    </row>
    <row r="128" s="1" customFormat="1" ht="15" customHeight="1">
      <c r="B128" s="327"/>
      <c r="C128" s="282" t="s">
        <v>270</v>
      </c>
      <c r="D128" s="282"/>
      <c r="E128" s="282"/>
      <c r="F128" s="305" t="s">
        <v>322</v>
      </c>
      <c r="G128" s="282"/>
      <c r="H128" s="282" t="s">
        <v>374</v>
      </c>
      <c r="I128" s="282" t="s">
        <v>324</v>
      </c>
      <c r="J128" s="282" t="s">
        <v>373</v>
      </c>
      <c r="K128" s="330"/>
    </row>
    <row r="129" s="1" customFormat="1" ht="15" customHeight="1">
      <c r="B129" s="327"/>
      <c r="C129" s="282" t="s">
        <v>333</v>
      </c>
      <c r="D129" s="282"/>
      <c r="E129" s="282"/>
      <c r="F129" s="305" t="s">
        <v>328</v>
      </c>
      <c r="G129" s="282"/>
      <c r="H129" s="282" t="s">
        <v>334</v>
      </c>
      <c r="I129" s="282" t="s">
        <v>324</v>
      </c>
      <c r="J129" s="282">
        <v>15</v>
      </c>
      <c r="K129" s="330"/>
    </row>
    <row r="130" s="1" customFormat="1" ht="15" customHeight="1">
      <c r="B130" s="327"/>
      <c r="C130" s="308" t="s">
        <v>335</v>
      </c>
      <c r="D130" s="308"/>
      <c r="E130" s="308"/>
      <c r="F130" s="309" t="s">
        <v>328</v>
      </c>
      <c r="G130" s="308"/>
      <c r="H130" s="308" t="s">
        <v>336</v>
      </c>
      <c r="I130" s="308" t="s">
        <v>324</v>
      </c>
      <c r="J130" s="308">
        <v>15</v>
      </c>
      <c r="K130" s="330"/>
    </row>
    <row r="131" s="1" customFormat="1" ht="15" customHeight="1">
      <c r="B131" s="327"/>
      <c r="C131" s="308" t="s">
        <v>337</v>
      </c>
      <c r="D131" s="308"/>
      <c r="E131" s="308"/>
      <c r="F131" s="309" t="s">
        <v>328</v>
      </c>
      <c r="G131" s="308"/>
      <c r="H131" s="308" t="s">
        <v>338</v>
      </c>
      <c r="I131" s="308" t="s">
        <v>324</v>
      </c>
      <c r="J131" s="308">
        <v>20</v>
      </c>
      <c r="K131" s="330"/>
    </row>
    <row r="132" s="1" customFormat="1" ht="15" customHeight="1">
      <c r="B132" s="327"/>
      <c r="C132" s="308" t="s">
        <v>339</v>
      </c>
      <c r="D132" s="308"/>
      <c r="E132" s="308"/>
      <c r="F132" s="309" t="s">
        <v>328</v>
      </c>
      <c r="G132" s="308"/>
      <c r="H132" s="308" t="s">
        <v>340</v>
      </c>
      <c r="I132" s="308" t="s">
        <v>324</v>
      </c>
      <c r="J132" s="308">
        <v>20</v>
      </c>
      <c r="K132" s="330"/>
    </row>
    <row r="133" s="1" customFormat="1" ht="15" customHeight="1">
      <c r="B133" s="327"/>
      <c r="C133" s="282" t="s">
        <v>327</v>
      </c>
      <c r="D133" s="282"/>
      <c r="E133" s="282"/>
      <c r="F133" s="305" t="s">
        <v>328</v>
      </c>
      <c r="G133" s="282"/>
      <c r="H133" s="282" t="s">
        <v>362</v>
      </c>
      <c r="I133" s="282" t="s">
        <v>324</v>
      </c>
      <c r="J133" s="282">
        <v>50</v>
      </c>
      <c r="K133" s="330"/>
    </row>
    <row r="134" s="1" customFormat="1" ht="15" customHeight="1">
      <c r="B134" s="327"/>
      <c r="C134" s="282" t="s">
        <v>341</v>
      </c>
      <c r="D134" s="282"/>
      <c r="E134" s="282"/>
      <c r="F134" s="305" t="s">
        <v>328</v>
      </c>
      <c r="G134" s="282"/>
      <c r="H134" s="282" t="s">
        <v>362</v>
      </c>
      <c r="I134" s="282" t="s">
        <v>324</v>
      </c>
      <c r="J134" s="282">
        <v>50</v>
      </c>
      <c r="K134" s="330"/>
    </row>
    <row r="135" s="1" customFormat="1" ht="15" customHeight="1">
      <c r="B135" s="327"/>
      <c r="C135" s="282" t="s">
        <v>347</v>
      </c>
      <c r="D135" s="282"/>
      <c r="E135" s="282"/>
      <c r="F135" s="305" t="s">
        <v>328</v>
      </c>
      <c r="G135" s="282"/>
      <c r="H135" s="282" t="s">
        <v>362</v>
      </c>
      <c r="I135" s="282" t="s">
        <v>324</v>
      </c>
      <c r="J135" s="282">
        <v>50</v>
      </c>
      <c r="K135" s="330"/>
    </row>
    <row r="136" s="1" customFormat="1" ht="15" customHeight="1">
      <c r="B136" s="327"/>
      <c r="C136" s="282" t="s">
        <v>349</v>
      </c>
      <c r="D136" s="282"/>
      <c r="E136" s="282"/>
      <c r="F136" s="305" t="s">
        <v>328</v>
      </c>
      <c r="G136" s="282"/>
      <c r="H136" s="282" t="s">
        <v>362</v>
      </c>
      <c r="I136" s="282" t="s">
        <v>324</v>
      </c>
      <c r="J136" s="282">
        <v>50</v>
      </c>
      <c r="K136" s="330"/>
    </row>
    <row r="137" s="1" customFormat="1" ht="15" customHeight="1">
      <c r="B137" s="327"/>
      <c r="C137" s="282" t="s">
        <v>350</v>
      </c>
      <c r="D137" s="282"/>
      <c r="E137" s="282"/>
      <c r="F137" s="305" t="s">
        <v>328</v>
      </c>
      <c r="G137" s="282"/>
      <c r="H137" s="282" t="s">
        <v>375</v>
      </c>
      <c r="I137" s="282" t="s">
        <v>324</v>
      </c>
      <c r="J137" s="282">
        <v>255</v>
      </c>
      <c r="K137" s="330"/>
    </row>
    <row r="138" s="1" customFormat="1" ht="15" customHeight="1">
      <c r="B138" s="327"/>
      <c r="C138" s="282" t="s">
        <v>352</v>
      </c>
      <c r="D138" s="282"/>
      <c r="E138" s="282"/>
      <c r="F138" s="305" t="s">
        <v>322</v>
      </c>
      <c r="G138" s="282"/>
      <c r="H138" s="282" t="s">
        <v>376</v>
      </c>
      <c r="I138" s="282" t="s">
        <v>354</v>
      </c>
      <c r="J138" s="282"/>
      <c r="K138" s="330"/>
    </row>
    <row r="139" s="1" customFormat="1" ht="15" customHeight="1">
      <c r="B139" s="327"/>
      <c r="C139" s="282" t="s">
        <v>355</v>
      </c>
      <c r="D139" s="282"/>
      <c r="E139" s="282"/>
      <c r="F139" s="305" t="s">
        <v>322</v>
      </c>
      <c r="G139" s="282"/>
      <c r="H139" s="282" t="s">
        <v>377</v>
      </c>
      <c r="I139" s="282" t="s">
        <v>357</v>
      </c>
      <c r="J139" s="282"/>
      <c r="K139" s="330"/>
    </row>
    <row r="140" s="1" customFormat="1" ht="15" customHeight="1">
      <c r="B140" s="327"/>
      <c r="C140" s="282" t="s">
        <v>358</v>
      </c>
      <c r="D140" s="282"/>
      <c r="E140" s="282"/>
      <c r="F140" s="305" t="s">
        <v>322</v>
      </c>
      <c r="G140" s="282"/>
      <c r="H140" s="282" t="s">
        <v>358</v>
      </c>
      <c r="I140" s="282" t="s">
        <v>357</v>
      </c>
      <c r="J140" s="282"/>
      <c r="K140" s="330"/>
    </row>
    <row r="141" s="1" customFormat="1" ht="15" customHeight="1">
      <c r="B141" s="327"/>
      <c r="C141" s="282" t="s">
        <v>42</v>
      </c>
      <c r="D141" s="282"/>
      <c r="E141" s="282"/>
      <c r="F141" s="305" t="s">
        <v>322</v>
      </c>
      <c r="G141" s="282"/>
      <c r="H141" s="282" t="s">
        <v>378</v>
      </c>
      <c r="I141" s="282" t="s">
        <v>357</v>
      </c>
      <c r="J141" s="282"/>
      <c r="K141" s="330"/>
    </row>
    <row r="142" s="1" customFormat="1" ht="15" customHeight="1">
      <c r="B142" s="327"/>
      <c r="C142" s="282" t="s">
        <v>379</v>
      </c>
      <c r="D142" s="282"/>
      <c r="E142" s="282"/>
      <c r="F142" s="305" t="s">
        <v>322</v>
      </c>
      <c r="G142" s="282"/>
      <c r="H142" s="282" t="s">
        <v>380</v>
      </c>
      <c r="I142" s="282" t="s">
        <v>357</v>
      </c>
      <c r="J142" s="282"/>
      <c r="K142" s="330"/>
    </row>
    <row r="143" s="1" customFormat="1" ht="15" customHeight="1">
      <c r="B143" s="331"/>
      <c r="C143" s="332"/>
      <c r="D143" s="332"/>
      <c r="E143" s="332"/>
      <c r="F143" s="332"/>
      <c r="G143" s="332"/>
      <c r="H143" s="332"/>
      <c r="I143" s="332"/>
      <c r="J143" s="332"/>
      <c r="K143" s="333"/>
    </row>
    <row r="144" s="1" customFormat="1" ht="18.75" customHeight="1">
      <c r="B144" s="318"/>
      <c r="C144" s="318"/>
      <c r="D144" s="318"/>
      <c r="E144" s="318"/>
      <c r="F144" s="319"/>
      <c r="G144" s="318"/>
      <c r="H144" s="318"/>
      <c r="I144" s="318"/>
      <c r="J144" s="318"/>
      <c r="K144" s="318"/>
    </row>
    <row r="145" s="1" customFormat="1" ht="18.75" customHeight="1">
      <c r="B145" s="290"/>
      <c r="C145" s="290"/>
      <c r="D145" s="290"/>
      <c r="E145" s="290"/>
      <c r="F145" s="290"/>
      <c r="G145" s="290"/>
      <c r="H145" s="290"/>
      <c r="I145" s="290"/>
      <c r="J145" s="290"/>
      <c r="K145" s="290"/>
    </row>
    <row r="146" s="1" customFormat="1" ht="7.5" customHeight="1">
      <c r="B146" s="291"/>
      <c r="C146" s="292"/>
      <c r="D146" s="292"/>
      <c r="E146" s="292"/>
      <c r="F146" s="292"/>
      <c r="G146" s="292"/>
      <c r="H146" s="292"/>
      <c r="I146" s="292"/>
      <c r="J146" s="292"/>
      <c r="K146" s="293"/>
    </row>
    <row r="147" s="1" customFormat="1" ht="45" customHeight="1">
      <c r="B147" s="294"/>
      <c r="C147" s="295" t="s">
        <v>381</v>
      </c>
      <c r="D147" s="295"/>
      <c r="E147" s="295"/>
      <c r="F147" s="295"/>
      <c r="G147" s="295"/>
      <c r="H147" s="295"/>
      <c r="I147" s="295"/>
      <c r="J147" s="295"/>
      <c r="K147" s="296"/>
    </row>
    <row r="148" s="1" customFormat="1" ht="17.25" customHeight="1">
      <c r="B148" s="294"/>
      <c r="C148" s="297" t="s">
        <v>316</v>
      </c>
      <c r="D148" s="297"/>
      <c r="E148" s="297"/>
      <c r="F148" s="297" t="s">
        <v>317</v>
      </c>
      <c r="G148" s="298"/>
      <c r="H148" s="297" t="s">
        <v>58</v>
      </c>
      <c r="I148" s="297" t="s">
        <v>61</v>
      </c>
      <c r="J148" s="297" t="s">
        <v>318</v>
      </c>
      <c r="K148" s="296"/>
    </row>
    <row r="149" s="1" customFormat="1" ht="17.25" customHeight="1">
      <c r="B149" s="294"/>
      <c r="C149" s="299" t="s">
        <v>319</v>
      </c>
      <c r="D149" s="299"/>
      <c r="E149" s="299"/>
      <c r="F149" s="300" t="s">
        <v>320</v>
      </c>
      <c r="G149" s="301"/>
      <c r="H149" s="299"/>
      <c r="I149" s="299"/>
      <c r="J149" s="299" t="s">
        <v>321</v>
      </c>
      <c r="K149" s="296"/>
    </row>
    <row r="150" s="1" customFormat="1" ht="5.25" customHeight="1">
      <c r="B150" s="307"/>
      <c r="C150" s="302"/>
      <c r="D150" s="302"/>
      <c r="E150" s="302"/>
      <c r="F150" s="302"/>
      <c r="G150" s="303"/>
      <c r="H150" s="302"/>
      <c r="I150" s="302"/>
      <c r="J150" s="302"/>
      <c r="K150" s="330"/>
    </row>
    <row r="151" s="1" customFormat="1" ht="15" customHeight="1">
      <c r="B151" s="307"/>
      <c r="C151" s="334" t="s">
        <v>325</v>
      </c>
      <c r="D151" s="282"/>
      <c r="E151" s="282"/>
      <c r="F151" s="335" t="s">
        <v>322</v>
      </c>
      <c r="G151" s="282"/>
      <c r="H151" s="334" t="s">
        <v>362</v>
      </c>
      <c r="I151" s="334" t="s">
        <v>324</v>
      </c>
      <c r="J151" s="334">
        <v>120</v>
      </c>
      <c r="K151" s="330"/>
    </row>
    <row r="152" s="1" customFormat="1" ht="15" customHeight="1">
      <c r="B152" s="307"/>
      <c r="C152" s="334" t="s">
        <v>371</v>
      </c>
      <c r="D152" s="282"/>
      <c r="E152" s="282"/>
      <c r="F152" s="335" t="s">
        <v>322</v>
      </c>
      <c r="G152" s="282"/>
      <c r="H152" s="334" t="s">
        <v>382</v>
      </c>
      <c r="I152" s="334" t="s">
        <v>324</v>
      </c>
      <c r="J152" s="334" t="s">
        <v>373</v>
      </c>
      <c r="K152" s="330"/>
    </row>
    <row r="153" s="1" customFormat="1" ht="15" customHeight="1">
      <c r="B153" s="307"/>
      <c r="C153" s="334" t="s">
        <v>270</v>
      </c>
      <c r="D153" s="282"/>
      <c r="E153" s="282"/>
      <c r="F153" s="335" t="s">
        <v>322</v>
      </c>
      <c r="G153" s="282"/>
      <c r="H153" s="334" t="s">
        <v>383</v>
      </c>
      <c r="I153" s="334" t="s">
        <v>324</v>
      </c>
      <c r="J153" s="334" t="s">
        <v>373</v>
      </c>
      <c r="K153" s="330"/>
    </row>
    <row r="154" s="1" customFormat="1" ht="15" customHeight="1">
      <c r="B154" s="307"/>
      <c r="C154" s="334" t="s">
        <v>327</v>
      </c>
      <c r="D154" s="282"/>
      <c r="E154" s="282"/>
      <c r="F154" s="335" t="s">
        <v>328</v>
      </c>
      <c r="G154" s="282"/>
      <c r="H154" s="334" t="s">
        <v>362</v>
      </c>
      <c r="I154" s="334" t="s">
        <v>324</v>
      </c>
      <c r="J154" s="334">
        <v>50</v>
      </c>
      <c r="K154" s="330"/>
    </row>
    <row r="155" s="1" customFormat="1" ht="15" customHeight="1">
      <c r="B155" s="307"/>
      <c r="C155" s="334" t="s">
        <v>330</v>
      </c>
      <c r="D155" s="282"/>
      <c r="E155" s="282"/>
      <c r="F155" s="335" t="s">
        <v>322</v>
      </c>
      <c r="G155" s="282"/>
      <c r="H155" s="334" t="s">
        <v>362</v>
      </c>
      <c r="I155" s="334" t="s">
        <v>332</v>
      </c>
      <c r="J155" s="334"/>
      <c r="K155" s="330"/>
    </row>
    <row r="156" s="1" customFormat="1" ht="15" customHeight="1">
      <c r="B156" s="307"/>
      <c r="C156" s="334" t="s">
        <v>341</v>
      </c>
      <c r="D156" s="282"/>
      <c r="E156" s="282"/>
      <c r="F156" s="335" t="s">
        <v>328</v>
      </c>
      <c r="G156" s="282"/>
      <c r="H156" s="334" t="s">
        <v>362</v>
      </c>
      <c r="I156" s="334" t="s">
        <v>324</v>
      </c>
      <c r="J156" s="334">
        <v>50</v>
      </c>
      <c r="K156" s="330"/>
    </row>
    <row r="157" s="1" customFormat="1" ht="15" customHeight="1">
      <c r="B157" s="307"/>
      <c r="C157" s="334" t="s">
        <v>349</v>
      </c>
      <c r="D157" s="282"/>
      <c r="E157" s="282"/>
      <c r="F157" s="335" t="s">
        <v>328</v>
      </c>
      <c r="G157" s="282"/>
      <c r="H157" s="334" t="s">
        <v>362</v>
      </c>
      <c r="I157" s="334" t="s">
        <v>324</v>
      </c>
      <c r="J157" s="334">
        <v>50</v>
      </c>
      <c r="K157" s="330"/>
    </row>
    <row r="158" s="1" customFormat="1" ht="15" customHeight="1">
      <c r="B158" s="307"/>
      <c r="C158" s="334" t="s">
        <v>347</v>
      </c>
      <c r="D158" s="282"/>
      <c r="E158" s="282"/>
      <c r="F158" s="335" t="s">
        <v>328</v>
      </c>
      <c r="G158" s="282"/>
      <c r="H158" s="334" t="s">
        <v>362</v>
      </c>
      <c r="I158" s="334" t="s">
        <v>324</v>
      </c>
      <c r="J158" s="334">
        <v>50</v>
      </c>
      <c r="K158" s="330"/>
    </row>
    <row r="159" s="1" customFormat="1" ht="15" customHeight="1">
      <c r="B159" s="307"/>
      <c r="C159" s="334" t="s">
        <v>90</v>
      </c>
      <c r="D159" s="282"/>
      <c r="E159" s="282"/>
      <c r="F159" s="335" t="s">
        <v>322</v>
      </c>
      <c r="G159" s="282"/>
      <c r="H159" s="334" t="s">
        <v>384</v>
      </c>
      <c r="I159" s="334" t="s">
        <v>324</v>
      </c>
      <c r="J159" s="334" t="s">
        <v>385</v>
      </c>
      <c r="K159" s="330"/>
    </row>
    <row r="160" s="1" customFormat="1" ht="15" customHeight="1">
      <c r="B160" s="307"/>
      <c r="C160" s="334" t="s">
        <v>386</v>
      </c>
      <c r="D160" s="282"/>
      <c r="E160" s="282"/>
      <c r="F160" s="335" t="s">
        <v>322</v>
      </c>
      <c r="G160" s="282"/>
      <c r="H160" s="334" t="s">
        <v>387</v>
      </c>
      <c r="I160" s="334" t="s">
        <v>357</v>
      </c>
      <c r="J160" s="334"/>
      <c r="K160" s="330"/>
    </row>
    <row r="161" s="1" customFormat="1" ht="15" customHeight="1">
      <c r="B161" s="336"/>
      <c r="C161" s="316"/>
      <c r="D161" s="316"/>
      <c r="E161" s="316"/>
      <c r="F161" s="316"/>
      <c r="G161" s="316"/>
      <c r="H161" s="316"/>
      <c r="I161" s="316"/>
      <c r="J161" s="316"/>
      <c r="K161" s="337"/>
    </row>
    <row r="162" s="1" customFormat="1" ht="18.75" customHeight="1">
      <c r="B162" s="318"/>
      <c r="C162" s="328"/>
      <c r="D162" s="328"/>
      <c r="E162" s="328"/>
      <c r="F162" s="338"/>
      <c r="G162" s="328"/>
      <c r="H162" s="328"/>
      <c r="I162" s="328"/>
      <c r="J162" s="328"/>
      <c r="K162" s="318"/>
    </row>
    <row r="163" s="1" customFormat="1" ht="18.75" customHeight="1">
      <c r="B163" s="290"/>
      <c r="C163" s="290"/>
      <c r="D163" s="290"/>
      <c r="E163" s="290"/>
      <c r="F163" s="290"/>
      <c r="G163" s="290"/>
      <c r="H163" s="290"/>
      <c r="I163" s="290"/>
      <c r="J163" s="290"/>
      <c r="K163" s="290"/>
    </row>
    <row r="164" s="1" customFormat="1" ht="7.5" customHeight="1">
      <c r="B164" s="269"/>
      <c r="C164" s="270"/>
      <c r="D164" s="270"/>
      <c r="E164" s="270"/>
      <c r="F164" s="270"/>
      <c r="G164" s="270"/>
      <c r="H164" s="270"/>
      <c r="I164" s="270"/>
      <c r="J164" s="270"/>
      <c r="K164" s="271"/>
    </row>
    <row r="165" s="1" customFormat="1" ht="45" customHeight="1">
      <c r="B165" s="272"/>
      <c r="C165" s="273" t="s">
        <v>388</v>
      </c>
      <c r="D165" s="273"/>
      <c r="E165" s="273"/>
      <c r="F165" s="273"/>
      <c r="G165" s="273"/>
      <c r="H165" s="273"/>
      <c r="I165" s="273"/>
      <c r="J165" s="273"/>
      <c r="K165" s="274"/>
    </row>
    <row r="166" s="1" customFormat="1" ht="17.25" customHeight="1">
      <c r="B166" s="272"/>
      <c r="C166" s="297" t="s">
        <v>316</v>
      </c>
      <c r="D166" s="297"/>
      <c r="E166" s="297"/>
      <c r="F166" s="297" t="s">
        <v>317</v>
      </c>
      <c r="G166" s="339"/>
      <c r="H166" s="340" t="s">
        <v>58</v>
      </c>
      <c r="I166" s="340" t="s">
        <v>61</v>
      </c>
      <c r="J166" s="297" t="s">
        <v>318</v>
      </c>
      <c r="K166" s="274"/>
    </row>
    <row r="167" s="1" customFormat="1" ht="17.25" customHeight="1">
      <c r="B167" s="275"/>
      <c r="C167" s="299" t="s">
        <v>319</v>
      </c>
      <c r="D167" s="299"/>
      <c r="E167" s="299"/>
      <c r="F167" s="300" t="s">
        <v>320</v>
      </c>
      <c r="G167" s="341"/>
      <c r="H167" s="342"/>
      <c r="I167" s="342"/>
      <c r="J167" s="299" t="s">
        <v>321</v>
      </c>
      <c r="K167" s="277"/>
    </row>
    <row r="168" s="1" customFormat="1" ht="5.25" customHeight="1">
      <c r="B168" s="307"/>
      <c r="C168" s="302"/>
      <c r="D168" s="302"/>
      <c r="E168" s="302"/>
      <c r="F168" s="302"/>
      <c r="G168" s="303"/>
      <c r="H168" s="302"/>
      <c r="I168" s="302"/>
      <c r="J168" s="302"/>
      <c r="K168" s="330"/>
    </row>
    <row r="169" s="1" customFormat="1" ht="15" customHeight="1">
      <c r="B169" s="307"/>
      <c r="C169" s="282" t="s">
        <v>325</v>
      </c>
      <c r="D169" s="282"/>
      <c r="E169" s="282"/>
      <c r="F169" s="305" t="s">
        <v>322</v>
      </c>
      <c r="G169" s="282"/>
      <c r="H169" s="282" t="s">
        <v>362</v>
      </c>
      <c r="I169" s="282" t="s">
        <v>324</v>
      </c>
      <c r="J169" s="282">
        <v>120</v>
      </c>
      <c r="K169" s="330"/>
    </row>
    <row r="170" s="1" customFormat="1" ht="15" customHeight="1">
      <c r="B170" s="307"/>
      <c r="C170" s="282" t="s">
        <v>371</v>
      </c>
      <c r="D170" s="282"/>
      <c r="E170" s="282"/>
      <c r="F170" s="305" t="s">
        <v>322</v>
      </c>
      <c r="G170" s="282"/>
      <c r="H170" s="282" t="s">
        <v>372</v>
      </c>
      <c r="I170" s="282" t="s">
        <v>324</v>
      </c>
      <c r="J170" s="282" t="s">
        <v>373</v>
      </c>
      <c r="K170" s="330"/>
    </row>
    <row r="171" s="1" customFormat="1" ht="15" customHeight="1">
      <c r="B171" s="307"/>
      <c r="C171" s="282" t="s">
        <v>270</v>
      </c>
      <c r="D171" s="282"/>
      <c r="E171" s="282"/>
      <c r="F171" s="305" t="s">
        <v>322</v>
      </c>
      <c r="G171" s="282"/>
      <c r="H171" s="282" t="s">
        <v>389</v>
      </c>
      <c r="I171" s="282" t="s">
        <v>324</v>
      </c>
      <c r="J171" s="282" t="s">
        <v>373</v>
      </c>
      <c r="K171" s="330"/>
    </row>
    <row r="172" s="1" customFormat="1" ht="15" customHeight="1">
      <c r="B172" s="307"/>
      <c r="C172" s="282" t="s">
        <v>327</v>
      </c>
      <c r="D172" s="282"/>
      <c r="E172" s="282"/>
      <c r="F172" s="305" t="s">
        <v>328</v>
      </c>
      <c r="G172" s="282"/>
      <c r="H172" s="282" t="s">
        <v>389</v>
      </c>
      <c r="I172" s="282" t="s">
        <v>324</v>
      </c>
      <c r="J172" s="282">
        <v>50</v>
      </c>
      <c r="K172" s="330"/>
    </row>
    <row r="173" s="1" customFormat="1" ht="15" customHeight="1">
      <c r="B173" s="307"/>
      <c r="C173" s="282" t="s">
        <v>330</v>
      </c>
      <c r="D173" s="282"/>
      <c r="E173" s="282"/>
      <c r="F173" s="305" t="s">
        <v>322</v>
      </c>
      <c r="G173" s="282"/>
      <c r="H173" s="282" t="s">
        <v>389</v>
      </c>
      <c r="I173" s="282" t="s">
        <v>332</v>
      </c>
      <c r="J173" s="282"/>
      <c r="K173" s="330"/>
    </row>
    <row r="174" s="1" customFormat="1" ht="15" customHeight="1">
      <c r="B174" s="307"/>
      <c r="C174" s="282" t="s">
        <v>341</v>
      </c>
      <c r="D174" s="282"/>
      <c r="E174" s="282"/>
      <c r="F174" s="305" t="s">
        <v>328</v>
      </c>
      <c r="G174" s="282"/>
      <c r="H174" s="282" t="s">
        <v>389</v>
      </c>
      <c r="I174" s="282" t="s">
        <v>324</v>
      </c>
      <c r="J174" s="282">
        <v>50</v>
      </c>
      <c r="K174" s="330"/>
    </row>
    <row r="175" s="1" customFormat="1" ht="15" customHeight="1">
      <c r="B175" s="307"/>
      <c r="C175" s="282" t="s">
        <v>349</v>
      </c>
      <c r="D175" s="282"/>
      <c r="E175" s="282"/>
      <c r="F175" s="305" t="s">
        <v>328</v>
      </c>
      <c r="G175" s="282"/>
      <c r="H175" s="282" t="s">
        <v>389</v>
      </c>
      <c r="I175" s="282" t="s">
        <v>324</v>
      </c>
      <c r="J175" s="282">
        <v>50</v>
      </c>
      <c r="K175" s="330"/>
    </row>
    <row r="176" s="1" customFormat="1" ht="15" customHeight="1">
      <c r="B176" s="307"/>
      <c r="C176" s="282" t="s">
        <v>347</v>
      </c>
      <c r="D176" s="282"/>
      <c r="E176" s="282"/>
      <c r="F176" s="305" t="s">
        <v>328</v>
      </c>
      <c r="G176" s="282"/>
      <c r="H176" s="282" t="s">
        <v>389</v>
      </c>
      <c r="I176" s="282" t="s">
        <v>324</v>
      </c>
      <c r="J176" s="282">
        <v>50</v>
      </c>
      <c r="K176" s="330"/>
    </row>
    <row r="177" s="1" customFormat="1" ht="15" customHeight="1">
      <c r="B177" s="307"/>
      <c r="C177" s="282" t="s">
        <v>101</v>
      </c>
      <c r="D177" s="282"/>
      <c r="E177" s="282"/>
      <c r="F177" s="305" t="s">
        <v>322</v>
      </c>
      <c r="G177" s="282"/>
      <c r="H177" s="282" t="s">
        <v>390</v>
      </c>
      <c r="I177" s="282" t="s">
        <v>391</v>
      </c>
      <c r="J177" s="282"/>
      <c r="K177" s="330"/>
    </row>
    <row r="178" s="1" customFormat="1" ht="15" customHeight="1">
      <c r="B178" s="307"/>
      <c r="C178" s="282" t="s">
        <v>61</v>
      </c>
      <c r="D178" s="282"/>
      <c r="E178" s="282"/>
      <c r="F178" s="305" t="s">
        <v>322</v>
      </c>
      <c r="G178" s="282"/>
      <c r="H178" s="282" t="s">
        <v>392</v>
      </c>
      <c r="I178" s="282" t="s">
        <v>393</v>
      </c>
      <c r="J178" s="282">
        <v>1</v>
      </c>
      <c r="K178" s="330"/>
    </row>
    <row r="179" s="1" customFormat="1" ht="15" customHeight="1">
      <c r="B179" s="307"/>
      <c r="C179" s="282" t="s">
        <v>57</v>
      </c>
      <c r="D179" s="282"/>
      <c r="E179" s="282"/>
      <c r="F179" s="305" t="s">
        <v>322</v>
      </c>
      <c r="G179" s="282"/>
      <c r="H179" s="282" t="s">
        <v>394</v>
      </c>
      <c r="I179" s="282" t="s">
        <v>324</v>
      </c>
      <c r="J179" s="282">
        <v>20</v>
      </c>
      <c r="K179" s="330"/>
    </row>
    <row r="180" s="1" customFormat="1" ht="15" customHeight="1">
      <c r="B180" s="307"/>
      <c r="C180" s="282" t="s">
        <v>58</v>
      </c>
      <c r="D180" s="282"/>
      <c r="E180" s="282"/>
      <c r="F180" s="305" t="s">
        <v>322</v>
      </c>
      <c r="G180" s="282"/>
      <c r="H180" s="282" t="s">
        <v>395</v>
      </c>
      <c r="I180" s="282" t="s">
        <v>324</v>
      </c>
      <c r="J180" s="282">
        <v>255</v>
      </c>
      <c r="K180" s="330"/>
    </row>
    <row r="181" s="1" customFormat="1" ht="15" customHeight="1">
      <c r="B181" s="307"/>
      <c r="C181" s="282" t="s">
        <v>102</v>
      </c>
      <c r="D181" s="282"/>
      <c r="E181" s="282"/>
      <c r="F181" s="305" t="s">
        <v>322</v>
      </c>
      <c r="G181" s="282"/>
      <c r="H181" s="282" t="s">
        <v>286</v>
      </c>
      <c r="I181" s="282" t="s">
        <v>324</v>
      </c>
      <c r="J181" s="282">
        <v>10</v>
      </c>
      <c r="K181" s="330"/>
    </row>
    <row r="182" s="1" customFormat="1" ht="15" customHeight="1">
      <c r="B182" s="307"/>
      <c r="C182" s="282" t="s">
        <v>103</v>
      </c>
      <c r="D182" s="282"/>
      <c r="E182" s="282"/>
      <c r="F182" s="305" t="s">
        <v>322</v>
      </c>
      <c r="G182" s="282"/>
      <c r="H182" s="282" t="s">
        <v>396</v>
      </c>
      <c r="I182" s="282" t="s">
        <v>357</v>
      </c>
      <c r="J182" s="282"/>
      <c r="K182" s="330"/>
    </row>
    <row r="183" s="1" customFormat="1" ht="15" customHeight="1">
      <c r="B183" s="307"/>
      <c r="C183" s="282" t="s">
        <v>397</v>
      </c>
      <c r="D183" s="282"/>
      <c r="E183" s="282"/>
      <c r="F183" s="305" t="s">
        <v>322</v>
      </c>
      <c r="G183" s="282"/>
      <c r="H183" s="282" t="s">
        <v>398</v>
      </c>
      <c r="I183" s="282" t="s">
        <v>357</v>
      </c>
      <c r="J183" s="282"/>
      <c r="K183" s="330"/>
    </row>
    <row r="184" s="1" customFormat="1" ht="15" customHeight="1">
      <c r="B184" s="307"/>
      <c r="C184" s="282" t="s">
        <v>386</v>
      </c>
      <c r="D184" s="282"/>
      <c r="E184" s="282"/>
      <c r="F184" s="305" t="s">
        <v>322</v>
      </c>
      <c r="G184" s="282"/>
      <c r="H184" s="282" t="s">
        <v>399</v>
      </c>
      <c r="I184" s="282" t="s">
        <v>357</v>
      </c>
      <c r="J184" s="282"/>
      <c r="K184" s="330"/>
    </row>
    <row r="185" s="1" customFormat="1" ht="15" customHeight="1">
      <c r="B185" s="307"/>
      <c r="C185" s="282" t="s">
        <v>105</v>
      </c>
      <c r="D185" s="282"/>
      <c r="E185" s="282"/>
      <c r="F185" s="305" t="s">
        <v>328</v>
      </c>
      <c r="G185" s="282"/>
      <c r="H185" s="282" t="s">
        <v>400</v>
      </c>
      <c r="I185" s="282" t="s">
        <v>324</v>
      </c>
      <c r="J185" s="282">
        <v>50</v>
      </c>
      <c r="K185" s="330"/>
    </row>
    <row r="186" s="1" customFormat="1" ht="15" customHeight="1">
      <c r="B186" s="307"/>
      <c r="C186" s="282" t="s">
        <v>401</v>
      </c>
      <c r="D186" s="282"/>
      <c r="E186" s="282"/>
      <c r="F186" s="305" t="s">
        <v>328</v>
      </c>
      <c r="G186" s="282"/>
      <c r="H186" s="282" t="s">
        <v>402</v>
      </c>
      <c r="I186" s="282" t="s">
        <v>403</v>
      </c>
      <c r="J186" s="282"/>
      <c r="K186" s="330"/>
    </row>
    <row r="187" s="1" customFormat="1" ht="15" customHeight="1">
      <c r="B187" s="307"/>
      <c r="C187" s="282" t="s">
        <v>404</v>
      </c>
      <c r="D187" s="282"/>
      <c r="E187" s="282"/>
      <c r="F187" s="305" t="s">
        <v>328</v>
      </c>
      <c r="G187" s="282"/>
      <c r="H187" s="282" t="s">
        <v>405</v>
      </c>
      <c r="I187" s="282" t="s">
        <v>403</v>
      </c>
      <c r="J187" s="282"/>
      <c r="K187" s="330"/>
    </row>
    <row r="188" s="1" customFormat="1" ht="15" customHeight="1">
      <c r="B188" s="307"/>
      <c r="C188" s="282" t="s">
        <v>406</v>
      </c>
      <c r="D188" s="282"/>
      <c r="E188" s="282"/>
      <c r="F188" s="305" t="s">
        <v>328</v>
      </c>
      <c r="G188" s="282"/>
      <c r="H188" s="282" t="s">
        <v>407</v>
      </c>
      <c r="I188" s="282" t="s">
        <v>403</v>
      </c>
      <c r="J188" s="282"/>
      <c r="K188" s="330"/>
    </row>
    <row r="189" s="1" customFormat="1" ht="15" customHeight="1">
      <c r="B189" s="307"/>
      <c r="C189" s="343" t="s">
        <v>408</v>
      </c>
      <c r="D189" s="282"/>
      <c r="E189" s="282"/>
      <c r="F189" s="305" t="s">
        <v>328</v>
      </c>
      <c r="G189" s="282"/>
      <c r="H189" s="282" t="s">
        <v>409</v>
      </c>
      <c r="I189" s="282" t="s">
        <v>410</v>
      </c>
      <c r="J189" s="344" t="s">
        <v>411</v>
      </c>
      <c r="K189" s="330"/>
    </row>
    <row r="190" s="1" customFormat="1" ht="15" customHeight="1">
      <c r="B190" s="307"/>
      <c r="C190" s="343" t="s">
        <v>46</v>
      </c>
      <c r="D190" s="282"/>
      <c r="E190" s="282"/>
      <c r="F190" s="305" t="s">
        <v>322</v>
      </c>
      <c r="G190" s="282"/>
      <c r="H190" s="279" t="s">
        <v>412</v>
      </c>
      <c r="I190" s="282" t="s">
        <v>413</v>
      </c>
      <c r="J190" s="282"/>
      <c r="K190" s="330"/>
    </row>
    <row r="191" s="1" customFormat="1" ht="15" customHeight="1">
      <c r="B191" s="307"/>
      <c r="C191" s="343" t="s">
        <v>414</v>
      </c>
      <c r="D191" s="282"/>
      <c r="E191" s="282"/>
      <c r="F191" s="305" t="s">
        <v>322</v>
      </c>
      <c r="G191" s="282"/>
      <c r="H191" s="282" t="s">
        <v>415</v>
      </c>
      <c r="I191" s="282" t="s">
        <v>357</v>
      </c>
      <c r="J191" s="282"/>
      <c r="K191" s="330"/>
    </row>
    <row r="192" s="1" customFormat="1" ht="15" customHeight="1">
      <c r="B192" s="307"/>
      <c r="C192" s="343" t="s">
        <v>416</v>
      </c>
      <c r="D192" s="282"/>
      <c r="E192" s="282"/>
      <c r="F192" s="305" t="s">
        <v>322</v>
      </c>
      <c r="G192" s="282"/>
      <c r="H192" s="282" t="s">
        <v>417</v>
      </c>
      <c r="I192" s="282" t="s">
        <v>357</v>
      </c>
      <c r="J192" s="282"/>
      <c r="K192" s="330"/>
    </row>
    <row r="193" s="1" customFormat="1" ht="15" customHeight="1">
      <c r="B193" s="307"/>
      <c r="C193" s="343" t="s">
        <v>418</v>
      </c>
      <c r="D193" s="282"/>
      <c r="E193" s="282"/>
      <c r="F193" s="305" t="s">
        <v>328</v>
      </c>
      <c r="G193" s="282"/>
      <c r="H193" s="282" t="s">
        <v>419</v>
      </c>
      <c r="I193" s="282" t="s">
        <v>357</v>
      </c>
      <c r="J193" s="282"/>
      <c r="K193" s="330"/>
    </row>
    <row r="194" s="1" customFormat="1" ht="15" customHeight="1">
      <c r="B194" s="336"/>
      <c r="C194" s="345"/>
      <c r="D194" s="316"/>
      <c r="E194" s="316"/>
      <c r="F194" s="316"/>
      <c r="G194" s="316"/>
      <c r="H194" s="316"/>
      <c r="I194" s="316"/>
      <c r="J194" s="316"/>
      <c r="K194" s="337"/>
    </row>
    <row r="195" s="1" customFormat="1" ht="18.75" customHeight="1">
      <c r="B195" s="318"/>
      <c r="C195" s="328"/>
      <c r="D195" s="328"/>
      <c r="E195" s="328"/>
      <c r="F195" s="338"/>
      <c r="G195" s="328"/>
      <c r="H195" s="328"/>
      <c r="I195" s="328"/>
      <c r="J195" s="328"/>
      <c r="K195" s="318"/>
    </row>
    <row r="196" s="1" customFormat="1" ht="18.75" customHeight="1">
      <c r="B196" s="318"/>
      <c r="C196" s="328"/>
      <c r="D196" s="328"/>
      <c r="E196" s="328"/>
      <c r="F196" s="338"/>
      <c r="G196" s="328"/>
      <c r="H196" s="328"/>
      <c r="I196" s="328"/>
      <c r="J196" s="328"/>
      <c r="K196" s="318"/>
    </row>
    <row r="197" s="1" customFormat="1" ht="18.75" customHeight="1">
      <c r="B197" s="290"/>
      <c r="C197" s="290"/>
      <c r="D197" s="290"/>
      <c r="E197" s="290"/>
      <c r="F197" s="290"/>
      <c r="G197" s="290"/>
      <c r="H197" s="290"/>
      <c r="I197" s="290"/>
      <c r="J197" s="290"/>
      <c r="K197" s="290"/>
    </row>
    <row r="198" s="1" customFormat="1" ht="13.5">
      <c r="B198" s="269"/>
      <c r="C198" s="270"/>
      <c r="D198" s="270"/>
      <c r="E198" s="270"/>
      <c r="F198" s="270"/>
      <c r="G198" s="270"/>
      <c r="H198" s="270"/>
      <c r="I198" s="270"/>
      <c r="J198" s="270"/>
      <c r="K198" s="271"/>
    </row>
    <row r="199" s="1" customFormat="1" ht="21">
      <c r="B199" s="272"/>
      <c r="C199" s="273" t="s">
        <v>420</v>
      </c>
      <c r="D199" s="273"/>
      <c r="E199" s="273"/>
      <c r="F199" s="273"/>
      <c r="G199" s="273"/>
      <c r="H199" s="273"/>
      <c r="I199" s="273"/>
      <c r="J199" s="273"/>
      <c r="K199" s="274"/>
    </row>
    <row r="200" s="1" customFormat="1" ht="25.5" customHeight="1">
      <c r="B200" s="272"/>
      <c r="C200" s="346" t="s">
        <v>421</v>
      </c>
      <c r="D200" s="346"/>
      <c r="E200" s="346"/>
      <c r="F200" s="346" t="s">
        <v>422</v>
      </c>
      <c r="G200" s="347"/>
      <c r="H200" s="346" t="s">
        <v>423</v>
      </c>
      <c r="I200" s="346"/>
      <c r="J200" s="346"/>
      <c r="K200" s="274"/>
    </row>
    <row r="201" s="1" customFormat="1" ht="5.25" customHeight="1">
      <c r="B201" s="307"/>
      <c r="C201" s="302"/>
      <c r="D201" s="302"/>
      <c r="E201" s="302"/>
      <c r="F201" s="302"/>
      <c r="G201" s="328"/>
      <c r="H201" s="302"/>
      <c r="I201" s="302"/>
      <c r="J201" s="302"/>
      <c r="K201" s="330"/>
    </row>
    <row r="202" s="1" customFormat="1" ht="15" customHeight="1">
      <c r="B202" s="307"/>
      <c r="C202" s="282" t="s">
        <v>413</v>
      </c>
      <c r="D202" s="282"/>
      <c r="E202" s="282"/>
      <c r="F202" s="305" t="s">
        <v>47</v>
      </c>
      <c r="G202" s="282"/>
      <c r="H202" s="282" t="s">
        <v>424</v>
      </c>
      <c r="I202" s="282"/>
      <c r="J202" s="282"/>
      <c r="K202" s="330"/>
    </row>
    <row r="203" s="1" customFormat="1" ht="15" customHeight="1">
      <c r="B203" s="307"/>
      <c r="C203" s="282"/>
      <c r="D203" s="282"/>
      <c r="E203" s="282"/>
      <c r="F203" s="305" t="s">
        <v>48</v>
      </c>
      <c r="G203" s="282"/>
      <c r="H203" s="282" t="s">
        <v>425</v>
      </c>
      <c r="I203" s="282"/>
      <c r="J203" s="282"/>
      <c r="K203" s="330"/>
    </row>
    <row r="204" s="1" customFormat="1" ht="15" customHeight="1">
      <c r="B204" s="307"/>
      <c r="C204" s="282"/>
      <c r="D204" s="282"/>
      <c r="E204" s="282"/>
      <c r="F204" s="305" t="s">
        <v>51</v>
      </c>
      <c r="G204" s="282"/>
      <c r="H204" s="282" t="s">
        <v>426</v>
      </c>
      <c r="I204" s="282"/>
      <c r="J204" s="282"/>
      <c r="K204" s="330"/>
    </row>
    <row r="205" s="1" customFormat="1" ht="15" customHeight="1">
      <c r="B205" s="307"/>
      <c r="C205" s="282"/>
      <c r="D205" s="282"/>
      <c r="E205" s="282"/>
      <c r="F205" s="305" t="s">
        <v>49</v>
      </c>
      <c r="G205" s="282"/>
      <c r="H205" s="282" t="s">
        <v>427</v>
      </c>
      <c r="I205" s="282"/>
      <c r="J205" s="282"/>
      <c r="K205" s="330"/>
    </row>
    <row r="206" s="1" customFormat="1" ht="15" customHeight="1">
      <c r="B206" s="307"/>
      <c r="C206" s="282"/>
      <c r="D206" s="282"/>
      <c r="E206" s="282"/>
      <c r="F206" s="305" t="s">
        <v>50</v>
      </c>
      <c r="G206" s="282"/>
      <c r="H206" s="282" t="s">
        <v>428</v>
      </c>
      <c r="I206" s="282"/>
      <c r="J206" s="282"/>
      <c r="K206" s="330"/>
    </row>
    <row r="207" s="1" customFormat="1" ht="15" customHeight="1">
      <c r="B207" s="307"/>
      <c r="C207" s="282"/>
      <c r="D207" s="282"/>
      <c r="E207" s="282"/>
      <c r="F207" s="305"/>
      <c r="G207" s="282"/>
      <c r="H207" s="282"/>
      <c r="I207" s="282"/>
      <c r="J207" s="282"/>
      <c r="K207" s="330"/>
    </row>
    <row r="208" s="1" customFormat="1" ht="15" customHeight="1">
      <c r="B208" s="307"/>
      <c r="C208" s="282" t="s">
        <v>369</v>
      </c>
      <c r="D208" s="282"/>
      <c r="E208" s="282"/>
      <c r="F208" s="305" t="s">
        <v>83</v>
      </c>
      <c r="G208" s="282"/>
      <c r="H208" s="282" t="s">
        <v>429</v>
      </c>
      <c r="I208" s="282"/>
      <c r="J208" s="282"/>
      <c r="K208" s="330"/>
    </row>
    <row r="209" s="1" customFormat="1" ht="15" customHeight="1">
      <c r="B209" s="307"/>
      <c r="C209" s="282"/>
      <c r="D209" s="282"/>
      <c r="E209" s="282"/>
      <c r="F209" s="305" t="s">
        <v>264</v>
      </c>
      <c r="G209" s="282"/>
      <c r="H209" s="282" t="s">
        <v>265</v>
      </c>
      <c r="I209" s="282"/>
      <c r="J209" s="282"/>
      <c r="K209" s="330"/>
    </row>
    <row r="210" s="1" customFormat="1" ht="15" customHeight="1">
      <c r="B210" s="307"/>
      <c r="C210" s="282"/>
      <c r="D210" s="282"/>
      <c r="E210" s="282"/>
      <c r="F210" s="305" t="s">
        <v>262</v>
      </c>
      <c r="G210" s="282"/>
      <c r="H210" s="282" t="s">
        <v>430</v>
      </c>
      <c r="I210" s="282"/>
      <c r="J210" s="282"/>
      <c r="K210" s="330"/>
    </row>
    <row r="211" s="1" customFormat="1" ht="15" customHeight="1">
      <c r="B211" s="348"/>
      <c r="C211" s="282"/>
      <c r="D211" s="282"/>
      <c r="E211" s="282"/>
      <c r="F211" s="305" t="s">
        <v>266</v>
      </c>
      <c r="G211" s="343"/>
      <c r="H211" s="334" t="s">
        <v>267</v>
      </c>
      <c r="I211" s="334"/>
      <c r="J211" s="334"/>
      <c r="K211" s="349"/>
    </row>
    <row r="212" s="1" customFormat="1" ht="15" customHeight="1">
      <c r="B212" s="348"/>
      <c r="C212" s="282"/>
      <c r="D212" s="282"/>
      <c r="E212" s="282"/>
      <c r="F212" s="305" t="s">
        <v>268</v>
      </c>
      <c r="G212" s="343"/>
      <c r="H212" s="334" t="s">
        <v>431</v>
      </c>
      <c r="I212" s="334"/>
      <c r="J212" s="334"/>
      <c r="K212" s="349"/>
    </row>
    <row r="213" s="1" customFormat="1" ht="15" customHeight="1">
      <c r="B213" s="348"/>
      <c r="C213" s="282"/>
      <c r="D213" s="282"/>
      <c r="E213" s="282"/>
      <c r="F213" s="305"/>
      <c r="G213" s="343"/>
      <c r="H213" s="334"/>
      <c r="I213" s="334"/>
      <c r="J213" s="334"/>
      <c r="K213" s="349"/>
    </row>
    <row r="214" s="1" customFormat="1" ht="15" customHeight="1">
      <c r="B214" s="348"/>
      <c r="C214" s="282" t="s">
        <v>393</v>
      </c>
      <c r="D214" s="282"/>
      <c r="E214" s="282"/>
      <c r="F214" s="305">
        <v>1</v>
      </c>
      <c r="G214" s="343"/>
      <c r="H214" s="334" t="s">
        <v>432</v>
      </c>
      <c r="I214" s="334"/>
      <c r="J214" s="334"/>
      <c r="K214" s="349"/>
    </row>
    <row r="215" s="1" customFormat="1" ht="15" customHeight="1">
      <c r="B215" s="348"/>
      <c r="C215" s="282"/>
      <c r="D215" s="282"/>
      <c r="E215" s="282"/>
      <c r="F215" s="305">
        <v>2</v>
      </c>
      <c r="G215" s="343"/>
      <c r="H215" s="334" t="s">
        <v>433</v>
      </c>
      <c r="I215" s="334"/>
      <c r="J215" s="334"/>
      <c r="K215" s="349"/>
    </row>
    <row r="216" s="1" customFormat="1" ht="15" customHeight="1">
      <c r="B216" s="348"/>
      <c r="C216" s="282"/>
      <c r="D216" s="282"/>
      <c r="E216" s="282"/>
      <c r="F216" s="305">
        <v>3</v>
      </c>
      <c r="G216" s="343"/>
      <c r="H216" s="334" t="s">
        <v>434</v>
      </c>
      <c r="I216" s="334"/>
      <c r="J216" s="334"/>
      <c r="K216" s="349"/>
    </row>
    <row r="217" s="1" customFormat="1" ht="15" customHeight="1">
      <c r="B217" s="348"/>
      <c r="C217" s="282"/>
      <c r="D217" s="282"/>
      <c r="E217" s="282"/>
      <c r="F217" s="305">
        <v>4</v>
      </c>
      <c r="G217" s="343"/>
      <c r="H217" s="334" t="s">
        <v>435</v>
      </c>
      <c r="I217" s="334"/>
      <c r="J217" s="334"/>
      <c r="K217" s="349"/>
    </row>
    <row r="218" s="1" customFormat="1" ht="12.75" customHeight="1">
      <c r="B218" s="350"/>
      <c r="C218" s="351"/>
      <c r="D218" s="351"/>
      <c r="E218" s="351"/>
      <c r="F218" s="351"/>
      <c r="G218" s="351"/>
      <c r="H218" s="351"/>
      <c r="I218" s="351"/>
      <c r="J218" s="351"/>
      <c r="K218" s="35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JANA-NTB\Jana</dc:creator>
  <cp:lastModifiedBy>JANA-NTB\Jana</cp:lastModifiedBy>
  <dcterms:created xsi:type="dcterms:W3CDTF">2023-06-28T07:17:17Z</dcterms:created>
  <dcterms:modified xsi:type="dcterms:W3CDTF">2023-06-28T07:17:19Z</dcterms:modified>
</cp:coreProperties>
</file>