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P-22-046-000_Domov pro seniory Frýdek-Místek\08_podklady\02_Ven\2023_03_10 - odpověď na dotazy z VŘ na GD\01_Rozpočet\"/>
    </mc:Choice>
  </mc:AlternateContent>
  <xr:revisionPtr revIDLastSave="0" documentId="13_ncr:1_{B14CD226-C296-470A-95B1-8DD00CE34930}" xr6:coauthVersionLast="47" xr6:coauthVersionMax="47" xr10:uidLastSave="{00000000-0000-0000-0000-000000000000}"/>
  <bookViews>
    <workbookView xWindow="-120" yWindow="-120" windowWidth="29040" windowHeight="15720" tabRatio="817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Stavba!$H$54</definedName>
    <definedName name="CenaCelkem">Stavba!$G$33</definedName>
    <definedName name="CenaCelkemBezDPH">Stavba!$G$32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Stavba!$B$42</definedName>
    <definedName name="_xlnm.Print_Area" localSheetId="3">'01 11199_00 Pol'!$A$1:$G$8</definedName>
    <definedName name="_xlnm.Print_Area" localSheetId="4">'01 11199_01-1 Pol'!$A$1:$G$737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Pol'!$A$1:$Y$158</definedName>
    <definedName name="_xlnm.Print_Area" localSheetId="8">'01 11199_05 Pol'!$A$1:$Y$97</definedName>
    <definedName name="_xlnm.Print_Area" localSheetId="9">'01 11199_06 Pol'!$A$1:$Y$112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Stavba!$F$54</definedName>
    <definedName name="ZakladDPHZakl">Stavba!$G$29</definedName>
    <definedName name="ZakladDPHZaklVypocet" localSheetId="1">Stavba!$G$54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3" i="13" l="1"/>
  <c r="E225" i="13"/>
  <c r="G111" i="16"/>
  <c r="E127" i="13"/>
  <c r="G128" i="13"/>
  <c r="G422" i="13"/>
  <c r="G421" i="13" s="1"/>
  <c r="G40" i="12"/>
  <c r="G39" i="12"/>
  <c r="G38" i="12" s="1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8" i="12" s="1"/>
  <c r="G25" i="12" l="1"/>
  <c r="G42" i="12" s="1"/>
  <c r="I16" i="1" s="1"/>
  <c r="G19" i="12"/>
  <c r="E381" i="13" l="1"/>
  <c r="G381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F53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F52" i="1" s="1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I10" i="18" s="1"/>
  <c r="K13" i="18"/>
  <c r="M13" i="18"/>
  <c r="O13" i="18"/>
  <c r="Q13" i="18"/>
  <c r="Q10" i="18" s="1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2" i="18"/>
  <c r="F51" i="1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F50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AE148" i="16"/>
  <c r="F49" i="1" s="1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84" i="1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F48" i="1" s="1"/>
  <c r="G8" i="14"/>
  <c r="I85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74" i="1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I79" i="1" s="1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96" i="1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F47" i="1" s="1"/>
  <c r="G9" i="13"/>
  <c r="G10" i="13"/>
  <c r="G19" i="13"/>
  <c r="G22" i="13"/>
  <c r="G46" i="1" s="1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0" i="13"/>
  <c r="G112" i="13"/>
  <c r="G117" i="13"/>
  <c r="G121" i="13"/>
  <c r="G122" i="13"/>
  <c r="G124" i="13"/>
  <c r="G126" i="13"/>
  <c r="G129" i="13"/>
  <c r="G130" i="13"/>
  <c r="G132" i="13"/>
  <c r="G133" i="13"/>
  <c r="G135" i="13"/>
  <c r="G140" i="13"/>
  <c r="G143" i="13"/>
  <c r="G159" i="13"/>
  <c r="G170" i="13"/>
  <c r="G200" i="13"/>
  <c r="G203" i="13"/>
  <c r="G206" i="13"/>
  <c r="G209" i="13"/>
  <c r="G211" i="13"/>
  <c r="G212" i="13"/>
  <c r="G213" i="13"/>
  <c r="G216" i="13"/>
  <c r="G217" i="13"/>
  <c r="G221" i="13"/>
  <c r="G223" i="13"/>
  <c r="G226" i="13"/>
  <c r="G228" i="13"/>
  <c r="G230" i="13"/>
  <c r="G233" i="13"/>
  <c r="G235" i="13"/>
  <c r="G237" i="13"/>
  <c r="G240" i="13"/>
  <c r="G243" i="13"/>
  <c r="G245" i="13"/>
  <c r="G246" i="13"/>
  <c r="G247" i="13"/>
  <c r="G250" i="13"/>
  <c r="G251" i="13"/>
  <c r="G252" i="13"/>
  <c r="G253" i="13"/>
  <c r="G254" i="13"/>
  <c r="G258" i="13"/>
  <c r="G262" i="13"/>
  <c r="G266" i="13"/>
  <c r="G267" i="13"/>
  <c r="G273" i="13"/>
  <c r="G275" i="13"/>
  <c r="G278" i="13"/>
  <c r="G282" i="13"/>
  <c r="G288" i="13"/>
  <c r="G295" i="13"/>
  <c r="G298" i="13"/>
  <c r="G304" i="13"/>
  <c r="G308" i="13"/>
  <c r="G311" i="13"/>
  <c r="G315" i="13"/>
  <c r="G317" i="13"/>
  <c r="G319" i="13"/>
  <c r="G323" i="13"/>
  <c r="G326" i="13"/>
  <c r="G329" i="13"/>
  <c r="G334" i="13"/>
  <c r="G336" i="13"/>
  <c r="G338" i="13"/>
  <c r="G343" i="13"/>
  <c r="G344" i="13"/>
  <c r="G346" i="13"/>
  <c r="G356" i="13"/>
  <c r="G358" i="13"/>
  <c r="G359" i="13"/>
  <c r="G361" i="13"/>
  <c r="G364" i="13"/>
  <c r="G366" i="13"/>
  <c r="G368" i="13"/>
  <c r="G370" i="13"/>
  <c r="G374" i="13"/>
  <c r="G375" i="13"/>
  <c r="G376" i="13"/>
  <c r="G377" i="13"/>
  <c r="G378" i="13"/>
  <c r="G379" i="13"/>
  <c r="G382" i="13"/>
  <c r="G383" i="13"/>
  <c r="G384" i="13"/>
  <c r="G385" i="13"/>
  <c r="G386" i="13"/>
  <c r="G387" i="13"/>
  <c r="G388" i="13"/>
  <c r="G390" i="13"/>
  <c r="G393" i="13"/>
  <c r="G394" i="13"/>
  <c r="G395" i="13"/>
  <c r="G396" i="13"/>
  <c r="G397" i="13"/>
  <c r="G398" i="13"/>
  <c r="G399" i="13"/>
  <c r="G400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I82" i="1"/>
  <c r="G424" i="13"/>
  <c r="G425" i="13"/>
  <c r="G429" i="13"/>
  <c r="G432" i="13"/>
  <c r="G433" i="13"/>
  <c r="G438" i="13"/>
  <c r="G440" i="13"/>
  <c r="G442" i="13"/>
  <c r="G443" i="13"/>
  <c r="G445" i="13"/>
  <c r="G447" i="13"/>
  <c r="G451" i="13"/>
  <c r="G454" i="13"/>
  <c r="G457" i="13"/>
  <c r="G458" i="13"/>
  <c r="G459" i="13"/>
  <c r="G460" i="13"/>
  <c r="G462" i="13"/>
  <c r="G463" i="13"/>
  <c r="G464" i="13"/>
  <c r="G467" i="13"/>
  <c r="G469" i="13"/>
  <c r="G471" i="13"/>
  <c r="G474" i="13"/>
  <c r="G475" i="13"/>
  <c r="G476" i="13"/>
  <c r="G477" i="13"/>
  <c r="G480" i="13"/>
  <c r="G481" i="13"/>
  <c r="G482" i="13"/>
  <c r="G484" i="13"/>
  <c r="G487" i="13"/>
  <c r="G488" i="13"/>
  <c r="G489" i="13"/>
  <c r="G490" i="13"/>
  <c r="G491" i="13"/>
  <c r="G492" i="13"/>
  <c r="G493" i="13"/>
  <c r="G495" i="13"/>
  <c r="G496" i="13"/>
  <c r="G497" i="13"/>
  <c r="G499" i="13"/>
  <c r="G501" i="13"/>
  <c r="G502" i="13"/>
  <c r="G503" i="13"/>
  <c r="G504" i="13"/>
  <c r="G505" i="13"/>
  <c r="G506" i="13"/>
  <c r="G507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6" i="13"/>
  <c r="G618" i="13"/>
  <c r="G621" i="13"/>
  <c r="G623" i="13"/>
  <c r="G624" i="13"/>
  <c r="G625" i="13"/>
  <c r="G626" i="13"/>
  <c r="G627" i="13"/>
  <c r="G629" i="13"/>
  <c r="G630" i="13"/>
  <c r="G631" i="13"/>
  <c r="G633" i="13"/>
  <c r="G635" i="13"/>
  <c r="G636" i="13"/>
  <c r="G638" i="13"/>
  <c r="G639" i="13"/>
  <c r="G640" i="13"/>
  <c r="G641" i="13"/>
  <c r="G643" i="13"/>
  <c r="G644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6" i="13"/>
  <c r="G677" i="13"/>
  <c r="G681" i="13"/>
  <c r="G682" i="13"/>
  <c r="G684" i="13"/>
  <c r="G690" i="13"/>
  <c r="G691" i="13"/>
  <c r="G711" i="13"/>
  <c r="G712" i="13"/>
  <c r="G714" i="13"/>
  <c r="G718" i="13"/>
  <c r="G719" i="13"/>
  <c r="G725" i="13"/>
  <c r="G724" i="13" s="1"/>
  <c r="F46" i="1"/>
  <c r="J32" i="1"/>
  <c r="J30" i="1"/>
  <c r="G42" i="1"/>
  <c r="F42" i="1"/>
  <c r="J27" i="1"/>
  <c r="J28" i="1"/>
  <c r="J29" i="1"/>
  <c r="J31" i="1"/>
  <c r="E28" i="1"/>
  <c r="E30" i="1"/>
  <c r="I8" i="16" l="1"/>
  <c r="G713" i="13"/>
  <c r="I111" i="1" s="1"/>
  <c r="G456" i="13"/>
  <c r="I102" i="1" s="1"/>
  <c r="AF164" i="14"/>
  <c r="G47" i="1" s="1"/>
  <c r="H47" i="1" s="1"/>
  <c r="I47" i="1" s="1"/>
  <c r="M11" i="14"/>
  <c r="M10" i="14" s="1"/>
  <c r="G628" i="13"/>
  <c r="I106" i="1" s="1"/>
  <c r="G428" i="13"/>
  <c r="G8" i="13"/>
  <c r="G508" i="13"/>
  <c r="I105" i="1" s="1"/>
  <c r="G675" i="13"/>
  <c r="I108" i="1" s="1"/>
  <c r="G131" i="13"/>
  <c r="I78" i="1" s="1"/>
  <c r="G689" i="13"/>
  <c r="I110" i="1" s="1"/>
  <c r="G683" i="13"/>
  <c r="I109" i="1" s="1"/>
  <c r="G423" i="13"/>
  <c r="I91" i="1" s="1"/>
  <c r="G645" i="13"/>
  <c r="I107" i="1" s="1"/>
  <c r="G486" i="13"/>
  <c r="I104" i="1" s="1"/>
  <c r="G103" i="13"/>
  <c r="I76" i="1" s="1"/>
  <c r="E380" i="13"/>
  <c r="G380" i="13" s="1"/>
  <c r="G249" i="13" s="1"/>
  <c r="I81" i="1" s="1"/>
  <c r="H46" i="1"/>
  <c r="I46" i="1" s="1"/>
  <c r="G62" i="15"/>
  <c r="I86" i="1" s="1"/>
  <c r="M63" i="15"/>
  <c r="M62" i="15" s="1"/>
  <c r="G44" i="15"/>
  <c r="I99" i="1" s="1"/>
  <c r="M47" i="15"/>
  <c r="I88" i="1"/>
  <c r="V142" i="14"/>
  <c r="Q142" i="14"/>
  <c r="AF65" i="15"/>
  <c r="G48" i="1" s="1"/>
  <c r="H48" i="1" s="1"/>
  <c r="I48" i="1" s="1"/>
  <c r="Q74" i="17"/>
  <c r="I142" i="14"/>
  <c r="O138" i="14"/>
  <c r="O98" i="14"/>
  <c r="O40" i="16"/>
  <c r="I112" i="1"/>
  <c r="O86" i="16"/>
  <c r="AF87" i="17"/>
  <c r="G50" i="1" s="1"/>
  <c r="H50" i="1" s="1"/>
  <c r="I50" i="1" s="1"/>
  <c r="M14" i="17"/>
  <c r="I8" i="17"/>
  <c r="F43" i="1"/>
  <c r="F45" i="1"/>
  <c r="F44" i="1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I65" i="1" s="1"/>
  <c r="K8" i="19"/>
  <c r="Q8" i="20"/>
  <c r="O142" i="14"/>
  <c r="G98" i="14"/>
  <c r="I95" i="1" s="1"/>
  <c r="G69" i="14"/>
  <c r="I94" i="1" s="1"/>
  <c r="V69" i="14"/>
  <c r="V28" i="14"/>
  <c r="I15" i="14"/>
  <c r="K10" i="14"/>
  <c r="I10" i="14"/>
  <c r="K53" i="15"/>
  <c r="V16" i="15"/>
  <c r="I11" i="15"/>
  <c r="G8" i="15"/>
  <c r="Q126" i="16"/>
  <c r="G86" i="16"/>
  <c r="I71" i="1" s="1"/>
  <c r="Q67" i="16"/>
  <c r="G40" i="16"/>
  <c r="I69" i="1" s="1"/>
  <c r="Q8" i="16"/>
  <c r="Q54" i="17"/>
  <c r="O37" i="17"/>
  <c r="Q8" i="17"/>
  <c r="I18" i="18"/>
  <c r="V10" i="18"/>
  <c r="V46" i="19"/>
  <c r="I8" i="19"/>
  <c r="O8" i="20"/>
  <c r="V98" i="14"/>
  <c r="G38" i="14"/>
  <c r="I93" i="1" s="1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I80" i="1" s="1"/>
  <c r="V8" i="15"/>
  <c r="AF148" i="16"/>
  <c r="G49" i="1" s="1"/>
  <c r="H49" i="1" s="1"/>
  <c r="I49" i="1" s="1"/>
  <c r="G126" i="16"/>
  <c r="I72" i="1" s="1"/>
  <c r="Q40" i="16"/>
  <c r="V17" i="16"/>
  <c r="K8" i="16"/>
  <c r="G74" i="17"/>
  <c r="I73" i="1" s="1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I83" i="1" s="1"/>
  <c r="O10" i="14"/>
  <c r="G53" i="15"/>
  <c r="I100" i="1" s="1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I68" i="1" s="1"/>
  <c r="Q37" i="17"/>
  <c r="G37" i="17"/>
  <c r="I64" i="1" s="1"/>
  <c r="V37" i="17"/>
  <c r="K18" i="18"/>
  <c r="O8" i="19"/>
  <c r="V8" i="20"/>
  <c r="AF27" i="20"/>
  <c r="G53" i="1" s="1"/>
  <c r="H53" i="1" s="1"/>
  <c r="I53" i="1" s="1"/>
  <c r="M16" i="20"/>
  <c r="M8" i="20" s="1"/>
  <c r="AF68" i="19"/>
  <c r="G52" i="1" s="1"/>
  <c r="H52" i="1" s="1"/>
  <c r="I52" i="1" s="1"/>
  <c r="M48" i="19"/>
  <c r="M46" i="19" s="1"/>
  <c r="M9" i="19"/>
  <c r="M8" i="19" s="1"/>
  <c r="M10" i="18"/>
  <c r="M18" i="18"/>
  <c r="AF102" i="18"/>
  <c r="G51" i="1" s="1"/>
  <c r="H51" i="1" s="1"/>
  <c r="I51" i="1" s="1"/>
  <c r="G18" i="18"/>
  <c r="I101" i="1" s="1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I67" i="1" s="1"/>
  <c r="M127" i="16"/>
  <c r="M126" i="16" s="1"/>
  <c r="G67" i="16"/>
  <c r="I70" i="1" s="1"/>
  <c r="M88" i="16"/>
  <c r="M86" i="16" s="1"/>
  <c r="M48" i="16"/>
  <c r="M40" i="16" s="1"/>
  <c r="M16" i="16"/>
  <c r="M8" i="16" s="1"/>
  <c r="M53" i="15"/>
  <c r="M16" i="15"/>
  <c r="M27" i="15"/>
  <c r="M44" i="15"/>
  <c r="G27" i="15"/>
  <c r="I98" i="1" s="1"/>
  <c r="M24" i="15"/>
  <c r="M23" i="15" s="1"/>
  <c r="M38" i="14"/>
  <c r="M142" i="14"/>
  <c r="G161" i="14"/>
  <c r="I103" i="1" s="1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I97" i="1" s="1"/>
  <c r="I90" i="1"/>
  <c r="I89" i="1"/>
  <c r="G102" i="18" l="1"/>
  <c r="I22" i="1" s="1"/>
  <c r="I77" i="1"/>
  <c r="G164" i="14"/>
  <c r="I18" i="1" s="1"/>
  <c r="G87" i="17"/>
  <c r="I21" i="1" s="1"/>
  <c r="I62" i="1"/>
  <c r="I61" i="1"/>
  <c r="G68" i="19"/>
  <c r="I23" i="1" s="1"/>
  <c r="I92" i="1"/>
  <c r="G148" i="16"/>
  <c r="I20" i="1" s="1"/>
  <c r="I66" i="1"/>
  <c r="F54" i="1"/>
  <c r="I87" i="1"/>
  <c r="G43" i="1"/>
  <c r="G54" i="1" s="1"/>
  <c r="A29" i="1" s="1"/>
  <c r="G45" i="1"/>
  <c r="H45" i="1" s="1"/>
  <c r="I45" i="1" s="1"/>
  <c r="G44" i="1"/>
  <c r="H44" i="1" s="1"/>
  <c r="I44" i="1" s="1"/>
  <c r="I63" i="1"/>
  <c r="G27" i="20"/>
  <c r="I24" i="1" s="1"/>
  <c r="G65" i="15"/>
  <c r="I19" i="1" s="1"/>
  <c r="I75" i="1"/>
  <c r="G727" i="13"/>
  <c r="I17" i="1" s="1"/>
  <c r="I25" i="1" l="1"/>
  <c r="G27" i="1" s="1"/>
  <c r="G28" i="1" s="1"/>
  <c r="G33" i="1" s="1"/>
  <c r="I113" i="1"/>
  <c r="H43" i="1"/>
  <c r="G32" i="1"/>
  <c r="A30" i="1"/>
  <c r="A27" i="1" l="1"/>
  <c r="A28" i="1" s="1"/>
  <c r="A31" i="1"/>
  <c r="G31" i="1" s="1"/>
  <c r="I43" i="1"/>
  <c r="I54" i="1" s="1"/>
  <c r="H54" i="1"/>
  <c r="J112" i="1"/>
  <c r="J65" i="1"/>
  <c r="J84" i="1"/>
  <c r="J80" i="1"/>
  <c r="J100" i="1"/>
  <c r="J66" i="1"/>
  <c r="J83" i="1"/>
  <c r="J72" i="1"/>
  <c r="J94" i="1"/>
  <c r="J98" i="1"/>
  <c r="J71" i="1"/>
  <c r="J68" i="1"/>
  <c r="J96" i="1"/>
  <c r="J88" i="1"/>
  <c r="J74" i="1"/>
  <c r="J91" i="1"/>
  <c r="J69" i="1"/>
  <c r="J86" i="1"/>
  <c r="J70" i="1"/>
  <c r="J103" i="1"/>
  <c r="J82" i="1"/>
  <c r="J99" i="1"/>
  <c r="J76" i="1"/>
  <c r="J81" i="1"/>
  <c r="J90" i="1"/>
  <c r="J108" i="1"/>
  <c r="J77" i="1"/>
  <c r="J109" i="1"/>
  <c r="J87" i="1"/>
  <c r="J104" i="1"/>
  <c r="J97" i="1"/>
  <c r="J61" i="1"/>
  <c r="J78" i="1"/>
  <c r="J89" i="1"/>
  <c r="J101" i="1"/>
  <c r="J105" i="1"/>
  <c r="J107" i="1"/>
  <c r="J102" i="1"/>
  <c r="J79" i="1"/>
  <c r="J75" i="1"/>
  <c r="J64" i="1"/>
  <c r="J63" i="1"/>
  <c r="J92" i="1"/>
  <c r="J73" i="1"/>
  <c r="J95" i="1"/>
  <c r="J67" i="1"/>
  <c r="J110" i="1"/>
  <c r="J62" i="1"/>
  <c r="J93" i="1"/>
  <c r="J85" i="1"/>
  <c r="J106" i="1"/>
  <c r="J111" i="1"/>
  <c r="A33" i="1" l="1"/>
  <c r="J113" i="1"/>
  <c r="J47" i="1"/>
  <c r="J46" i="1"/>
  <c r="J53" i="1"/>
  <c r="J45" i="1"/>
  <c r="J49" i="1"/>
  <c r="J52" i="1"/>
  <c r="J51" i="1"/>
  <c r="J44" i="1"/>
  <c r="J43" i="1"/>
  <c r="J54" i="1" s="1"/>
  <c r="J50" i="1"/>
  <c r="J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<sst xmlns="http://schemas.openxmlformats.org/spreadsheetml/2006/main" count="6780" uniqueCount="2267">
  <si>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</si>
  <si>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</si>
  <si>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</si>
  <si>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</si>
  <si>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</si>
  <si>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</si>
  <si>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</si>
  <si>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</si>
  <si>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</si>
  <si>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</si>
  <si>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</si>
  <si>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</si>
  <si>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</si>
  <si>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</si>
  <si>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</si>
  <si>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</si>
  <si>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</si>
  <si>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</si>
  <si>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</si>
  <si>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</si>
  <si>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</si>
  <si>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</si>
  <si>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</si>
  <si>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</si>
  <si>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</si>
  <si>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</si>
  <si>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</si>
  <si>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</si>
  <si>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</si>
  <si>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</si>
  <si>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</si>
  <si>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</si>
  <si>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</si>
  <si>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</si>
  <si>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</si>
  <si>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</si>
  <si>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</si>
  <si>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</si>
  <si>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</si>
  <si>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</si>
  <si>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</si>
  <si>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</si>
  <si>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</si>
  <si>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</si>
  <si>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Stavba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</si>
  <si>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</si>
  <si>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</si>
  <si>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</si>
  <si>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</si>
  <si>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</si>
  <si>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</si>
  <si>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</si>
  <si>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</si>
  <si>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</si>
  <si>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</si>
  <si>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</si>
  <si>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</si>
  <si>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</si>
  <si>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</si>
  <si>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</si>
  <si>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</si>
  <si>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</si>
  <si>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</si>
  <si>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</si>
  <si>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Celkem za stavbu</t>
  </si>
  <si>
    <t>CZK</t>
  </si>
  <si>
    <t>Rekapitulace dílů</t>
  </si>
  <si>
    <t>Typ dílu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</si>
  <si>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</si>
  <si>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</si>
  <si>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</si>
  <si>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</si>
  <si>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</si>
  <si>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</si>
  <si>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</si>
  <si>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</si>
  <si>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</si>
  <si>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</si>
  <si>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</si>
  <si>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</si>
  <si>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</si>
  <si>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</si>
  <si>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</si>
  <si>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</si>
  <si>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</si>
  <si>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</si>
  <si>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</si>
  <si>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</si>
  <si>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</si>
  <si>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</si>
  <si>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</si>
  <si>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</si>
  <si>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</si>
  <si>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</si>
  <si>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</si>
  <si>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</si>
  <si>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</si>
  <si>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</si>
  <si>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</si>
  <si>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</si>
  <si>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</si>
  <si>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</si>
  <si>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</si>
  <si>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</si>
  <si>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</si>
  <si>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</si>
  <si>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</si>
  <si>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</si>
  <si>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</si>
  <si>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</si>
  <si>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</si>
  <si>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</si>
  <si>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</si>
  <si>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</si>
  <si>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</si>
  <si>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</si>
  <si>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</si>
  <si>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</si>
  <si>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</si>
  <si>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</si>
  <si>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</si>
  <si>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</si>
  <si>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</si>
  <si>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</si>
  <si>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</si>
  <si>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</si>
  <si>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</si>
  <si>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</si>
  <si>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</si>
  <si>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</si>
  <si>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</si>
  <si>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</si>
  <si>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</si>
  <si>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</si>
  <si>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</si>
  <si>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</si>
  <si>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</si>
  <si>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</si>
  <si>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</si>
  <si>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</si>
  <si>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</si>
  <si>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</si>
  <si>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</si>
  <si>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</si>
  <si>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</si>
  <si>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</si>
  <si>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</si>
  <si>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</si>
  <si>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</si>
  <si>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</si>
  <si>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</si>
  <si>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</si>
  <si>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</si>
  <si>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</si>
  <si>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</si>
  <si>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</si>
  <si>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</si>
  <si>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</si>
  <si>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</si>
  <si>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</si>
  <si>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</si>
  <si>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</si>
  <si>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</si>
  <si>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</si>
  <si>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</si>
  <si>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</si>
  <si>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</si>
  <si>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</si>
  <si>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</si>
  <si>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</si>
  <si>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</si>
  <si>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</si>
  <si>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</si>
  <si>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</si>
  <si>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</si>
  <si>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</si>
  <si>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</si>
  <si>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</si>
  <si>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</si>
  <si>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</si>
  <si>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</si>
  <si>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</si>
  <si>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</si>
  <si>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</si>
  <si>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</si>
  <si>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</si>
  <si>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</si>
  <si>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</si>
  <si>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</si>
  <si>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</si>
  <si>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</si>
  <si>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</si>
  <si>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</si>
  <si>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</si>
  <si>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</si>
  <si>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</si>
  <si>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</si>
  <si>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</si>
  <si>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</si>
  <si>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</si>
  <si>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</si>
  <si>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</si>
  <si>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</si>
  <si>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</si>
  <si>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</si>
  <si>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</si>
  <si>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</si>
  <si>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</si>
  <si>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</si>
  <si>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</si>
  <si>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</si>
  <si>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</si>
  <si>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</si>
  <si>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</si>
  <si>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</si>
  <si>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</si>
  <si>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</si>
  <si>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</si>
  <si>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</si>
  <si>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</si>
  <si>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</si>
  <si>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</si>
  <si>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</si>
  <si>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</si>
  <si>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</si>
  <si>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</si>
  <si>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</si>
  <si>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</si>
  <si>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</si>
  <si>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</si>
  <si>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</si>
  <si>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</si>
  <si>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</si>
  <si>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</si>
  <si>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</si>
  <si>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</si>
  <si>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</si>
  <si>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</si>
  <si>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</si>
  <si>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</si>
  <si>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</si>
  <si>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</si>
  <si>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</si>
  <si>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</si>
  <si>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</si>
  <si>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</si>
  <si>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</si>
  <si>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</si>
  <si>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(4,85*2+3)*3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</si>
  <si>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</si>
  <si>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</si>
  <si>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</si>
  <si>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</si>
  <si>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</si>
  <si>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</si>
  <si>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</si>
  <si>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</si>
  <si>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</si>
  <si>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</si>
  <si>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</si>
  <si>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</si>
  <si>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</si>
  <si>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</si>
  <si>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</si>
  <si>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</si>
  <si>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</si>
  <si>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</si>
  <si>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</si>
  <si>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</si>
  <si>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</si>
  <si>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</si>
  <si>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</si>
  <si>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</si>
  <si>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</si>
  <si>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</si>
  <si>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</si>
  <si>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</si>
  <si>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</si>
  <si>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</si>
  <si>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</si>
  <si>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</si>
  <si>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</si>
  <si>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</si>
  <si>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</si>
  <si>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</si>
  <si>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</si>
  <si>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</si>
  <si>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</si>
  <si>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</si>
  <si>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</si>
  <si>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</si>
  <si>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</si>
  <si>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</si>
  <si>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</si>
  <si>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</si>
  <si>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</si>
  <si>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</si>
  <si>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</si>
  <si>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</si>
  <si>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</si>
  <si>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</si>
  <si>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</si>
  <si>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</si>
  <si>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</si>
  <si>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</si>
  <si>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</si>
  <si>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</si>
  <si>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</si>
  <si>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</si>
  <si>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</si>
  <si>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</si>
  <si>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</si>
  <si>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</si>
  <si>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</si>
  <si>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</si>
  <si>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</si>
  <si>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</si>
  <si>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</si>
  <si>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</si>
  <si>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</si>
  <si>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</si>
  <si>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</si>
  <si>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</si>
  <si>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</si>
  <si>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</si>
  <si>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</si>
  <si>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</si>
  <si>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</si>
  <si>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</si>
  <si>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</si>
  <si>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</si>
  <si>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</si>
  <si>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</si>
  <si>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</si>
  <si>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</si>
  <si>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</si>
  <si>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</si>
  <si>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</si>
  <si>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</si>
  <si>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</si>
  <si>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</si>
  <si>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</si>
  <si>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</si>
  <si>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</si>
  <si>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</si>
  <si>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</si>
  <si>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</si>
  <si>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</si>
  <si>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</si>
  <si>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</si>
  <si>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</si>
  <si>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</si>
  <si>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</si>
  <si>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</si>
  <si>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</si>
  <si>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</si>
  <si>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</si>
  <si>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</si>
  <si>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</si>
  <si>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</si>
  <si>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</si>
  <si>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</si>
  <si>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</si>
  <si>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</si>
  <si>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</si>
  <si>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</si>
  <si>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</si>
  <si>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380+50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</si>
  <si>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</si>
  <si>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</si>
  <si>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</si>
  <si>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</si>
  <si>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</si>
  <si>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</si>
  <si>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</si>
  <si>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</si>
  <si>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</si>
  <si>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</si>
  <si>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</si>
  <si>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</si>
  <si>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</si>
  <si>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</si>
  <si>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</si>
  <si>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</si>
  <si>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</si>
  <si>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</si>
  <si>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</si>
  <si>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</si>
  <si>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</si>
  <si>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</si>
  <si>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</si>
  <si>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</si>
  <si>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</si>
  <si>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</si>
  <si>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</si>
  <si>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</si>
  <si>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</si>
  <si>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</si>
  <si>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</si>
  <si>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</si>
  <si>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</si>
  <si>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</si>
  <si>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</si>
  <si>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</si>
  <si>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</si>
  <si>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</si>
  <si>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</si>
  <si>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</si>
  <si>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</si>
  <si>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</si>
  <si>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</si>
  <si>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</si>
  <si>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</si>
  <si>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</si>
  <si>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</si>
  <si>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</si>
  <si>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</si>
  <si>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</si>
  <si>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</si>
  <si>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</si>
  <si>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</si>
  <si>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</si>
  <si>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</si>
  <si>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</si>
  <si>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</si>
  <si>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</si>
  <si>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</si>
  <si>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</si>
  <si>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</si>
  <si>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</si>
  <si>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</si>
  <si>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</si>
  <si>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</si>
  <si>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</si>
  <si>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</si>
  <si>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</si>
  <si>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</si>
  <si>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</si>
  <si>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</si>
  <si>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</si>
  <si>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</si>
  <si>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</si>
  <si>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</si>
  <si>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</si>
  <si>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</si>
  <si>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</si>
  <si>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</si>
  <si>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</si>
  <si>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</si>
  <si>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</si>
  <si>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</si>
  <si>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</si>
  <si>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</si>
  <si>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</si>
  <si>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</si>
  <si>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</si>
  <si>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</si>
  <si>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</si>
  <si>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</si>
  <si>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</si>
  <si>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</si>
  <si>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</si>
  <si>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</si>
  <si>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</si>
  <si>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</si>
  <si>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</si>
  <si>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</si>
  <si>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</si>
  <si>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</si>
  <si>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</si>
  <si>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</si>
  <si>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</si>
  <si>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</si>
  <si>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</si>
  <si>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</si>
  <si>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</si>
  <si>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</si>
  <si>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</si>
  <si>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</si>
  <si>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</si>
  <si>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</si>
  <si>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</si>
  <si>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</si>
  <si>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</si>
  <si>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</si>
  <si>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</si>
  <si>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</si>
  <si>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</si>
  <si>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</si>
  <si>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</si>
  <si>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</si>
  <si>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</si>
  <si>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</si>
  <si>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</si>
  <si>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</si>
  <si>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</si>
  <si>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</si>
  <si>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</si>
  <si>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</si>
  <si>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</si>
  <si>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</si>
  <si>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</si>
  <si>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</si>
  <si>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</si>
  <si>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</si>
  <si>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</si>
  <si>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</si>
  <si>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</si>
  <si>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</si>
  <si>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</si>
  <si>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</si>
  <si>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</si>
  <si>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</si>
  <si>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</si>
  <si>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</si>
  <si>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</si>
  <si>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</si>
  <si>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</si>
  <si>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</si>
  <si>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</si>
  <si>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</si>
  <si>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</si>
  <si>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</si>
  <si>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</si>
  <si>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</si>
  <si>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</si>
  <si>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</si>
  <si>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</si>
  <si>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</si>
  <si>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</si>
  <si>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</si>
  <si>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</si>
  <si>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</si>
  <si>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</si>
  <si>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</si>
  <si>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</si>
  <si>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</si>
  <si>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</si>
  <si>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</si>
  <si>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</si>
  <si>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</si>
  <si>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</si>
  <si>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</si>
  <si>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</si>
  <si>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</si>
  <si>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</si>
  <si>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</si>
  <si>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</si>
  <si>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</si>
  <si>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</si>
  <si>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</si>
  <si>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</si>
  <si>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</si>
  <si>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</si>
  <si>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</si>
  <si>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</si>
  <si>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</si>
  <si>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</si>
  <si>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</si>
  <si>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</si>
  <si>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</si>
  <si>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</si>
  <si>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</si>
  <si>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</si>
  <si>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</si>
  <si>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</si>
  <si>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</si>
  <si>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</si>
  <si>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</si>
  <si>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</si>
  <si>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</si>
  <si>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</si>
  <si>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</si>
  <si>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</si>
  <si>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</si>
  <si>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</si>
  <si>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</si>
  <si>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</si>
  <si>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</si>
  <si>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</si>
  <si>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</si>
  <si>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</si>
  <si>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</si>
  <si>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</si>
  <si>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</si>
  <si>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</si>
  <si>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</si>
  <si>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</si>
  <si>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</si>
  <si>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</si>
  <si>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</si>
  <si>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</si>
  <si>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</si>
  <si>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</si>
  <si>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</si>
  <si>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</si>
  <si>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</si>
  <si>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</si>
  <si>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</si>
  <si>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</si>
  <si>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</si>
  <si>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</si>
  <si>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</si>
  <si>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</si>
  <si>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</si>
  <si>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</si>
  <si>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</si>
  <si>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</si>
  <si>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</si>
  <si>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</si>
  <si>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</si>
  <si>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</si>
  <si>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</si>
  <si>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</si>
  <si>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</si>
  <si>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</si>
  <si>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</si>
  <si>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</si>
  <si>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</si>
  <si>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</si>
  <si>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</si>
  <si>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</si>
  <si>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</si>
  <si>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</si>
  <si>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</si>
  <si>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</si>
  <si>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</si>
  <si>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</si>
  <si>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</si>
  <si>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</si>
  <si>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</si>
  <si>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</si>
  <si>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</si>
  <si>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</si>
  <si>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</si>
  <si>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</si>
  <si>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</si>
  <si>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</si>
  <si>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</si>
  <si>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</si>
  <si>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</si>
  <si>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</si>
  <si>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</si>
  <si>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</si>
  <si>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</si>
  <si>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</si>
  <si>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</si>
  <si>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</si>
  <si>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</si>
  <si>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</si>
  <si>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</si>
  <si>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</si>
  <si>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</si>
  <si>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</si>
  <si>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</si>
  <si>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</si>
  <si>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</si>
  <si>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</si>
  <si>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</si>
  <si>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</si>
  <si>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</si>
  <si>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</si>
  <si>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</si>
  <si>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</si>
  <si>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</si>
  <si>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</si>
  <si>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</si>
  <si>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</si>
  <si>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</si>
  <si>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</si>
  <si>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</si>
  <si>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</si>
  <si>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</si>
  <si>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</si>
  <si>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</si>
  <si>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</si>
  <si>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</si>
  <si>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</si>
  <si>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</si>
  <si>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</si>
  <si>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</si>
  <si>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</si>
  <si>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</si>
  <si>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</si>
  <si>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</si>
  <si>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</si>
  <si>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</si>
  <si>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</si>
  <si>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</si>
  <si>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</si>
  <si>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</si>
  <si>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</si>
  <si>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</si>
  <si>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</si>
  <si>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</si>
  <si>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</si>
  <si>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</si>
  <si>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</si>
  <si>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</si>
  <si>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</si>
  <si>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</si>
  <si>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</si>
  <si>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</si>
  <si>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</si>
  <si>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</si>
  <si>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</si>
  <si>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</si>
  <si>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</si>
  <si>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</si>
  <si>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</si>
  <si>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</si>
  <si>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</si>
  <si>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</si>
  <si>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</si>
  <si>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</si>
  <si>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</si>
  <si>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</si>
  <si>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</si>
  <si>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</si>
  <si>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</si>
  <si>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</si>
  <si>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</si>
  <si>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</si>
  <si>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</si>
  <si>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</si>
  <si>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</si>
  <si>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</si>
  <si>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</si>
  <si>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</si>
  <si>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</si>
  <si>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</si>
  <si>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</si>
  <si>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</si>
  <si>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</si>
  <si>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Odstranění ocel.schodiště vč.likvidace</t>
  </si>
  <si>
    <t>90004</t>
  </si>
  <si>
    <t>Demontáž výtahu vč.dveří a likvidace</t>
  </si>
  <si>
    <t>90005</t>
  </si>
  <si>
    <t>Ochrana vstupních dveří</t>
  </si>
  <si>
    <t>90006</t>
  </si>
  <si>
    <t>Ochranné obednění schodiště</t>
  </si>
  <si>
    <t>90007</t>
  </si>
  <si>
    <t>Ochrana hydroizolace 1pp</t>
  </si>
  <si>
    <t>soub</t>
  </si>
  <si>
    <t>90008</t>
  </si>
  <si>
    <t>Demontáž a zpětníá montáž stáv.přístřešku komplet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</si>
  <si>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</si>
  <si>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</si>
  <si>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</si>
  <si>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</si>
  <si>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</si>
  <si>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</si>
  <si>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Statické zajištění ponechaných kcí</t>
  </si>
  <si>
    <t>90022</t>
  </si>
  <si>
    <t>Vybavení stavby dle PBŘ, D+M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</si>
  <si>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</si>
  <si>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</si>
  <si>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</si>
  <si>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</si>
  <si>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</si>
  <si>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</si>
  <si>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</si>
  <si>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</si>
  <si>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</si>
  <si>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</si>
  <si>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</si>
  <si>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</si>
  <si>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</si>
  <si>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</si>
  <si>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</si>
  <si>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</si>
  <si>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</si>
  <si>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</si>
  <si>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</si>
  <si>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</si>
  <si>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</si>
  <si>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</si>
  <si>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</si>
  <si>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</si>
  <si>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</si>
  <si>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</si>
  <si>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</si>
  <si>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</si>
  <si>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</si>
  <si>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</si>
  <si>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</si>
  <si>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</si>
  <si>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</si>
  <si>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</si>
  <si>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</si>
  <si>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</si>
  <si>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</si>
  <si>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</si>
  <si>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</si>
  <si>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</si>
  <si>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</si>
  <si>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</si>
  <si>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</si>
  <si>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</si>
  <si>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</si>
  <si>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</si>
  <si>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</si>
  <si>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</si>
  <si>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</si>
  <si>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</si>
  <si>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</si>
  <si>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</si>
  <si>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</si>
  <si>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</si>
  <si>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</si>
  <si>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</si>
  <si>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</si>
  <si>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</si>
  <si>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</si>
  <si>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</si>
  <si>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</si>
  <si>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</si>
  <si>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</si>
  <si>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</si>
  <si>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</si>
  <si>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</si>
  <si>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</si>
  <si>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</si>
  <si>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</si>
  <si>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</si>
  <si>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</si>
  <si>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</si>
  <si>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</si>
  <si>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</si>
  <si>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</si>
  <si>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</si>
  <si>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</si>
  <si>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</si>
  <si>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</si>
  <si>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</si>
  <si>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</si>
  <si>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</si>
  <si>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</si>
  <si>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</si>
  <si>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</si>
  <si>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</si>
  <si>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</si>
  <si>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</si>
  <si>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</si>
  <si>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</si>
  <si>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</si>
  <si>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</si>
  <si>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</si>
  <si>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</si>
  <si>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</si>
  <si>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</si>
  <si>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</si>
  <si>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</si>
  <si>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</si>
  <si>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</si>
  <si>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</si>
  <si>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</si>
  <si>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</si>
  <si>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</si>
  <si>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</si>
  <si>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</si>
  <si>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</si>
  <si>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</si>
  <si>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</si>
  <si>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</si>
  <si>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</si>
  <si>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</si>
  <si>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</si>
  <si>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</si>
  <si>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</si>
  <si>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</si>
  <si>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</si>
  <si>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</si>
  <si>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</si>
  <si>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</si>
  <si>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</si>
  <si>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</si>
  <si>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</si>
  <si>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</si>
  <si>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</si>
  <si>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</si>
  <si>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</si>
  <si>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</si>
  <si>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</si>
  <si>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</si>
  <si>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</si>
  <si>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</si>
  <si>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</si>
  <si>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</si>
  <si>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</si>
  <si>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</si>
  <si>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</si>
  <si>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</si>
  <si>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</si>
  <si>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</si>
  <si>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</si>
  <si>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</si>
  <si>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</si>
  <si>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</si>
  <si>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</si>
  <si>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</si>
  <si>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</si>
  <si>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</si>
  <si>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</si>
  <si>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</si>
  <si>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</si>
  <si>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</si>
  <si>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</si>
  <si>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</si>
  <si>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</si>
  <si>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</si>
  <si>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</si>
  <si>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</si>
  <si>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</si>
  <si>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</si>
  <si>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</si>
  <si>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</si>
  <si>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</si>
  <si>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</si>
  <si>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</si>
  <si>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</si>
  <si>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</si>
  <si>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</si>
  <si>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</si>
  <si>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</si>
  <si>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</si>
  <si>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</si>
  <si>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</si>
  <si>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</si>
  <si>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</si>
  <si>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</si>
  <si>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</si>
  <si>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</si>
  <si>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</si>
  <si>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</si>
  <si>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</si>
  <si>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</si>
  <si>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</si>
  <si>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</si>
  <si>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</si>
  <si>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</si>
  <si>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</si>
  <si>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</si>
  <si>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</si>
  <si>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</si>
  <si>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</si>
  <si>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</si>
  <si>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</si>
  <si>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</si>
  <si>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</si>
  <si>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</si>
  <si>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</si>
  <si>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</si>
  <si>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</si>
  <si>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</si>
  <si>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</si>
  <si>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</si>
  <si>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</si>
  <si>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</si>
  <si>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</si>
  <si>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</si>
  <si>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</si>
  <si>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</si>
  <si>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</si>
  <si>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</si>
  <si>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</si>
  <si>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</si>
  <si>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</si>
  <si>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</si>
  <si>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</si>
  <si>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</si>
  <si>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</si>
  <si>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</si>
  <si>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</si>
  <si>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</si>
  <si>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</si>
  <si>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</si>
  <si>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</si>
  <si>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</si>
  <si>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</si>
  <si>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</si>
  <si>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</si>
  <si>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</si>
  <si>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</si>
  <si>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</si>
  <si>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</si>
  <si>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</si>
  <si>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</si>
  <si>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</si>
  <si>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</si>
  <si>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</si>
  <si>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</si>
  <si>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</si>
  <si>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</si>
  <si>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</si>
  <si>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</si>
  <si>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</si>
  <si>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</si>
  <si>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</si>
  <si>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</si>
  <si>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</si>
  <si>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</si>
  <si>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</si>
  <si>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</si>
  <si>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</si>
  <si>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</si>
  <si>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</si>
  <si>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</si>
  <si>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</si>
  <si>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</si>
  <si>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</si>
  <si>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</si>
  <si>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</si>
  <si>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</si>
  <si>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</si>
  <si>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</si>
  <si>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</si>
  <si>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</si>
  <si>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</si>
  <si>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</si>
  <si>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</si>
  <si>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</si>
  <si>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</si>
  <si>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</si>
  <si>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</si>
  <si>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</si>
  <si>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</si>
  <si>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</si>
  <si>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</si>
  <si>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</si>
  <si>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</si>
  <si>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</si>
  <si>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</si>
  <si>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</si>
  <si>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</si>
  <si>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</si>
  <si>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</si>
  <si>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</si>
  <si>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</si>
  <si>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</si>
  <si>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</si>
  <si>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</si>
  <si>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</si>
  <si>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</si>
  <si>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</si>
  <si>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</si>
  <si>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</si>
  <si>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</si>
  <si>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</si>
  <si>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</si>
  <si>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</si>
  <si>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</si>
  <si>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</si>
  <si>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</si>
  <si>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</si>
  <si>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</si>
  <si>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</si>
  <si>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</si>
  <si>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</si>
  <si>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</si>
  <si>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</si>
  <si>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</si>
  <si>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</si>
  <si>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</si>
  <si>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</si>
  <si>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</si>
  <si>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</si>
  <si>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</si>
  <si>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</si>
  <si>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</si>
  <si>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</si>
  <si>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</si>
  <si>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</si>
  <si>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</si>
  <si>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</si>
  <si>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</si>
  <si>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</si>
  <si>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</si>
  <si>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</si>
  <si>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</si>
  <si>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</si>
  <si>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</si>
  <si>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</si>
  <si>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</si>
  <si>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</si>
  <si>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</si>
  <si>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</si>
  <si>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</si>
  <si>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</si>
  <si>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</si>
  <si>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</si>
  <si>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</si>
  <si>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</si>
  <si>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</si>
  <si>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</si>
  <si>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</si>
  <si>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</si>
  <si>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</si>
  <si>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</si>
  <si>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</si>
  <si>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</si>
  <si>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</si>
  <si>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</si>
  <si>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</si>
  <si>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</si>
  <si>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</si>
  <si>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</si>
  <si>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</si>
  <si>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</si>
  <si>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</si>
  <si>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</si>
  <si>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</si>
  <si>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</si>
  <si>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</si>
  <si>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</si>
  <si>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</si>
  <si>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</si>
  <si>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</si>
  <si>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</si>
  <si>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</si>
  <si>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</si>
  <si>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</si>
  <si>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</si>
  <si>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</si>
  <si>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</si>
  <si>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</si>
  <si>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</si>
  <si>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</si>
  <si>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</si>
  <si>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</si>
  <si>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</si>
  <si>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</si>
  <si>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</si>
  <si>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</si>
  <si>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</si>
  <si>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</si>
  <si>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</si>
  <si>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</si>
  <si>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</si>
  <si>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</si>
  <si>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</si>
  <si>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</si>
  <si>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</si>
  <si>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</si>
  <si>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</si>
  <si>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</si>
  <si>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</si>
  <si>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</si>
  <si>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</si>
  <si>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</si>
  <si>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</si>
  <si>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</si>
  <si>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</si>
  <si>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</si>
  <si>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</si>
  <si>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</si>
  <si>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</si>
  <si>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</si>
  <si>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</si>
  <si>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</si>
  <si>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</si>
  <si>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</si>
  <si>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</si>
  <si>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</si>
  <si>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</si>
  <si>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</si>
  <si>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</si>
  <si>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</si>
  <si>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</si>
  <si>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</si>
  <si>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</si>
  <si>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</si>
  <si>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</si>
  <si>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</si>
  <si>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</si>
  <si>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</si>
  <si>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</si>
  <si>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</si>
  <si>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</si>
  <si>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</si>
  <si>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</si>
  <si>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</si>
  <si>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</si>
  <si>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</si>
  <si>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</si>
  <si>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</si>
  <si>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</si>
  <si>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</si>
  <si>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</si>
  <si>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</si>
  <si>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</si>
  <si>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</si>
  <si>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</si>
  <si>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</si>
  <si>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</si>
  <si>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</si>
  <si>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</si>
  <si>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Okno plast 1000/1200, D+M - komplet 10, popis viz výpis výrobků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</si>
  <si>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</si>
  <si>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</si>
  <si>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</si>
  <si>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</si>
  <si>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</si>
  <si>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</si>
  <si>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</si>
  <si>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</si>
  <si>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</si>
  <si>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</si>
  <si>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</si>
  <si>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</si>
  <si>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</si>
  <si>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</si>
  <si>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</si>
  <si>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</si>
  <si>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</si>
  <si>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</si>
  <si>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</si>
  <si>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</si>
  <si>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</si>
  <si>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</si>
  <si>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</si>
  <si>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</si>
  <si>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</si>
  <si>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</si>
  <si>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</si>
  <si>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</si>
  <si>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</si>
  <si>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</si>
  <si>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</si>
  <si>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</si>
  <si>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</si>
  <si>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</si>
  <si>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</si>
  <si>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</si>
  <si>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</si>
  <si>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</si>
  <si>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</si>
  <si>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</si>
  <si>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</si>
  <si>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</si>
  <si>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</si>
  <si>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</si>
  <si>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</si>
  <si>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</si>
  <si>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</si>
  <si>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</si>
  <si>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</si>
  <si>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</si>
  <si>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</si>
  <si>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</si>
  <si>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</si>
  <si>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</si>
  <si>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</si>
  <si>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</si>
  <si>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</si>
  <si>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</si>
  <si>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</si>
  <si>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</si>
  <si>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</si>
  <si>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</si>
  <si>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</si>
  <si>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</si>
  <si>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</si>
  <si>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</si>
  <si>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</si>
  <si>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</si>
  <si>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</si>
  <si>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</si>
  <si>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</si>
  <si>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</si>
  <si>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</si>
  <si>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</si>
  <si>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</si>
  <si>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</si>
  <si>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</si>
  <si>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</si>
  <si>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</si>
  <si>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</si>
  <si>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</si>
  <si>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</si>
  <si>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</si>
  <si>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</si>
  <si>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</si>
  <si>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</si>
  <si>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</si>
  <si>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</si>
  <si>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</si>
  <si>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</si>
  <si>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</si>
  <si>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</si>
  <si>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</si>
  <si>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</si>
  <si>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</si>
  <si>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</si>
  <si>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</si>
  <si>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</si>
  <si>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</si>
  <si>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</si>
  <si>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</si>
  <si>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</si>
  <si>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</si>
  <si>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</si>
  <si>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</si>
  <si>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</si>
  <si>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</si>
  <si>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</si>
  <si>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</si>
  <si>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</si>
  <si>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</si>
  <si>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</si>
  <si>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</si>
  <si>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</si>
  <si>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</si>
  <si>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</si>
  <si>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</si>
  <si>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</si>
  <si>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</si>
  <si>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</si>
  <si>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</si>
  <si>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</si>
  <si>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</si>
  <si>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</si>
  <si>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</si>
  <si>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</si>
  <si>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</si>
  <si>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</si>
  <si>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</si>
  <si>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</si>
  <si>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</si>
  <si>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</si>
  <si>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</si>
  <si>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</si>
  <si>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</si>
  <si>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</si>
  <si>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</si>
  <si>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</si>
  <si>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</si>
  <si>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</si>
  <si>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</si>
  <si>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</si>
  <si>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</si>
  <si>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</si>
  <si>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</si>
  <si>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</si>
  <si>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</si>
  <si>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</si>
  <si>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</si>
  <si>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</si>
  <si>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</si>
  <si>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</si>
  <si>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</si>
  <si>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</si>
  <si>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</si>
  <si>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</si>
  <si>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</si>
  <si>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</si>
  <si>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</si>
  <si>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</si>
  <si>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</si>
  <si>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</si>
  <si>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</si>
  <si>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</si>
  <si>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</si>
  <si>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</si>
  <si>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</si>
  <si>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</si>
  <si>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</si>
  <si>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</si>
  <si>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</si>
  <si>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</si>
  <si>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</si>
  <si>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</si>
  <si>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</si>
  <si>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</si>
  <si>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</si>
  <si>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</si>
  <si>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</si>
  <si>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</si>
  <si>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</si>
  <si>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</si>
  <si>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</si>
  <si>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</si>
  <si>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</si>
  <si>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</si>
  <si>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</si>
  <si>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</si>
  <si>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</si>
  <si>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</si>
  <si>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</si>
  <si>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</si>
  <si>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</si>
  <si>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</si>
  <si>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</si>
  <si>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</si>
  <si>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</si>
  <si>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</si>
  <si>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</si>
  <si>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</si>
  <si>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</si>
  <si>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</si>
  <si>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</si>
  <si>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</si>
  <si>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</si>
  <si>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</si>
  <si>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</si>
  <si>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</si>
  <si>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</si>
  <si>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</si>
  <si>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</si>
  <si>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</si>
  <si>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</si>
  <si>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</si>
  <si>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</si>
  <si>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</si>
  <si>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</si>
  <si>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</si>
  <si>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</si>
  <si>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</si>
  <si>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</si>
  <si>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</si>
  <si>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</si>
  <si>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</si>
  <si>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</si>
  <si>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</si>
  <si>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</si>
  <si>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</si>
  <si>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</si>
  <si>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</si>
  <si>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</si>
  <si>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</si>
  <si>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</si>
  <si>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</si>
  <si>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</si>
  <si>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</si>
  <si>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</si>
  <si>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</si>
  <si>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</si>
  <si>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</si>
  <si>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</si>
  <si>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</si>
  <si>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</si>
  <si>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</si>
  <si>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</si>
  <si>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</si>
  <si>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</si>
  <si>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</si>
  <si>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</si>
  <si>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</si>
  <si>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</si>
  <si>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</si>
  <si>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</si>
  <si>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</si>
  <si>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</si>
  <si>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</si>
  <si>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</si>
  <si>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</si>
  <si>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</si>
  <si>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</si>
  <si>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</si>
  <si>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</si>
  <si>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</si>
  <si>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</si>
  <si>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</si>
  <si>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</si>
  <si>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</si>
  <si>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</si>
  <si>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</si>
  <si>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</si>
  <si>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</si>
  <si>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</si>
  <si>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</si>
  <si>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</si>
  <si>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</si>
  <si>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</si>
  <si>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</si>
  <si>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</si>
  <si>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</si>
  <si>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</si>
  <si>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</si>
  <si>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</si>
  <si>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</si>
  <si>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</si>
  <si>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</si>
  <si>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</si>
  <si>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</si>
  <si>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</si>
  <si>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</si>
  <si>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</si>
  <si>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</si>
  <si>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</si>
  <si>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</si>
  <si>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</si>
  <si>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</si>
  <si>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</si>
  <si>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</si>
  <si>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</si>
  <si>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</si>
  <si>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</si>
  <si>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</si>
  <si>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</si>
  <si>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</si>
  <si>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</si>
  <si>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</si>
  <si>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</si>
  <si>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</si>
  <si>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</si>
  <si>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</si>
  <si>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</si>
  <si>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</si>
  <si>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</si>
  <si>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</si>
  <si>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</si>
  <si>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</si>
  <si>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</si>
  <si>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</si>
  <si>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</si>
  <si>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</si>
  <si>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</si>
  <si>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</si>
  <si>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</si>
  <si>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</si>
  <si>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</si>
  <si>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</si>
  <si>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</si>
  <si>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</si>
  <si>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</si>
  <si>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</si>
  <si>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</si>
  <si>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</si>
  <si>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</si>
  <si>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</si>
  <si>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</si>
  <si>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</si>
  <si>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</si>
  <si>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</si>
  <si>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</si>
  <si>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</si>
  <si>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</si>
  <si>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</si>
  <si>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</si>
  <si>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</si>
  <si>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</si>
  <si>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</si>
  <si>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</si>
  <si>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</si>
  <si>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</si>
  <si>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</si>
  <si>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</si>
  <si>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</si>
  <si>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</si>
  <si>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</si>
  <si>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</si>
  <si>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</si>
  <si>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</si>
  <si>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</si>
  <si>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</si>
  <si>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</si>
  <si>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</si>
  <si>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</si>
  <si>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</si>
  <si>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</si>
  <si>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</si>
  <si>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</si>
  <si>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</si>
  <si>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</si>
  <si>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</si>
  <si>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</si>
  <si>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</si>
  <si>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</si>
  <si>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</si>
  <si>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</si>
  <si>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</si>
  <si>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</si>
  <si>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</si>
  <si>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</si>
  <si>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</si>
  <si>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</si>
  <si>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</si>
  <si>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</si>
  <si>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</si>
  <si>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</si>
  <si>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</si>
  <si>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</si>
  <si>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</si>
  <si>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</si>
  <si>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</si>
  <si>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</si>
  <si>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</si>
  <si>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</si>
  <si>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</si>
  <si>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</si>
  <si>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</si>
  <si>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</si>
  <si>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</si>
  <si>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</si>
  <si>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</si>
  <si>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</si>
  <si>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</si>
  <si>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</si>
  <si>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</si>
  <si>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</si>
  <si>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</si>
  <si>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</si>
  <si>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</si>
  <si>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</si>
  <si>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</si>
  <si>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</si>
  <si>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</si>
  <si>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</si>
  <si>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</si>
  <si>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</si>
  <si>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</si>
  <si>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</si>
  <si>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</si>
  <si>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</si>
  <si>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</si>
  <si>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</si>
  <si>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</si>
  <si>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</si>
  <si>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</si>
  <si>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</si>
  <si>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</si>
  <si>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</si>
  <si>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</si>
  <si>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</si>
  <si>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</si>
  <si>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</si>
  <si>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</si>
  <si>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</si>
  <si>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</si>
  <si>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</si>
  <si>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</si>
  <si>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</si>
  <si>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</si>
  <si>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</si>
  <si>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</si>
  <si>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</si>
  <si>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</si>
  <si>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</si>
  <si>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</si>
  <si>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</si>
  <si>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</si>
  <si>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</si>
  <si>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</si>
  <si>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</si>
  <si>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</si>
  <si>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</si>
  <si>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</si>
  <si>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</si>
  <si>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</si>
  <si>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</si>
  <si>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</si>
  <si>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</si>
  <si>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</si>
  <si>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</si>
  <si>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</si>
  <si>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</si>
  <si>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</si>
  <si>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</si>
  <si>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</si>
  <si>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</si>
  <si>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</si>
  <si>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</si>
  <si>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</si>
  <si>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</si>
  <si>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</si>
  <si>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</si>
  <si>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</si>
  <si>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UPS, náhradní zdroj,  3f/3f, 15kVA 180 minut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</si>
  <si>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</si>
  <si>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</si>
  <si>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</si>
  <si>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</si>
  <si>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</si>
  <si>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</si>
  <si>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</si>
  <si>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</si>
  <si>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</si>
  <si>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</si>
  <si>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</si>
  <si>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</si>
  <si>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</si>
  <si>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</si>
  <si>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</si>
  <si>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</si>
  <si>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</si>
  <si>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</si>
  <si>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</si>
  <si>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</si>
  <si>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</si>
  <si>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</si>
  <si>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</si>
  <si>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</si>
  <si>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</si>
  <si>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</si>
  <si>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</si>
  <si>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</si>
  <si>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</si>
  <si>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</si>
  <si>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</si>
  <si>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</si>
  <si>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</si>
  <si>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</si>
  <si>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</si>
  <si>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</si>
  <si>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</si>
  <si>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</si>
  <si>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</si>
  <si>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</si>
  <si>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</si>
  <si>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</si>
  <si>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</si>
  <si>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</si>
  <si>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</si>
  <si>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</si>
  <si>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</si>
  <si>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</si>
  <si>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</si>
  <si>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</si>
  <si>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</si>
  <si>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</si>
  <si>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</si>
  <si>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</si>
  <si>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</si>
  <si>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</si>
  <si>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</si>
  <si>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</si>
  <si>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</si>
  <si>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</si>
  <si>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</si>
  <si>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</si>
  <si>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</si>
  <si>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</si>
  <si>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</si>
  <si>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</si>
  <si>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</si>
  <si>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</si>
  <si>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</si>
  <si>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</si>
  <si>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</si>
  <si>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</si>
  <si>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</si>
  <si>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</si>
  <si>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</si>
  <si>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</si>
  <si>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</si>
  <si>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</si>
  <si>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</si>
  <si>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</si>
  <si>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</si>
  <si>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</si>
  <si>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</si>
  <si>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</si>
  <si>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</si>
  <si>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</si>
  <si>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</si>
  <si>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</si>
  <si>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</si>
  <si>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</si>
  <si>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</si>
  <si>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</si>
  <si>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</si>
  <si>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</si>
  <si>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</si>
  <si>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</si>
  <si>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</si>
  <si>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</si>
  <si>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</si>
  <si>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</si>
  <si>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</si>
  <si>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</si>
  <si>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</si>
  <si>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</si>
  <si>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</si>
  <si>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</si>
  <si>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</si>
  <si>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</si>
  <si>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</si>
  <si>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</si>
  <si>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</si>
  <si>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</si>
  <si>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</si>
  <si>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</si>
  <si>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</si>
  <si>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</si>
  <si>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</si>
  <si>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</si>
  <si>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</si>
  <si>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</si>
  <si>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</si>
  <si>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</si>
  <si>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</si>
  <si>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</si>
  <si>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</si>
  <si>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</si>
  <si>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</si>
  <si>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</si>
  <si>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</si>
  <si>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</si>
  <si>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</si>
  <si>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</si>
  <si>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</si>
  <si>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</si>
  <si>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</si>
  <si>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</si>
  <si>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</si>
  <si>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</si>
  <si>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</si>
  <si>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</si>
  <si>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</si>
  <si>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</si>
  <si>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</si>
  <si>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</si>
  <si>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</si>
  <si>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</si>
  <si>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</si>
  <si>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</si>
  <si>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</si>
  <si>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</si>
  <si>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</si>
  <si>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</si>
  <si>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</si>
  <si>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</si>
  <si>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</si>
  <si>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</si>
  <si>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</si>
  <si>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</si>
  <si>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</si>
  <si>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</si>
  <si>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</si>
  <si>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</si>
  <si>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</si>
  <si>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</si>
  <si>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</si>
  <si>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</si>
  <si>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</si>
  <si>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</si>
  <si>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</si>
  <si>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</si>
  <si>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</si>
  <si>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</si>
  <si>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</si>
  <si>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</si>
  <si>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</si>
  <si>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</si>
  <si>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</si>
  <si>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</si>
  <si>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</si>
  <si>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</si>
  <si>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</si>
  <si>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</si>
  <si>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</si>
  <si>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</si>
  <si>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</si>
  <si>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</si>
  <si>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</si>
  <si>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</si>
  <si>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</si>
  <si>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</si>
  <si>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</si>
  <si>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</si>
  <si>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</si>
  <si>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</si>
  <si>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</si>
  <si>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</si>
  <si>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</si>
  <si>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</si>
  <si>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</si>
  <si>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</si>
  <si>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</si>
  <si>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</si>
  <si>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</si>
  <si>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</si>
  <si>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</si>
  <si>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</si>
  <si>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</si>
  <si>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</si>
  <si>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</si>
  <si>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</si>
  <si>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</si>
  <si>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</si>
  <si>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</si>
  <si>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</si>
  <si>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</si>
  <si>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</si>
  <si>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</si>
  <si>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</si>
  <si>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</si>
  <si>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</si>
  <si>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</si>
  <si>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</si>
  <si>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</si>
  <si>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</si>
  <si>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</si>
  <si>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</si>
  <si>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</si>
  <si>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</si>
  <si>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</si>
  <si>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</si>
  <si>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</si>
  <si>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</si>
  <si>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</si>
  <si>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</si>
  <si>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</si>
  <si>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</si>
  <si>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</si>
  <si>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</si>
  <si>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</si>
  <si>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</si>
  <si>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</si>
  <si>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</si>
  <si>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</si>
  <si>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</si>
  <si>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</si>
  <si>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Kompletní přeložka VO dle výkresu D.101.06_11_ELI_Venkovní situace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</si>
  <si>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</si>
  <si>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</si>
  <si>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</si>
  <si>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</si>
  <si>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</si>
  <si>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</si>
  <si>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</si>
  <si>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</si>
  <si>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</si>
  <si>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</si>
  <si>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</si>
  <si>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</si>
  <si>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</si>
  <si>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</si>
  <si>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</si>
  <si>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</si>
  <si>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</si>
  <si>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</si>
  <si>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</si>
  <si>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</si>
  <si>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</si>
  <si>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</si>
  <si>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</si>
  <si>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</si>
  <si>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</si>
  <si>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</si>
  <si>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</si>
  <si>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</si>
  <si>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</si>
  <si>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</si>
  <si>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</si>
  <si>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</si>
  <si>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</si>
  <si>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</si>
  <si>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</si>
  <si>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</si>
  <si>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</si>
  <si>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</si>
  <si>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</si>
  <si>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</si>
  <si>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</si>
  <si>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</si>
  <si>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</si>
  <si>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</si>
  <si>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</si>
  <si>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</si>
  <si>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</si>
  <si>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</si>
  <si>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</si>
  <si>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</si>
  <si>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</si>
  <si>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</si>
  <si>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</si>
  <si>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</si>
  <si>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</si>
  <si>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</si>
  <si>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</si>
  <si>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</si>
  <si>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</si>
  <si>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</si>
  <si>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</si>
  <si>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</si>
  <si>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</si>
  <si>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</si>
  <si>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</si>
  <si>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</si>
  <si>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</si>
  <si>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</si>
  <si>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</si>
  <si>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</si>
  <si>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</si>
  <si>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</si>
  <si>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</si>
  <si>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</si>
  <si>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</si>
  <si>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</si>
  <si>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</si>
  <si>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</si>
  <si>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</si>
  <si>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ventilátorová komora, d+m</t>
  </si>
  <si>
    <t>75111-02</t>
  </si>
  <si>
    <t>klapka čtyřhranná protiběžná s pohonem 300x2000/150, D+M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</si>
  <si>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</si>
  <si>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</si>
  <si>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</si>
  <si>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</si>
  <si>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</si>
  <si>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</si>
  <si>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</si>
  <si>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ventilátor s doběhem 500/160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</si>
  <si>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</si>
  <si>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</si>
  <si>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</si>
  <si>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</si>
  <si>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</si>
  <si>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</si>
  <si>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</si>
  <si>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</si>
  <si>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751398012</t>
  </si>
  <si>
    <t>Montáž ostatních zařízení větrací mřížky na kruhové potrubí, průměru přes 100 do 200 mm</t>
  </si>
  <si>
    <t>42972887</t>
  </si>
  <si>
    <t>mřížka větrací kruhová nerezová se síťkou a krytem D 125mm</t>
  </si>
  <si>
    <t>42972567</t>
  </si>
  <si>
    <t>mřížka větrací plastová na kruhové potrubí D 200mm</t>
  </si>
  <si>
    <t>751398013</t>
  </si>
  <si>
    <t>Montáž ostatních zařízení větrací mřížky na kruhové potrubí, průměru přes 200 do 300 mm</t>
  </si>
  <si>
    <t>42972569</t>
  </si>
  <si>
    <t>mřížka větrací plastová na kruhové potrubí D 300mm</t>
  </si>
  <si>
    <t>751398015</t>
  </si>
  <si>
    <t>Montáž ostatních zařízení větrací mřížky na kruhové potrubí, průměru přes 400 do 500 mm</t>
  </si>
  <si>
    <t>RMAT0001</t>
  </si>
  <si>
    <t>mřížka větrací plastová na kruhové potrubí D 500mm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</si>
  <si>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</si>
  <si>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</si>
  <si>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</si>
  <si>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</si>
  <si>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</si>
  <si>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</si>
  <si>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</si>
  <si>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</si>
  <si>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</si>
  <si>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</si>
  <si>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</si>
  <si>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</si>
  <si>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</si>
  <si>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</si>
  <si>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</si>
  <si>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</si>
  <si>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</si>
  <si>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</si>
  <si>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</si>
  <si>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požární klapka čtyřhranná 400x200/250 se servopohonem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</si>
  <si>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</si>
  <si>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</si>
  <si>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</si>
  <si>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</si>
  <si>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</si>
  <si>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</si>
  <si>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</si>
  <si>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</si>
  <si>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RMAT0019</t>
  </si>
  <si>
    <t>požární uzavírací klapka čtyřhranná 200x125  se servopohonem</t>
  </si>
  <si>
    <t>RMAT0020</t>
  </si>
  <si>
    <t>požární uzavírací klapka čtyřhranná 250x250 se servopohonem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</si>
  <si>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</si>
  <si>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</si>
  <si>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</si>
  <si>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</si>
  <si>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</si>
  <si>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</si>
  <si>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</si>
  <si>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</si>
  <si>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</si>
  <si>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</si>
  <si>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</si>
  <si>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</si>
  <si>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</si>
  <si>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</si>
  <si>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</si>
  <si>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</si>
  <si>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</si>
  <si>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</si>
  <si>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</si>
  <si>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</si>
  <si>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42971022</t>
  </si>
  <si>
    <t>klapka kruhová zpětná Pz D 160mm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</si>
  <si>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</si>
  <si>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</si>
  <si>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</si>
  <si>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</si>
  <si>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</si>
  <si>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</si>
  <si>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</si>
  <si>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</si>
  <si>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</si>
  <si>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</si>
  <si>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</si>
  <si>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</si>
  <si>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</si>
  <si>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</si>
  <si>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</si>
  <si>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</si>
  <si>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</si>
  <si>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</si>
  <si>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</si>
  <si>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</si>
  <si>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</si>
  <si>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</si>
  <si>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</si>
  <si>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</si>
  <si>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</si>
  <si>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</si>
  <si>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</si>
  <si>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</si>
  <si>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</si>
  <si>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</si>
  <si>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</si>
  <si>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</si>
  <si>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</si>
  <si>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</si>
  <si>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</si>
  <si>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</si>
  <si>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</si>
  <si>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</si>
  <si>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</si>
  <si>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</si>
  <si>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</si>
  <si>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</si>
  <si>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</si>
  <si>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</si>
  <si>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</si>
  <si>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</si>
  <si>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</si>
  <si>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</si>
  <si>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</si>
  <si>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</si>
  <si>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</si>
  <si>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</si>
  <si>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</si>
  <si>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</si>
  <si>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</si>
  <si>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</si>
  <si>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</si>
  <si>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</si>
  <si>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</si>
  <si>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</si>
  <si>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</si>
  <si>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</si>
  <si>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</si>
  <si>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</si>
  <si>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</si>
  <si>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</si>
  <si>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</si>
  <si>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</si>
  <si>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</si>
  <si>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</si>
  <si>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</si>
  <si>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</si>
  <si>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</si>
  <si>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</si>
  <si>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</si>
  <si>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</si>
  <si>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</si>
  <si>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</si>
  <si>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</si>
  <si>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</si>
  <si>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</si>
  <si>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</si>
  <si>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</si>
  <si>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</si>
  <si>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</si>
  <si>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</si>
  <si>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</si>
  <si>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</si>
  <si>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</si>
  <si>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</si>
  <si>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</si>
  <si>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</si>
  <si>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</si>
  <si>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</si>
  <si>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</si>
  <si>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</si>
  <si>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</si>
  <si>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</si>
  <si>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</si>
  <si>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</si>
  <si>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</si>
  <si>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</si>
  <si>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</si>
  <si>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</si>
  <si>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</si>
  <si>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</si>
  <si>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</si>
  <si>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</si>
  <si>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</si>
  <si>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</si>
  <si>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</si>
  <si>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</si>
  <si>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</si>
  <si>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</si>
  <si>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</si>
  <si>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</si>
  <si>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</si>
  <si>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</si>
  <si>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</si>
  <si>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</si>
  <si>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</si>
  <si>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</si>
  <si>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</si>
  <si>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</si>
  <si>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</si>
  <si>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</si>
  <si>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</si>
  <si>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</si>
  <si>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</si>
  <si>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</si>
  <si>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</si>
  <si>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</si>
  <si>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</si>
  <si>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</si>
  <si>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</si>
  <si>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</si>
  <si>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</si>
  <si>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</si>
  <si>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</si>
  <si>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</si>
  <si>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</si>
  <si>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</si>
  <si>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</si>
  <si>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</si>
  <si>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</si>
  <si>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</si>
  <si>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</si>
  <si>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</si>
  <si>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</si>
  <si>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</si>
  <si>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</si>
  <si>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</si>
  <si>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</si>
  <si>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</si>
  <si>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</si>
  <si>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</si>
  <si>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</si>
  <si>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</si>
  <si>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</si>
  <si>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</si>
  <si>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</si>
  <si>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</si>
  <si>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</si>
  <si>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</si>
  <si>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</si>
  <si>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</si>
  <si>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</si>
  <si>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</si>
  <si>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</si>
  <si>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</si>
  <si>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</si>
  <si>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</si>
  <si>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</si>
  <si>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</si>
  <si>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40002</t>
  </si>
  <si>
    <t>Doplnění dřevěných stropních trámů mezi stávající, vč. kapes. D+M</t>
  </si>
  <si>
    <t>OK strop nad 2np a 3np, D+M vč.požadované povrch.úpravy</t>
  </si>
  <si>
    <t>12,6*1,1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</si>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</sst>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0" fontId="15" fillId="0" borderId="44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8" fillId="0" borderId="0" xfId="0" quotePrefix="1" applyNumberFormat="1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5" fillId="3" borderId="36" xfId="0" applyFont="1" applyFill="1" applyBorder="1" applyAlignment="1">
      <alignment vertical="top"/>
    </xf>
    <xf numFmtId="49" fontId="5" fillId="3" borderId="37" xfId="0" applyNumberFormat="1" applyFont="1" applyFill="1" applyBorder="1" applyAlignment="1">
      <alignment vertical="top"/>
    </xf>
    <xf numFmtId="49" fontId="5" fillId="3" borderId="37" xfId="0" applyNumberFormat="1" applyFont="1" applyFill="1" applyBorder="1" applyAlignment="1">
      <alignment vertical="top" wrapText="1"/>
    </xf>
    <xf numFmtId="0" fontId="5" fillId="3" borderId="37" xfId="0" applyFont="1" applyFill="1" applyBorder="1" applyAlignment="1">
      <alignment vertical="top"/>
    </xf>
    <xf numFmtId="4" fontId="5" fillId="3" borderId="38" xfId="0" applyNumberFormat="1" applyFont="1" applyFill="1" applyBorder="1" applyAlignment="1">
      <alignment vertical="top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wrapText="1"/>
    </xf>
    <xf numFmtId="4" fontId="19" fillId="0" borderId="36" xfId="0" applyNumberFormat="1" applyFont="1" applyBorder="1" applyAlignment="1">
      <alignment horizontal="right" vertical="center" indent="1"/>
    </xf>
    <xf numFmtId="4" fontId="19" fillId="0" borderId="38" xfId="0" applyNumberFormat="1" applyFont="1" applyBorder="1" applyAlignment="1">
      <alignment horizontal="right" vertical="center" indent="1"/>
    </xf>
    <xf numFmtId="0" fontId="15" fillId="0" borderId="41" xfId="0" applyFont="1" applyBorder="1" applyAlignment="1">
      <alignment horizontal="right" vertical="top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9" fillId="0" borderId="36" xfId="0" applyNumberFormat="1" applyFont="1" applyBorder="1" applyAlignment="1">
      <alignment horizontal="right" vertical="center" indent="1"/>
    </xf>
    <xf numFmtId="4" fontId="19" fillId="0" borderId="38" xfId="0" applyNumberFormat="1" applyFont="1" applyBorder="1" applyAlignment="1">
      <alignment horizontal="right" vertical="center" indent="1"/>
    </xf>
    <xf numFmtId="4" fontId="19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5" fillId="0" borderId="42" xfId="0" applyNumberFormat="1" applyFont="1" applyFill="1" applyBorder="1" applyAlignment="1">
      <alignment horizontal="left" vertical="top" wrapText="1"/>
    </xf>
    <xf numFmtId="165" fontId="16" fillId="0" borderId="0" xfId="0" quotePrefix="1" applyNumberFormat="1" applyFont="1" applyFill="1" applyAlignment="1">
      <alignment horizontal="left" vertical="top" wrapText="1"/>
    </xf>
    <xf numFmtId="49" fontId="15" fillId="0" borderId="45" xfId="0" applyNumberFormat="1" applyFont="1" applyFill="1" applyBorder="1" applyAlignment="1">
      <alignment horizontal="left" vertical="top" wrapText="1"/>
    </xf>
    <xf numFmtId="0" fontId="15" fillId="0" borderId="0" xfId="0" applyFont="1" applyFill="1"/>
    <xf numFmtId="165" fontId="15" fillId="0" borderId="42" xfId="0" applyNumberFormat="1" applyFont="1" applyFill="1" applyBorder="1" applyAlignment="1">
      <alignment vertical="top" shrinkToFit="1"/>
    </xf>
    <xf numFmtId="165" fontId="16" fillId="0" borderId="0" xfId="0" applyNumberFormat="1" applyFont="1" applyFill="1" applyAlignment="1">
      <alignment vertical="top" wrapText="1" shrinkToFit="1"/>
    </xf>
    <xf numFmtId="165" fontId="15" fillId="0" borderId="45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220" t="s">
        <v>40</v>
      </c>
      <c r="B2" s="220"/>
      <c r="C2" s="220"/>
      <c r="D2" s="220"/>
      <c r="E2" s="220"/>
      <c r="F2" s="220"/>
      <c r="G2" s="220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6"/>
  <sheetViews>
    <sheetView showGridLines="0" topLeftCell="B1" zoomScaleNormal="100" zoomScaleSheetLayoutView="75" workbookViewId="0">
      <selection activeCell="O15" sqref="O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54" t="s">
        <v>4</v>
      </c>
      <c r="C1" s="255"/>
      <c r="D1" s="255"/>
      <c r="E1" s="255"/>
      <c r="F1" s="255"/>
      <c r="G1" s="255"/>
      <c r="H1" s="255"/>
      <c r="I1" s="255"/>
      <c r="J1" s="256"/>
    </row>
    <row r="2" spans="1:15" ht="36" customHeight="1" x14ac:dyDescent="0.2">
      <c r="A2" s="2"/>
      <c r="B2" s="76" t="s">
        <v>24</v>
      </c>
      <c r="C2" s="77"/>
      <c r="D2" s="78" t="s">
        <v>42</v>
      </c>
      <c r="E2" s="260" t="s">
        <v>43</v>
      </c>
      <c r="F2" s="261"/>
      <c r="G2" s="261"/>
      <c r="H2" s="261"/>
      <c r="I2" s="261"/>
      <c r="J2" s="262"/>
      <c r="O2" s="1"/>
    </row>
    <row r="3" spans="1:15" ht="27" hidden="1" customHeight="1" x14ac:dyDescent="0.2">
      <c r="A3" s="2"/>
      <c r="B3" s="79"/>
      <c r="C3" s="77"/>
      <c r="D3" s="80"/>
      <c r="E3" s="263"/>
      <c r="F3" s="264"/>
      <c r="G3" s="264"/>
      <c r="H3" s="264"/>
      <c r="I3" s="264"/>
      <c r="J3" s="265"/>
    </row>
    <row r="4" spans="1:15" ht="23.25" customHeight="1" x14ac:dyDescent="0.2">
      <c r="A4" s="2"/>
      <c r="B4" s="81"/>
      <c r="C4" s="82"/>
      <c r="D4" s="83"/>
      <c r="E4" s="244"/>
      <c r="F4" s="244"/>
      <c r="G4" s="244"/>
      <c r="H4" s="244"/>
      <c r="I4" s="244"/>
      <c r="J4" s="245"/>
    </row>
    <row r="5" spans="1:15" ht="24" customHeight="1" x14ac:dyDescent="0.2">
      <c r="A5" s="2"/>
      <c r="B5" s="31" t="s">
        <v>23</v>
      </c>
      <c r="D5" s="248"/>
      <c r="E5" s="249"/>
      <c r="F5" s="249"/>
      <c r="G5" s="249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50"/>
      <c r="E6" s="251"/>
      <c r="F6" s="251"/>
      <c r="G6" s="251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52"/>
      <c r="F7" s="253"/>
      <c r="G7" s="25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67"/>
      <c r="E11" s="267"/>
      <c r="F11" s="267"/>
      <c r="G11" s="267"/>
      <c r="H11" s="18" t="s">
        <v>41</v>
      </c>
      <c r="I11" s="84"/>
      <c r="J11" s="8"/>
    </row>
    <row r="12" spans="1:15" ht="15.75" customHeight="1" x14ac:dyDescent="0.2">
      <c r="A12" s="2"/>
      <c r="B12" s="28"/>
      <c r="C12" s="55"/>
      <c r="D12" s="271"/>
      <c r="E12" s="271"/>
      <c r="F12" s="271"/>
      <c r="G12" s="271"/>
      <c r="H12" s="18" t="s">
        <v>35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46"/>
      <c r="F13" s="247"/>
      <c r="G13" s="24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66"/>
      <c r="F15" s="266"/>
      <c r="G15" s="268"/>
      <c r="H15" s="268"/>
      <c r="I15" s="268" t="s">
        <v>30</v>
      </c>
      <c r="J15" s="269"/>
    </row>
    <row r="16" spans="1:15" ht="23.25" customHeight="1" x14ac:dyDescent="0.2">
      <c r="A16" s="138" t="s">
        <v>26</v>
      </c>
      <c r="B16" s="38" t="s">
        <v>47</v>
      </c>
      <c r="C16" s="215"/>
      <c r="D16" s="216"/>
      <c r="E16" s="233"/>
      <c r="F16" s="234"/>
      <c r="G16" s="233"/>
      <c r="H16" s="234"/>
      <c r="I16" s="233">
        <f>'01 11199_00 Pol'!G42</f>
        <v>0</v>
      </c>
      <c r="J16" s="235"/>
    </row>
    <row r="17" spans="1:10" ht="23.25" customHeight="1" x14ac:dyDescent="0.2">
      <c r="A17" s="138"/>
      <c r="B17" s="38" t="s">
        <v>49</v>
      </c>
      <c r="C17" s="215"/>
      <c r="D17" s="216"/>
      <c r="E17" s="233"/>
      <c r="F17" s="234"/>
      <c r="G17" s="233"/>
      <c r="H17" s="234"/>
      <c r="I17" s="233">
        <f>'01 11199_01-1 Pol'!G727</f>
        <v>0</v>
      </c>
      <c r="J17" s="235"/>
    </row>
    <row r="18" spans="1:10" ht="23.25" customHeight="1" x14ac:dyDescent="0.2">
      <c r="A18" s="138"/>
      <c r="B18" s="38" t="s">
        <v>51</v>
      </c>
      <c r="C18" s="215"/>
      <c r="D18" s="216"/>
      <c r="E18" s="217"/>
      <c r="F18" s="218"/>
      <c r="G18" s="217"/>
      <c r="H18" s="218"/>
      <c r="I18" s="233">
        <f>'01 11199_02 Pol'!G164</f>
        <v>0</v>
      </c>
      <c r="J18" s="235"/>
    </row>
    <row r="19" spans="1:10" ht="23.25" customHeight="1" x14ac:dyDescent="0.2">
      <c r="A19" s="138"/>
      <c r="B19" s="38" t="s">
        <v>2252</v>
      </c>
      <c r="C19" s="215"/>
      <c r="D19" s="216"/>
      <c r="E19" s="217"/>
      <c r="F19" s="218"/>
      <c r="G19" s="217"/>
      <c r="H19" s="218"/>
      <c r="I19" s="233">
        <f>'01 11199_03 Pol'!G65</f>
        <v>0</v>
      </c>
      <c r="J19" s="235"/>
    </row>
    <row r="20" spans="1:10" ht="23.25" customHeight="1" x14ac:dyDescent="0.2">
      <c r="A20" s="138"/>
      <c r="B20" s="38" t="s">
        <v>55</v>
      </c>
      <c r="C20" s="215"/>
      <c r="D20" s="216"/>
      <c r="E20" s="217"/>
      <c r="F20" s="218"/>
      <c r="G20" s="217"/>
      <c r="H20" s="218"/>
      <c r="I20" s="233">
        <f>'01 11199_04 Pol'!G148</f>
        <v>0</v>
      </c>
      <c r="J20" s="235"/>
    </row>
    <row r="21" spans="1:10" ht="23.25" customHeight="1" x14ac:dyDescent="0.2">
      <c r="A21" s="138" t="s">
        <v>27</v>
      </c>
      <c r="B21" s="38" t="s">
        <v>57</v>
      </c>
      <c r="C21" s="215"/>
      <c r="D21" s="216"/>
      <c r="E21" s="233"/>
      <c r="F21" s="234"/>
      <c r="G21" s="233"/>
      <c r="H21" s="234"/>
      <c r="I21" s="233">
        <f>'01 11199_05 Pol'!G87</f>
        <v>0</v>
      </c>
      <c r="J21" s="235"/>
    </row>
    <row r="22" spans="1:10" ht="23.25" customHeight="1" x14ac:dyDescent="0.2">
      <c r="A22" s="138" t="s">
        <v>28</v>
      </c>
      <c r="B22" s="38" t="s">
        <v>59</v>
      </c>
      <c r="C22" s="215"/>
      <c r="D22" s="216"/>
      <c r="E22" s="233"/>
      <c r="F22" s="234"/>
      <c r="G22" s="233"/>
      <c r="H22" s="234"/>
      <c r="I22" s="233">
        <f>'01 11199_06 Pol'!G102</f>
        <v>0</v>
      </c>
      <c r="J22" s="235"/>
    </row>
    <row r="23" spans="1:10" ht="23.25" customHeight="1" x14ac:dyDescent="0.2">
      <c r="A23" s="138" t="s">
        <v>164</v>
      </c>
      <c r="B23" s="38" t="s">
        <v>61</v>
      </c>
      <c r="C23" s="215"/>
      <c r="D23" s="216"/>
      <c r="E23" s="217"/>
      <c r="F23" s="218"/>
      <c r="G23" s="217"/>
      <c r="H23" s="218"/>
      <c r="I23" s="233">
        <f>'01 11199_07 Pol'!G68</f>
        <v>0</v>
      </c>
      <c r="J23" s="235"/>
    </row>
    <row r="24" spans="1:10" ht="23.25" customHeight="1" x14ac:dyDescent="0.2">
      <c r="A24" s="138" t="s">
        <v>165</v>
      </c>
      <c r="B24" s="38" t="s">
        <v>2253</v>
      </c>
      <c r="C24" s="215"/>
      <c r="D24" s="216"/>
      <c r="E24" s="233"/>
      <c r="F24" s="234"/>
      <c r="G24" s="233"/>
      <c r="H24" s="234"/>
      <c r="I24" s="233">
        <f>'01 11199_08 Pol'!G27</f>
        <v>0</v>
      </c>
      <c r="J24" s="235"/>
    </row>
    <row r="25" spans="1:10" ht="23.25" customHeight="1" x14ac:dyDescent="0.2">
      <c r="A25" s="2"/>
      <c r="B25" s="48" t="s">
        <v>30</v>
      </c>
      <c r="C25" s="64"/>
      <c r="D25" s="65"/>
      <c r="E25" s="236"/>
      <c r="F25" s="270"/>
      <c r="G25" s="236"/>
      <c r="H25" s="270"/>
      <c r="I25" s="236">
        <f>SUM(I16:I24)</f>
        <v>0</v>
      </c>
      <c r="J25" s="237"/>
    </row>
    <row r="26" spans="1:10" ht="33" customHeight="1" x14ac:dyDescent="0.2">
      <c r="A26" s="2"/>
      <c r="B26" s="42" t="s">
        <v>34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13</v>
      </c>
      <c r="C27" s="62"/>
      <c r="D27" s="63"/>
      <c r="E27" s="67">
        <v>15</v>
      </c>
      <c r="F27" s="39" t="s">
        <v>0</v>
      </c>
      <c r="G27" s="231">
        <f>I25</f>
        <v>0</v>
      </c>
      <c r="H27" s="232"/>
      <c r="I27" s="232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14</v>
      </c>
      <c r="C28" s="62"/>
      <c r="D28" s="63"/>
      <c r="E28" s="67">
        <f>SazbaDPH1</f>
        <v>15</v>
      </c>
      <c r="F28" s="39" t="s">
        <v>0</v>
      </c>
      <c r="G28" s="229">
        <f>ZakladDPHSni*0.15</f>
        <v>0</v>
      </c>
      <c r="H28" s="230"/>
      <c r="I28" s="230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15</v>
      </c>
      <c r="C29" s="62"/>
      <c r="D29" s="63"/>
      <c r="E29" s="67">
        <v>21</v>
      </c>
      <c r="F29" s="39" t="s">
        <v>0</v>
      </c>
      <c r="G29" s="231"/>
      <c r="H29" s="232"/>
      <c r="I29" s="232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16</v>
      </c>
      <c r="C30" s="68"/>
      <c r="D30" s="54"/>
      <c r="E30" s="69">
        <f>SazbaDPH2</f>
        <v>21</v>
      </c>
      <c r="F30" s="30" t="s">
        <v>0</v>
      </c>
      <c r="G30" s="257"/>
      <c r="H30" s="258"/>
      <c r="I30" s="258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5</v>
      </c>
      <c r="C31" s="70"/>
      <c r="D31" s="71"/>
      <c r="E31" s="70"/>
      <c r="F31" s="16"/>
      <c r="G31" s="259">
        <f>CenaCelkem-(ZakladDPHSni+DPHSni+ZakladDPHZakl+DPHZakl)</f>
        <v>0</v>
      </c>
      <c r="H31" s="259"/>
      <c r="I31" s="259"/>
      <c r="J31" s="41" t="str">
        <f t="shared" si="0"/>
        <v>CZK</v>
      </c>
    </row>
    <row r="32" spans="1:10" ht="27.75" hidden="1" customHeight="1" thickBot="1" x14ac:dyDescent="0.25">
      <c r="A32" s="2"/>
      <c r="B32" s="111" t="s">
        <v>25</v>
      </c>
      <c r="C32" s="112"/>
      <c r="D32" s="112"/>
      <c r="E32" s="113"/>
      <c r="F32" s="114"/>
      <c r="G32" s="238" t="e">
        <f>ZakladDPHSniVypocet+ZakladDPHZaklVypocet</f>
        <v>#REF!</v>
      </c>
      <c r="H32" s="239"/>
      <c r="I32" s="239"/>
      <c r="J32" s="115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111" t="s">
        <v>36</v>
      </c>
      <c r="C33" s="116"/>
      <c r="D33" s="116"/>
      <c r="E33" s="116"/>
      <c r="F33" s="117"/>
      <c r="G33" s="238">
        <f>DPHSni+ZakladDPHSni</f>
        <v>0</v>
      </c>
      <c r="H33" s="238"/>
      <c r="I33" s="238"/>
      <c r="J33" s="118" t="s">
        <v>65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12</v>
      </c>
      <c r="D36" s="73"/>
      <c r="E36" s="73"/>
      <c r="F36" s="15" t="s">
        <v>11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40"/>
      <c r="E38" s="241"/>
      <c r="G38" s="242"/>
      <c r="H38" s="243"/>
      <c r="I38" s="243"/>
      <c r="J38" s="25"/>
    </row>
    <row r="39" spans="1:10" ht="12.75" customHeight="1" x14ac:dyDescent="0.2">
      <c r="A39" s="2"/>
      <c r="B39" s="2"/>
      <c r="D39" s="228" t="s">
        <v>2</v>
      </c>
      <c r="E39" s="228"/>
      <c r="H39" s="10" t="s">
        <v>3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  <row r="41" spans="1:10" ht="27" customHeight="1" x14ac:dyDescent="0.2">
      <c r="B41" s="88" t="s">
        <v>17</v>
      </c>
      <c r="C41" s="89"/>
      <c r="D41" s="89"/>
      <c r="E41" s="89"/>
      <c r="F41" s="90"/>
      <c r="G41" s="90"/>
      <c r="H41" s="90"/>
      <c r="I41" s="90"/>
      <c r="J41" s="91"/>
    </row>
    <row r="42" spans="1:10" ht="25.5" customHeight="1" x14ac:dyDescent="0.2">
      <c r="A42" s="87" t="s">
        <v>38</v>
      </c>
      <c r="B42" s="92" t="s">
        <v>18</v>
      </c>
      <c r="C42" s="93" t="s">
        <v>6</v>
      </c>
      <c r="D42" s="93"/>
      <c r="E42" s="93"/>
      <c r="F42" s="94" t="str">
        <f>B27</f>
        <v>Základ pro sníženou DPH</v>
      </c>
      <c r="G42" s="94" t="str">
        <f>B29</f>
        <v>Základ pro základní DPH</v>
      </c>
      <c r="H42" s="95" t="s">
        <v>19</v>
      </c>
      <c r="I42" s="95" t="s">
        <v>1</v>
      </c>
      <c r="J42" s="96" t="s">
        <v>0</v>
      </c>
    </row>
    <row r="43" spans="1:10" ht="25.5" hidden="1" customHeight="1" x14ac:dyDescent="0.2">
      <c r="A43" s="87">
        <v>1</v>
      </c>
      <c r="B43" s="97" t="s">
        <v>44</v>
      </c>
      <c r="C43" s="223"/>
      <c r="D43" s="223"/>
      <c r="E43" s="223"/>
      <c r="F43" s="98" t="e">
        <f>'01 11199_00 Pol'!#REF!+'01 11199_01-1 Pol'!#REF!+'01 11199_02 Pol'!AE164+'01 11199_03 Pol'!AE65+'01 11199_04 Pol'!AE148+'01 11199_05 Pol'!AE87+'01 11199_06 Pol'!AE102+'01 11199_07 Pol'!AE68+'01 11199_08 Pol'!AE27</f>
        <v>#REF!</v>
      </c>
      <c r="G43" s="99" t="e">
        <f>'01 11199_00 Pol'!#REF!+'01 11199_01-1 Pol'!#REF!+'01 11199_02 Pol'!AF164+'01 11199_03 Pol'!AF65+'01 11199_04 Pol'!AF148+'01 11199_05 Pol'!AF87+'01 11199_06 Pol'!AF102+'01 11199_07 Pol'!AF68+'01 11199_08 Pol'!AF27</f>
        <v>#REF!</v>
      </c>
      <c r="H43" s="100" t="e">
        <f t="shared" ref="H43:H53" si="1">(F43*SazbaDPH1/100)+(G43*SazbaDPH2/100)</f>
        <v>#REF!</v>
      </c>
      <c r="I43" s="100" t="e">
        <f t="shared" ref="I43:I53" si="2">F43+G43+H43</f>
        <v>#REF!</v>
      </c>
      <c r="J43" s="101" t="e">
        <f t="shared" ref="J43:J53" si="3">IF(CenaCelkemVypocet=0,"",I43/CenaCelkemVypocet*100)</f>
        <v>#REF!</v>
      </c>
    </row>
    <row r="44" spans="1:10" ht="25.5" customHeight="1" x14ac:dyDescent="0.2">
      <c r="A44" s="87">
        <v>2</v>
      </c>
      <c r="B44" s="102" t="s">
        <v>45</v>
      </c>
      <c r="C44" s="227" t="s">
        <v>43</v>
      </c>
      <c r="D44" s="227"/>
      <c r="E44" s="227"/>
      <c r="F44" s="103" t="e">
        <f>'01 11199_00 Pol'!#REF!+'01 11199_01-1 Pol'!#REF!+'01 11199_02 Pol'!AE164+'01 11199_03 Pol'!AE65+'01 11199_04 Pol'!AE148+'01 11199_05 Pol'!AE87+'01 11199_06 Pol'!AE102+'01 11199_07 Pol'!AE68+'01 11199_08 Pol'!AE27</f>
        <v>#REF!</v>
      </c>
      <c r="G44" s="104" t="e">
        <f>'01 11199_00 Pol'!#REF!+'01 11199_01-1 Pol'!#REF!+'01 11199_02 Pol'!AF164+'01 11199_03 Pol'!AF65+'01 11199_04 Pol'!AF148+'01 11199_05 Pol'!AF87+'01 11199_06 Pol'!AF102+'01 11199_07 Pol'!AF68+'01 11199_08 Pol'!AF27</f>
        <v>#REF!</v>
      </c>
      <c r="H44" s="104" t="e">
        <f t="shared" si="1"/>
        <v>#REF!</v>
      </c>
      <c r="I44" s="104" t="e">
        <f t="shared" si="2"/>
        <v>#REF!</v>
      </c>
      <c r="J44" s="105" t="e">
        <f t="shared" si="3"/>
        <v>#REF!</v>
      </c>
    </row>
    <row r="45" spans="1:10" ht="25.5" customHeight="1" x14ac:dyDescent="0.2">
      <c r="A45" s="87">
        <v>3</v>
      </c>
      <c r="B45" s="106" t="s">
        <v>46</v>
      </c>
      <c r="C45" s="223" t="s">
        <v>47</v>
      </c>
      <c r="D45" s="223"/>
      <c r="E45" s="223"/>
      <c r="F45" s="107" t="e">
        <f>'01 11199_00 Pol'!#REF!</f>
        <v>#REF!</v>
      </c>
      <c r="G45" s="100" t="e">
        <f>'01 11199_00 Pol'!#REF!</f>
        <v>#REF!</v>
      </c>
      <c r="H45" s="100" t="e">
        <f t="shared" si="1"/>
        <v>#REF!</v>
      </c>
      <c r="I45" s="100" t="e">
        <f t="shared" si="2"/>
        <v>#REF!</v>
      </c>
      <c r="J45" s="101" t="e">
        <f t="shared" si="3"/>
        <v>#REF!</v>
      </c>
    </row>
    <row r="46" spans="1:10" ht="25.5" customHeight="1" x14ac:dyDescent="0.2">
      <c r="A46" s="87">
        <v>3</v>
      </c>
      <c r="B46" s="106" t="s">
        <v>48</v>
      </c>
      <c r="C46" s="223" t="s">
        <v>49</v>
      </c>
      <c r="D46" s="223"/>
      <c r="E46" s="223"/>
      <c r="F46" s="107" t="e">
        <f>'01 11199_01-1 Pol'!#REF!</f>
        <v>#REF!</v>
      </c>
      <c r="G46" s="100" t="e">
        <f>'01 11199_01-1 Pol'!#REF!</f>
        <v>#REF!</v>
      </c>
      <c r="H46" s="100" t="e">
        <f t="shared" si="1"/>
        <v>#REF!</v>
      </c>
      <c r="I46" s="100" t="e">
        <f t="shared" si="2"/>
        <v>#REF!</v>
      </c>
      <c r="J46" s="101" t="e">
        <f t="shared" si="3"/>
        <v>#REF!</v>
      </c>
    </row>
    <row r="47" spans="1:10" ht="25.5" customHeight="1" x14ac:dyDescent="0.2">
      <c r="A47" s="87">
        <v>3</v>
      </c>
      <c r="B47" s="106" t="s">
        <v>50</v>
      </c>
      <c r="C47" s="223" t="s">
        <v>51</v>
      </c>
      <c r="D47" s="223"/>
      <c r="E47" s="223"/>
      <c r="F47" s="107">
        <f>'01 11199_02 Pol'!AE164</f>
        <v>0</v>
      </c>
      <c r="G47" s="100">
        <f>'01 11199_02 Pol'!AF164</f>
        <v>0</v>
      </c>
      <c r="H47" s="100">
        <f t="shared" si="1"/>
        <v>0</v>
      </c>
      <c r="I47" s="100">
        <f t="shared" si="2"/>
        <v>0</v>
      </c>
      <c r="J47" s="101" t="e">
        <f t="shared" si="3"/>
        <v>#REF!</v>
      </c>
    </row>
    <row r="48" spans="1:10" ht="25.5" customHeight="1" x14ac:dyDescent="0.2">
      <c r="A48" s="87">
        <v>3</v>
      </c>
      <c r="B48" s="106" t="s">
        <v>52</v>
      </c>
      <c r="C48" s="223" t="s">
        <v>53</v>
      </c>
      <c r="D48" s="223"/>
      <c r="E48" s="223"/>
      <c r="F48" s="107">
        <f>'01 11199_03 Pol'!AE65</f>
        <v>0</v>
      </c>
      <c r="G48" s="100">
        <f>'01 11199_03 Pol'!AF65</f>
        <v>0</v>
      </c>
      <c r="H48" s="100">
        <f t="shared" si="1"/>
        <v>0</v>
      </c>
      <c r="I48" s="100">
        <f t="shared" si="2"/>
        <v>0</v>
      </c>
      <c r="J48" s="101" t="e">
        <f t="shared" si="3"/>
        <v>#REF!</v>
      </c>
    </row>
    <row r="49" spans="1:10" ht="25.5" customHeight="1" x14ac:dyDescent="0.2">
      <c r="A49" s="87">
        <v>3</v>
      </c>
      <c r="B49" s="106" t="s">
        <v>54</v>
      </c>
      <c r="C49" s="223" t="s">
        <v>55</v>
      </c>
      <c r="D49" s="223"/>
      <c r="E49" s="223"/>
      <c r="F49" s="107">
        <f>'01 11199_04 Pol'!AE148</f>
        <v>0</v>
      </c>
      <c r="G49" s="100">
        <f>'01 11199_04 Pol'!AF148</f>
        <v>0</v>
      </c>
      <c r="H49" s="100">
        <f t="shared" si="1"/>
        <v>0</v>
      </c>
      <c r="I49" s="100">
        <f t="shared" si="2"/>
        <v>0</v>
      </c>
      <c r="J49" s="101" t="e">
        <f t="shared" si="3"/>
        <v>#REF!</v>
      </c>
    </row>
    <row r="50" spans="1:10" ht="25.5" customHeight="1" x14ac:dyDescent="0.2">
      <c r="A50" s="87">
        <v>3</v>
      </c>
      <c r="B50" s="106" t="s">
        <v>56</v>
      </c>
      <c r="C50" s="223" t="s">
        <v>57</v>
      </c>
      <c r="D50" s="223"/>
      <c r="E50" s="223"/>
      <c r="F50" s="107">
        <f>'01 11199_05 Pol'!AE87</f>
        <v>0</v>
      </c>
      <c r="G50" s="100">
        <f>'01 11199_05 Pol'!AF87</f>
        <v>0</v>
      </c>
      <c r="H50" s="100">
        <f t="shared" si="1"/>
        <v>0</v>
      </c>
      <c r="I50" s="100">
        <f t="shared" si="2"/>
        <v>0</v>
      </c>
      <c r="J50" s="101" t="e">
        <f t="shared" si="3"/>
        <v>#REF!</v>
      </c>
    </row>
    <row r="51" spans="1:10" ht="25.5" customHeight="1" x14ac:dyDescent="0.2">
      <c r="A51" s="87">
        <v>3</v>
      </c>
      <c r="B51" s="106" t="s">
        <v>58</v>
      </c>
      <c r="C51" s="223" t="s">
        <v>59</v>
      </c>
      <c r="D51" s="223"/>
      <c r="E51" s="223"/>
      <c r="F51" s="107">
        <f>'01 11199_06 Pol'!AE102</f>
        <v>0</v>
      </c>
      <c r="G51" s="100">
        <f>'01 11199_06 Pol'!AF102</f>
        <v>0</v>
      </c>
      <c r="H51" s="100">
        <f t="shared" si="1"/>
        <v>0</v>
      </c>
      <c r="I51" s="100">
        <f t="shared" si="2"/>
        <v>0</v>
      </c>
      <c r="J51" s="101" t="e">
        <f t="shared" si="3"/>
        <v>#REF!</v>
      </c>
    </row>
    <row r="52" spans="1:10" ht="25.5" customHeight="1" x14ac:dyDescent="0.2">
      <c r="A52" s="87">
        <v>3</v>
      </c>
      <c r="B52" s="106" t="s">
        <v>60</v>
      </c>
      <c r="C52" s="223" t="s">
        <v>61</v>
      </c>
      <c r="D52" s="223"/>
      <c r="E52" s="223"/>
      <c r="F52" s="107">
        <f>'01 11199_07 Pol'!AE68</f>
        <v>0</v>
      </c>
      <c r="G52" s="100">
        <f>'01 11199_07 Pol'!AF68</f>
        <v>0</v>
      </c>
      <c r="H52" s="100">
        <f t="shared" si="1"/>
        <v>0</v>
      </c>
      <c r="I52" s="100">
        <f t="shared" si="2"/>
        <v>0</v>
      </c>
      <c r="J52" s="101" t="e">
        <f t="shared" si="3"/>
        <v>#REF!</v>
      </c>
    </row>
    <row r="53" spans="1:10" ht="25.5" customHeight="1" x14ac:dyDescent="0.2">
      <c r="A53" s="87">
        <v>3</v>
      </c>
      <c r="B53" s="106" t="s">
        <v>62</v>
      </c>
      <c r="C53" s="223" t="s">
        <v>63</v>
      </c>
      <c r="D53" s="223"/>
      <c r="E53" s="223"/>
      <c r="F53" s="107">
        <f>'01 11199_08 Pol'!AE27</f>
        <v>0</v>
      </c>
      <c r="G53" s="100">
        <f>'01 11199_08 Pol'!AF27</f>
        <v>0</v>
      </c>
      <c r="H53" s="100">
        <f t="shared" si="1"/>
        <v>0</v>
      </c>
      <c r="I53" s="100">
        <f t="shared" si="2"/>
        <v>0</v>
      </c>
      <c r="J53" s="101" t="e">
        <f t="shared" si="3"/>
        <v>#REF!</v>
      </c>
    </row>
    <row r="54" spans="1:10" ht="25.5" customHeight="1" x14ac:dyDescent="0.2">
      <c r="A54" s="87"/>
      <c r="B54" s="224" t="s">
        <v>64</v>
      </c>
      <c r="C54" s="225"/>
      <c r="D54" s="225"/>
      <c r="E54" s="226"/>
      <c r="F54" s="108" t="e">
        <f>SUMIF(A43:A53,"=1",F43:F53)</f>
        <v>#REF!</v>
      </c>
      <c r="G54" s="109" t="e">
        <f>SUMIF(A43:A53,"=1",G43:G53)</f>
        <v>#REF!</v>
      </c>
      <c r="H54" s="109" t="e">
        <f>SUMIF(A43:A53,"=1",H43:H53)</f>
        <v>#REF!</v>
      </c>
      <c r="I54" s="109" t="e">
        <f>SUMIF(A43:A53,"=1",I43:I53)</f>
        <v>#REF!</v>
      </c>
      <c r="J54" s="110" t="e">
        <f>SUMIF(A43:A53,"=1",J43:J53)</f>
        <v>#REF!</v>
      </c>
    </row>
    <row r="58" spans="1:10" ht="15.75" x14ac:dyDescent="0.25">
      <c r="B58" s="119" t="s">
        <v>66</v>
      </c>
    </row>
    <row r="60" spans="1:10" ht="25.5" customHeight="1" x14ac:dyDescent="0.2">
      <c r="A60" s="121"/>
      <c r="B60" s="124" t="s">
        <v>18</v>
      </c>
      <c r="C60" s="124" t="s">
        <v>6</v>
      </c>
      <c r="D60" s="125"/>
      <c r="E60" s="125"/>
      <c r="F60" s="126" t="s">
        <v>67</v>
      </c>
      <c r="G60" s="126"/>
      <c r="H60" s="126"/>
      <c r="I60" s="126" t="s">
        <v>30</v>
      </c>
      <c r="J60" s="126" t="s">
        <v>0</v>
      </c>
    </row>
    <row r="61" spans="1:10" ht="36.75" customHeight="1" x14ac:dyDescent="0.2">
      <c r="A61" s="122"/>
      <c r="B61" s="127" t="s">
        <v>68</v>
      </c>
      <c r="C61" s="221" t="s">
        <v>69</v>
      </c>
      <c r="D61" s="222"/>
      <c r="E61" s="222"/>
      <c r="F61" s="136" t="s">
        <v>26</v>
      </c>
      <c r="G61" s="128"/>
      <c r="H61" s="128"/>
      <c r="I61" s="128">
        <f>'01 11199_07 Pol'!G8</f>
        <v>0</v>
      </c>
      <c r="J61" s="133" t="e">
        <f>IF(I113=0,"",I61/I113*100)</f>
        <v>#REF!</v>
      </c>
    </row>
    <row r="62" spans="1:10" ht="36.75" customHeight="1" x14ac:dyDescent="0.2">
      <c r="A62" s="122"/>
      <c r="B62" s="127" t="s">
        <v>68</v>
      </c>
      <c r="C62" s="221" t="s">
        <v>70</v>
      </c>
      <c r="D62" s="222"/>
      <c r="E62" s="222"/>
      <c r="F62" s="136" t="s">
        <v>26</v>
      </c>
      <c r="G62" s="128"/>
      <c r="H62" s="128"/>
      <c r="I62" s="128">
        <f>'01 11199_05 Pol'!G8</f>
        <v>0</v>
      </c>
      <c r="J62" s="133" t="e">
        <f>IF(I113=0,"",I62/I113*100)</f>
        <v>#REF!</v>
      </c>
    </row>
    <row r="63" spans="1:10" ht="36.75" customHeight="1" x14ac:dyDescent="0.2">
      <c r="A63" s="122"/>
      <c r="B63" s="127" t="s">
        <v>68</v>
      </c>
      <c r="C63" s="221" t="s">
        <v>63</v>
      </c>
      <c r="D63" s="222"/>
      <c r="E63" s="222"/>
      <c r="F63" s="136" t="s">
        <v>26</v>
      </c>
      <c r="G63" s="128"/>
      <c r="H63" s="128"/>
      <c r="I63" s="128">
        <f>'01 11199_08 Pol'!G8</f>
        <v>0</v>
      </c>
      <c r="J63" s="133" t="e">
        <f>IF(I113=0,"",I63/I113*100)</f>
        <v>#REF!</v>
      </c>
    </row>
    <row r="64" spans="1:10" ht="36.75" customHeight="1" x14ac:dyDescent="0.2">
      <c r="A64" s="122"/>
      <c r="B64" s="127" t="s">
        <v>71</v>
      </c>
      <c r="C64" s="221" t="s">
        <v>72</v>
      </c>
      <c r="D64" s="222"/>
      <c r="E64" s="222"/>
      <c r="F64" s="136" t="s">
        <v>26</v>
      </c>
      <c r="G64" s="128"/>
      <c r="H64" s="128"/>
      <c r="I64" s="128">
        <f>'01 11199_05 Pol'!G37</f>
        <v>0</v>
      </c>
      <c r="J64" s="133" t="e">
        <f>IF(I113=0,"",I64/I113*100)</f>
        <v>#REF!</v>
      </c>
    </row>
    <row r="65" spans="1:10" ht="36.75" customHeight="1" x14ac:dyDescent="0.2">
      <c r="A65" s="122"/>
      <c r="B65" s="127" t="s">
        <v>71</v>
      </c>
      <c r="C65" s="221" t="s">
        <v>73</v>
      </c>
      <c r="D65" s="222"/>
      <c r="E65" s="222"/>
      <c r="F65" s="136" t="s">
        <v>26</v>
      </c>
      <c r="G65" s="128"/>
      <c r="H65" s="128"/>
      <c r="I65" s="128">
        <f>'01 11199_07 Pol'!G46</f>
        <v>0</v>
      </c>
      <c r="J65" s="133" t="e">
        <f>IF(I113=0,"",I65/I113*100)</f>
        <v>#REF!</v>
      </c>
    </row>
    <row r="66" spans="1:10" ht="36.75" customHeight="1" x14ac:dyDescent="0.2">
      <c r="A66" s="122"/>
      <c r="B66" s="127" t="s">
        <v>74</v>
      </c>
      <c r="C66" s="221" t="s">
        <v>75</v>
      </c>
      <c r="D66" s="222"/>
      <c r="E66" s="222"/>
      <c r="F66" s="136" t="s">
        <v>26</v>
      </c>
      <c r="G66" s="128"/>
      <c r="H66" s="128"/>
      <c r="I66" s="128">
        <f>'01 11199_04 Pol'!G8</f>
        <v>0</v>
      </c>
      <c r="J66" s="133" t="e">
        <f>IF(I113=0,"",I66/I113*100)</f>
        <v>#REF!</v>
      </c>
    </row>
    <row r="67" spans="1:10" ht="36.75" customHeight="1" x14ac:dyDescent="0.2">
      <c r="A67" s="122"/>
      <c r="B67" s="127" t="s">
        <v>76</v>
      </c>
      <c r="C67" s="221" t="s">
        <v>77</v>
      </c>
      <c r="D67" s="222"/>
      <c r="E67" s="222"/>
      <c r="F67" s="136" t="s">
        <v>26</v>
      </c>
      <c r="G67" s="128"/>
      <c r="H67" s="128"/>
      <c r="I67" s="128">
        <f>'01 11199_04 Pol'!G17</f>
        <v>0</v>
      </c>
      <c r="J67" s="133" t="e">
        <f>IF(I113=0,"",I67/I113*100)</f>
        <v>#REF!</v>
      </c>
    </row>
    <row r="68" spans="1:10" ht="36.75" customHeight="1" x14ac:dyDescent="0.2">
      <c r="A68" s="122"/>
      <c r="B68" s="127" t="s">
        <v>78</v>
      </c>
      <c r="C68" s="221" t="s">
        <v>79</v>
      </c>
      <c r="D68" s="222"/>
      <c r="E68" s="222"/>
      <c r="F68" s="136" t="s">
        <v>26</v>
      </c>
      <c r="G68" s="128"/>
      <c r="H68" s="128"/>
      <c r="I68" s="128">
        <f>'01 11199_05 Pol'!G54</f>
        <v>0</v>
      </c>
      <c r="J68" s="133" t="e">
        <f>IF(I113=0,"",I68/I113*100)</f>
        <v>#REF!</v>
      </c>
    </row>
    <row r="69" spans="1:10" ht="36.75" customHeight="1" x14ac:dyDescent="0.2">
      <c r="A69" s="122"/>
      <c r="B69" s="127" t="s">
        <v>80</v>
      </c>
      <c r="C69" s="221" t="s">
        <v>81</v>
      </c>
      <c r="D69" s="222"/>
      <c r="E69" s="222"/>
      <c r="F69" s="136" t="s">
        <v>26</v>
      </c>
      <c r="G69" s="128"/>
      <c r="H69" s="128"/>
      <c r="I69" s="128">
        <f>'01 11199_04 Pol'!G40</f>
        <v>0</v>
      </c>
      <c r="J69" s="133" t="e">
        <f>IF(I113=0,"",I69/I113*100)</f>
        <v>#REF!</v>
      </c>
    </row>
    <row r="70" spans="1:10" ht="36.75" customHeight="1" x14ac:dyDescent="0.2">
      <c r="A70" s="122"/>
      <c r="B70" s="127" t="s">
        <v>82</v>
      </c>
      <c r="C70" s="221" t="s">
        <v>83</v>
      </c>
      <c r="D70" s="222"/>
      <c r="E70" s="222"/>
      <c r="F70" s="136" t="s">
        <v>26</v>
      </c>
      <c r="G70" s="128"/>
      <c r="H70" s="128"/>
      <c r="I70" s="128">
        <f>'01 11199_04 Pol'!G67</f>
        <v>0</v>
      </c>
      <c r="J70" s="133" t="e">
        <f>IF(I113=0,"",I70/I113*100)</f>
        <v>#REF!</v>
      </c>
    </row>
    <row r="71" spans="1:10" ht="36.75" customHeight="1" x14ac:dyDescent="0.2">
      <c r="A71" s="122"/>
      <c r="B71" s="127" t="s">
        <v>84</v>
      </c>
      <c r="C71" s="221" t="s">
        <v>85</v>
      </c>
      <c r="D71" s="222"/>
      <c r="E71" s="222"/>
      <c r="F71" s="136" t="s">
        <v>26</v>
      </c>
      <c r="G71" s="128"/>
      <c r="H71" s="128"/>
      <c r="I71" s="128">
        <f>'01 11199_04 Pol'!G86</f>
        <v>0</v>
      </c>
      <c r="J71" s="133" t="e">
        <f>IF(I113=0,"",I71/I113*100)</f>
        <v>#REF!</v>
      </c>
    </row>
    <row r="72" spans="1:10" ht="36.75" customHeight="1" x14ac:dyDescent="0.2">
      <c r="A72" s="122"/>
      <c r="B72" s="127" t="s">
        <v>86</v>
      </c>
      <c r="C72" s="221" t="s">
        <v>87</v>
      </c>
      <c r="D72" s="222"/>
      <c r="E72" s="222"/>
      <c r="F72" s="136" t="s">
        <v>26</v>
      </c>
      <c r="G72" s="128"/>
      <c r="H72" s="128"/>
      <c r="I72" s="128">
        <f>'01 11199_04 Pol'!G126</f>
        <v>0</v>
      </c>
      <c r="J72" s="133" t="e">
        <f>IF(I113=0,"",I72/I113*100)</f>
        <v>#REF!</v>
      </c>
    </row>
    <row r="73" spans="1:10" ht="36.75" customHeight="1" x14ac:dyDescent="0.2">
      <c r="A73" s="122"/>
      <c r="B73" s="127" t="s">
        <v>88</v>
      </c>
      <c r="C73" s="221" t="s">
        <v>89</v>
      </c>
      <c r="D73" s="222"/>
      <c r="E73" s="222"/>
      <c r="F73" s="136" t="s">
        <v>26</v>
      </c>
      <c r="G73" s="128"/>
      <c r="H73" s="128"/>
      <c r="I73" s="128">
        <f>'01 11199_05 Pol'!G74</f>
        <v>0</v>
      </c>
      <c r="J73" s="133" t="e">
        <f>IF(I113=0,"",I73/I113*100)</f>
        <v>#REF!</v>
      </c>
    </row>
    <row r="74" spans="1:10" ht="36.75" customHeight="1" x14ac:dyDescent="0.2">
      <c r="A74" s="122"/>
      <c r="B74" s="127" t="s">
        <v>90</v>
      </c>
      <c r="C74" s="221" t="s">
        <v>91</v>
      </c>
      <c r="D74" s="222"/>
      <c r="E74" s="222"/>
      <c r="F74" s="136" t="s">
        <v>26</v>
      </c>
      <c r="G74" s="128"/>
      <c r="H74" s="128"/>
      <c r="I74" s="128">
        <f>'01 11199_02 Pol'!G10</f>
        <v>0</v>
      </c>
      <c r="J74" s="133" t="e">
        <f>IF(I113=0,"",I74/I113*100)</f>
        <v>#REF!</v>
      </c>
    </row>
    <row r="75" spans="1:10" ht="36.75" customHeight="1" x14ac:dyDescent="0.2">
      <c r="A75" s="122"/>
      <c r="B75" s="127" t="s">
        <v>92</v>
      </c>
      <c r="C75" s="221" t="s">
        <v>93</v>
      </c>
      <c r="D75" s="222"/>
      <c r="E75" s="222"/>
      <c r="F75" s="136" t="s">
        <v>26</v>
      </c>
      <c r="G75" s="128"/>
      <c r="H75" s="128"/>
      <c r="I75" s="128">
        <f>'01 11199_01-1 Pol'!G8+'01 11199_02 Pol'!G13</f>
        <v>0</v>
      </c>
      <c r="J75" s="133" t="e">
        <f>IF(I113=0,"",I75/I113*100)</f>
        <v>#REF!</v>
      </c>
    </row>
    <row r="76" spans="1:10" ht="36.75" customHeight="1" x14ac:dyDescent="0.2">
      <c r="A76" s="122"/>
      <c r="B76" s="127" t="s">
        <v>94</v>
      </c>
      <c r="C76" s="221" t="s">
        <v>95</v>
      </c>
      <c r="D76" s="222"/>
      <c r="E76" s="222"/>
      <c r="F76" s="136" t="s">
        <v>26</v>
      </c>
      <c r="G76" s="128"/>
      <c r="H76" s="128"/>
      <c r="I76" s="128">
        <f>'01 11199_01-1 Pol'!G103</f>
        <v>0</v>
      </c>
      <c r="J76" s="133" t="e">
        <f>IF(I113=0,"",I76/I113*100)</f>
        <v>#REF!</v>
      </c>
    </row>
    <row r="77" spans="1:10" ht="36.75" customHeight="1" x14ac:dyDescent="0.2">
      <c r="A77" s="122"/>
      <c r="B77" s="127" t="s">
        <v>96</v>
      </c>
      <c r="C77" s="221" t="s">
        <v>97</v>
      </c>
      <c r="D77" s="222"/>
      <c r="E77" s="222"/>
      <c r="F77" s="136" t="s">
        <v>26</v>
      </c>
      <c r="G77" s="128"/>
      <c r="H77" s="128"/>
      <c r="I77" s="128">
        <f>'01 11199_02 Pol'!G15+'01 11199_03 Pol'!G8+'01 11199_06 Pol'!G8</f>
        <v>0</v>
      </c>
      <c r="J77" s="133" t="e">
        <f>IF(I113=0,"",I77/I113*100)</f>
        <v>#REF!</v>
      </c>
    </row>
    <row r="78" spans="1:10" ht="36.75" customHeight="1" x14ac:dyDescent="0.2">
      <c r="A78" s="122"/>
      <c r="B78" s="127" t="s">
        <v>96</v>
      </c>
      <c r="C78" s="221" t="s">
        <v>98</v>
      </c>
      <c r="D78" s="222"/>
      <c r="E78" s="222"/>
      <c r="F78" s="136" t="s">
        <v>26</v>
      </c>
      <c r="G78" s="128"/>
      <c r="H78" s="128"/>
      <c r="I78" s="128">
        <f>'01 11199_01-1 Pol'!G131</f>
        <v>0</v>
      </c>
      <c r="J78" s="133" t="e">
        <f>IF(I113=0,"",I78/I113*100)</f>
        <v>#REF!</v>
      </c>
    </row>
    <row r="79" spans="1:10" ht="36.75" customHeight="1" x14ac:dyDescent="0.2">
      <c r="A79" s="122"/>
      <c r="B79" s="127" t="s">
        <v>99</v>
      </c>
      <c r="C79" s="221" t="s">
        <v>100</v>
      </c>
      <c r="D79" s="222"/>
      <c r="E79" s="222"/>
      <c r="F79" s="136" t="s">
        <v>26</v>
      </c>
      <c r="G79" s="128"/>
      <c r="H79" s="128"/>
      <c r="I79" s="128">
        <f>'01 11199_02 Pol'!G18</f>
        <v>0</v>
      </c>
      <c r="J79" s="133" t="e">
        <f>IF(I113=0,"",I79/I113*100)</f>
        <v>#REF!</v>
      </c>
    </row>
    <row r="80" spans="1:10" ht="36.75" customHeight="1" x14ac:dyDescent="0.2">
      <c r="A80" s="122"/>
      <c r="B80" s="127" t="s">
        <v>101</v>
      </c>
      <c r="C80" s="221" t="s">
        <v>102</v>
      </c>
      <c r="D80" s="222"/>
      <c r="E80" s="222"/>
      <c r="F80" s="136" t="s">
        <v>26</v>
      </c>
      <c r="G80" s="128"/>
      <c r="H80" s="128"/>
      <c r="I80" s="128">
        <f>'01 11199_02 Pol'!G20+'01 11199_03 Pol'!G11+'01 11199_06 Pol'!G10</f>
        <v>0</v>
      </c>
      <c r="J80" s="133" t="e">
        <f>IF(I113=0,"",I80/I113*100)</f>
        <v>#REF!</v>
      </c>
    </row>
    <row r="81" spans="1:10" ht="36.75" customHeight="1" x14ac:dyDescent="0.2">
      <c r="A81" s="122"/>
      <c r="B81" s="127" t="s">
        <v>101</v>
      </c>
      <c r="C81" s="221" t="s">
        <v>103</v>
      </c>
      <c r="D81" s="222"/>
      <c r="E81" s="222"/>
      <c r="F81" s="136" t="s">
        <v>26</v>
      </c>
      <c r="G81" s="128"/>
      <c r="H81" s="128"/>
      <c r="I81" s="128">
        <f>'01 11199_01-1 Pol'!G249</f>
        <v>0</v>
      </c>
      <c r="J81" s="133" t="e">
        <f>IF(I113=0,"",I81/I113*100)</f>
        <v>#REF!</v>
      </c>
    </row>
    <row r="82" spans="1:10" ht="36.75" customHeight="1" x14ac:dyDescent="0.2">
      <c r="A82" s="122"/>
      <c r="B82" s="127" t="s">
        <v>104</v>
      </c>
      <c r="C82" s="221" t="s">
        <v>105</v>
      </c>
      <c r="D82" s="222"/>
      <c r="E82" s="222"/>
      <c r="F82" s="136" t="s">
        <v>26</v>
      </c>
      <c r="G82" s="128"/>
      <c r="H82" s="128"/>
      <c r="I82" s="128">
        <f>'01 11199_01-1 Pol'!G421</f>
        <v>0</v>
      </c>
      <c r="J82" s="133" t="e">
        <f>IF(I113=0,"",I82/I113*100)</f>
        <v>#REF!</v>
      </c>
    </row>
    <row r="83" spans="1:10" ht="36.75" customHeight="1" x14ac:dyDescent="0.2">
      <c r="A83" s="122"/>
      <c r="B83" s="127" t="s">
        <v>106</v>
      </c>
      <c r="C83" s="221" t="s">
        <v>107</v>
      </c>
      <c r="D83" s="222"/>
      <c r="E83" s="222"/>
      <c r="F83" s="136" t="s">
        <v>26</v>
      </c>
      <c r="G83" s="128"/>
      <c r="H83" s="128"/>
      <c r="I83" s="128">
        <f>'01 11199_02 Pol'!G28+'01 11199_03 Pol'!G16</f>
        <v>0</v>
      </c>
      <c r="J83" s="133" t="e">
        <f>IF(I113=0,"",I83/I113*100)</f>
        <v>#REF!</v>
      </c>
    </row>
    <row r="84" spans="1:10" ht="36.75" customHeight="1" x14ac:dyDescent="0.2">
      <c r="A84" s="122"/>
      <c r="B84" s="127" t="s">
        <v>108</v>
      </c>
      <c r="C84" s="221" t="s">
        <v>109</v>
      </c>
      <c r="D84" s="222"/>
      <c r="E84" s="222"/>
      <c r="F84" s="136" t="s">
        <v>26</v>
      </c>
      <c r="G84" s="128"/>
      <c r="H84" s="128"/>
      <c r="I84" s="128">
        <f>'01 11199_03 Pol'!G23</f>
        <v>0</v>
      </c>
      <c r="J84" s="133" t="e">
        <f>IF(I113=0,"",I84/I113*100)</f>
        <v>#REF!</v>
      </c>
    </row>
    <row r="85" spans="1:10" ht="36.75" customHeight="1" x14ac:dyDescent="0.2">
      <c r="A85" s="122"/>
      <c r="B85" s="127" t="s">
        <v>26</v>
      </c>
      <c r="C85" s="221" t="s">
        <v>110</v>
      </c>
      <c r="D85" s="222"/>
      <c r="E85" s="222"/>
      <c r="F85" s="136" t="s">
        <v>26</v>
      </c>
      <c r="G85" s="128"/>
      <c r="H85" s="128"/>
      <c r="I85" s="128">
        <f>'01 11199_02 Pol'!G8</f>
        <v>0</v>
      </c>
      <c r="J85" s="133" t="e">
        <f>IF(I113=0,"",I85/I113*100)</f>
        <v>#REF!</v>
      </c>
    </row>
    <row r="86" spans="1:10" ht="36.75" customHeight="1" x14ac:dyDescent="0.2">
      <c r="A86" s="122"/>
      <c r="B86" s="127" t="s">
        <v>111</v>
      </c>
      <c r="C86" s="221" t="s">
        <v>112</v>
      </c>
      <c r="D86" s="222"/>
      <c r="E86" s="222"/>
      <c r="F86" s="136" t="s">
        <v>26</v>
      </c>
      <c r="G86" s="128"/>
      <c r="H86" s="128"/>
      <c r="I86" s="128">
        <f>'01 11199_03 Pol'!G62</f>
        <v>0</v>
      </c>
      <c r="J86" s="133" t="e">
        <f>IF(I113=0,"",I86/I113*100)</f>
        <v>#REF!</v>
      </c>
    </row>
    <row r="87" spans="1:10" ht="36.75" customHeight="1" x14ac:dyDescent="0.2">
      <c r="A87" s="122"/>
      <c r="B87" s="127" t="s">
        <v>113</v>
      </c>
      <c r="C87" s="221" t="s">
        <v>114</v>
      </c>
      <c r="D87" s="222"/>
      <c r="E87" s="222"/>
      <c r="F87" s="136" t="s">
        <v>26</v>
      </c>
      <c r="G87" s="128"/>
      <c r="H87" s="128"/>
      <c r="I87" s="128" t="e">
        <f>'01 11199_00 Pol'!#REF!</f>
        <v>#REF!</v>
      </c>
      <c r="J87" s="133" t="e">
        <f>IF(I113=0,"",I87/I113*100)</f>
        <v>#REF!</v>
      </c>
    </row>
    <row r="88" spans="1:10" ht="36.75" customHeight="1" x14ac:dyDescent="0.2">
      <c r="A88" s="122"/>
      <c r="B88" s="127" t="s">
        <v>115</v>
      </c>
      <c r="C88" s="221" t="s">
        <v>116</v>
      </c>
      <c r="D88" s="222"/>
      <c r="E88" s="222"/>
      <c r="F88" s="136" t="s">
        <v>26</v>
      </c>
      <c r="G88" s="128"/>
      <c r="H88" s="128"/>
      <c r="I88" s="128" t="e">
        <f>'01 11199_00 Pol'!#REF!</f>
        <v>#REF!</v>
      </c>
      <c r="J88" s="133" t="e">
        <f>IF(I113=0,"",I88/I113*100)</f>
        <v>#REF!</v>
      </c>
    </row>
    <row r="89" spans="1:10" ht="36.75" customHeight="1" x14ac:dyDescent="0.2">
      <c r="A89" s="122"/>
      <c r="B89" s="127" t="s">
        <v>117</v>
      </c>
      <c r="C89" s="221" t="s">
        <v>118</v>
      </c>
      <c r="D89" s="222"/>
      <c r="E89" s="222"/>
      <c r="F89" s="136" t="s">
        <v>26</v>
      </c>
      <c r="G89" s="128"/>
      <c r="H89" s="128"/>
      <c r="I89" s="128" t="e">
        <f>'01 11199_00 Pol'!#REF!</f>
        <v>#REF!</v>
      </c>
      <c r="J89" s="133" t="e">
        <f>IF(I113=0,"",I89/I113*100)</f>
        <v>#REF!</v>
      </c>
    </row>
    <row r="90" spans="1:10" ht="36.75" customHeight="1" x14ac:dyDescent="0.2">
      <c r="A90" s="122"/>
      <c r="B90" s="127" t="s">
        <v>119</v>
      </c>
      <c r="C90" s="221" t="s">
        <v>29</v>
      </c>
      <c r="D90" s="222"/>
      <c r="E90" s="222"/>
      <c r="F90" s="136" t="s">
        <v>26</v>
      </c>
      <c r="G90" s="128"/>
      <c r="H90" s="128"/>
      <c r="I90" s="128" t="e">
        <f>'01 11199_00 Pol'!#REF!</f>
        <v>#REF!</v>
      </c>
      <c r="J90" s="133" t="e">
        <f>IF(I113=0,"",I90/I113*100)</f>
        <v>#REF!</v>
      </c>
    </row>
    <row r="91" spans="1:10" ht="36.75" customHeight="1" x14ac:dyDescent="0.2">
      <c r="A91" s="122"/>
      <c r="B91" s="127" t="s">
        <v>120</v>
      </c>
      <c r="C91" s="221" t="s">
        <v>121</v>
      </c>
      <c r="D91" s="222"/>
      <c r="E91" s="222"/>
      <c r="F91" s="136" t="s">
        <v>27</v>
      </c>
      <c r="G91" s="128"/>
      <c r="H91" s="128"/>
      <c r="I91" s="128">
        <f>'01 11199_01-1 Pol'!G423</f>
        <v>0</v>
      </c>
      <c r="J91" s="133" t="e">
        <f>IF(I113=0,"",I91/I113*100)</f>
        <v>#REF!</v>
      </c>
    </row>
    <row r="92" spans="1:10" ht="36.75" customHeight="1" x14ac:dyDescent="0.2">
      <c r="A92" s="122"/>
      <c r="B92" s="127" t="s">
        <v>122</v>
      </c>
      <c r="C92" s="221" t="s">
        <v>123</v>
      </c>
      <c r="D92" s="222"/>
      <c r="E92" s="222"/>
      <c r="F92" s="136" t="s">
        <v>27</v>
      </c>
      <c r="G92" s="128"/>
      <c r="H92" s="128"/>
      <c r="I92" s="128">
        <f>'01 11199_01-1 Pol'!G428+'01 11199_02 Pol'!G35+'01 11199_03 Pol'!G25</f>
        <v>0</v>
      </c>
      <c r="J92" s="133" t="e">
        <f>IF(I113=0,"",I92/I113*100)</f>
        <v>#REF!</v>
      </c>
    </row>
    <row r="93" spans="1:10" ht="36.75" customHeight="1" x14ac:dyDescent="0.2">
      <c r="A93" s="122"/>
      <c r="B93" s="127" t="s">
        <v>124</v>
      </c>
      <c r="C93" s="221" t="s">
        <v>125</v>
      </c>
      <c r="D93" s="222"/>
      <c r="E93" s="222"/>
      <c r="F93" s="136" t="s">
        <v>27</v>
      </c>
      <c r="G93" s="128"/>
      <c r="H93" s="128"/>
      <c r="I93" s="128">
        <f>'01 11199_02 Pol'!G38</f>
        <v>0</v>
      </c>
      <c r="J93" s="133" t="e">
        <f>IF(I113=0,"",I93/I113*100)</f>
        <v>#REF!</v>
      </c>
    </row>
    <row r="94" spans="1:10" ht="36.75" customHeight="1" x14ac:dyDescent="0.2">
      <c r="A94" s="122"/>
      <c r="B94" s="127" t="s">
        <v>126</v>
      </c>
      <c r="C94" s="221" t="s">
        <v>127</v>
      </c>
      <c r="D94" s="222"/>
      <c r="E94" s="222"/>
      <c r="F94" s="136" t="s">
        <v>27</v>
      </c>
      <c r="G94" s="128"/>
      <c r="H94" s="128"/>
      <c r="I94" s="128">
        <f>'01 11199_02 Pol'!G69</f>
        <v>0</v>
      </c>
      <c r="J94" s="133" t="e">
        <f>IF(I113=0,"",I94/I113*100)</f>
        <v>#REF!</v>
      </c>
    </row>
    <row r="95" spans="1:10" ht="36.75" customHeight="1" x14ac:dyDescent="0.2">
      <c r="A95" s="122"/>
      <c r="B95" s="127" t="s">
        <v>128</v>
      </c>
      <c r="C95" s="221" t="s">
        <v>129</v>
      </c>
      <c r="D95" s="222"/>
      <c r="E95" s="222"/>
      <c r="F95" s="136" t="s">
        <v>27</v>
      </c>
      <c r="G95" s="128"/>
      <c r="H95" s="128"/>
      <c r="I95" s="128">
        <f>'01 11199_02 Pol'!G98</f>
        <v>0</v>
      </c>
      <c r="J95" s="133" t="e">
        <f>IF(I113=0,"",I95/I113*100)</f>
        <v>#REF!</v>
      </c>
    </row>
    <row r="96" spans="1:10" ht="36.75" customHeight="1" x14ac:dyDescent="0.2">
      <c r="A96" s="122"/>
      <c r="B96" s="127" t="s">
        <v>130</v>
      </c>
      <c r="C96" s="221" t="s">
        <v>131</v>
      </c>
      <c r="D96" s="222"/>
      <c r="E96" s="222"/>
      <c r="F96" s="136" t="s">
        <v>27</v>
      </c>
      <c r="G96" s="128"/>
      <c r="H96" s="128"/>
      <c r="I96" s="128">
        <f>'01 11199_02 Pol'!G138</f>
        <v>0</v>
      </c>
      <c r="J96" s="133" t="e">
        <f>IF(I113=0,"",I96/I113*100)</f>
        <v>#REF!</v>
      </c>
    </row>
    <row r="97" spans="1:10" ht="36.75" customHeight="1" x14ac:dyDescent="0.2">
      <c r="A97" s="122"/>
      <c r="B97" s="127" t="s">
        <v>132</v>
      </c>
      <c r="C97" s="221" t="s">
        <v>133</v>
      </c>
      <c r="D97" s="222"/>
      <c r="E97" s="222"/>
      <c r="F97" s="136" t="s">
        <v>27</v>
      </c>
      <c r="G97" s="128"/>
      <c r="H97" s="128"/>
      <c r="I97" s="128">
        <f>'01 11199_02 Pol'!G142</f>
        <v>0</v>
      </c>
      <c r="J97" s="133" t="e">
        <f>IF(I113=0,"",I97/I113*100)</f>
        <v>#REF!</v>
      </c>
    </row>
    <row r="98" spans="1:10" ht="36.75" customHeight="1" x14ac:dyDescent="0.2">
      <c r="A98" s="122"/>
      <c r="B98" s="127" t="s">
        <v>134</v>
      </c>
      <c r="C98" s="221" t="s">
        <v>135</v>
      </c>
      <c r="D98" s="222"/>
      <c r="E98" s="222"/>
      <c r="F98" s="136" t="s">
        <v>27</v>
      </c>
      <c r="G98" s="128"/>
      <c r="H98" s="128"/>
      <c r="I98" s="128">
        <f>'01 11199_03 Pol'!G27</f>
        <v>0</v>
      </c>
      <c r="J98" s="133" t="e">
        <f>IF(I113=0,"",I98/I113*100)</f>
        <v>#REF!</v>
      </c>
    </row>
    <row r="99" spans="1:10" ht="36.75" customHeight="1" x14ac:dyDescent="0.2">
      <c r="A99" s="122"/>
      <c r="B99" s="127" t="s">
        <v>136</v>
      </c>
      <c r="C99" s="221" t="s">
        <v>137</v>
      </c>
      <c r="D99" s="222"/>
      <c r="E99" s="222"/>
      <c r="F99" s="136" t="s">
        <v>27</v>
      </c>
      <c r="G99" s="128"/>
      <c r="H99" s="128"/>
      <c r="I99" s="128">
        <f>'01 11199_03 Pol'!G44</f>
        <v>0</v>
      </c>
      <c r="J99" s="133" t="e">
        <f>IF(I113=0,"",I99/I113*100)</f>
        <v>#REF!</v>
      </c>
    </row>
    <row r="100" spans="1:10" ht="36.75" customHeight="1" x14ac:dyDescent="0.2">
      <c r="A100" s="122"/>
      <c r="B100" s="127" t="s">
        <v>138</v>
      </c>
      <c r="C100" s="221" t="s">
        <v>139</v>
      </c>
      <c r="D100" s="222"/>
      <c r="E100" s="222"/>
      <c r="F100" s="136" t="s">
        <v>27</v>
      </c>
      <c r="G100" s="128"/>
      <c r="H100" s="128"/>
      <c r="I100" s="128">
        <f>'01 11199_03 Pol'!G53</f>
        <v>0</v>
      </c>
      <c r="J100" s="133" t="e">
        <f>IF(I113=0,"",I100/I113*100)</f>
        <v>#REF!</v>
      </c>
    </row>
    <row r="101" spans="1:10" ht="36.75" customHeight="1" x14ac:dyDescent="0.2">
      <c r="A101" s="122"/>
      <c r="B101" s="127" t="s">
        <v>140</v>
      </c>
      <c r="C101" s="221" t="s">
        <v>141</v>
      </c>
      <c r="D101" s="222"/>
      <c r="E101" s="222"/>
      <c r="F101" s="136" t="s">
        <v>27</v>
      </c>
      <c r="G101" s="128"/>
      <c r="H101" s="128"/>
      <c r="I101" s="128">
        <f>'01 11199_06 Pol'!G18</f>
        <v>0</v>
      </c>
      <c r="J101" s="133" t="e">
        <f>IF(I113=0,"",I101/I113*100)</f>
        <v>#REF!</v>
      </c>
    </row>
    <row r="102" spans="1:10" ht="36.75" customHeight="1" x14ac:dyDescent="0.2">
      <c r="A102" s="122"/>
      <c r="B102" s="127" t="s">
        <v>142</v>
      </c>
      <c r="C102" s="221" t="s">
        <v>143</v>
      </c>
      <c r="D102" s="222"/>
      <c r="E102" s="222"/>
      <c r="F102" s="136" t="s">
        <v>27</v>
      </c>
      <c r="G102" s="128"/>
      <c r="H102" s="128"/>
      <c r="I102" s="128">
        <f>'01 11199_01-1 Pol'!G456</f>
        <v>0</v>
      </c>
      <c r="J102" s="133" t="e">
        <f>IF(I113=0,"",I102/I113*100)</f>
        <v>#REF!</v>
      </c>
    </row>
    <row r="103" spans="1:10" ht="36.75" customHeight="1" x14ac:dyDescent="0.2">
      <c r="A103" s="122"/>
      <c r="B103" s="127" t="s">
        <v>144</v>
      </c>
      <c r="C103" s="221" t="s">
        <v>145</v>
      </c>
      <c r="D103" s="222"/>
      <c r="E103" s="222"/>
      <c r="F103" s="136" t="s">
        <v>27</v>
      </c>
      <c r="G103" s="128"/>
      <c r="H103" s="128"/>
      <c r="I103" s="128">
        <f>'01 11199_02 Pol'!G161</f>
        <v>0</v>
      </c>
      <c r="J103" s="133" t="e">
        <f>IF(I113=0,"",I103/I113*100)</f>
        <v>#REF!</v>
      </c>
    </row>
    <row r="104" spans="1:10" ht="36.75" customHeight="1" x14ac:dyDescent="0.2">
      <c r="A104" s="122"/>
      <c r="B104" s="127" t="s">
        <v>146</v>
      </c>
      <c r="C104" s="221" t="s">
        <v>147</v>
      </c>
      <c r="D104" s="222"/>
      <c r="E104" s="222"/>
      <c r="F104" s="136" t="s">
        <v>27</v>
      </c>
      <c r="G104" s="128"/>
      <c r="H104" s="128"/>
      <c r="I104" s="128">
        <f>'01 11199_01-1 Pol'!G486</f>
        <v>0</v>
      </c>
      <c r="J104" s="133" t="e">
        <f>IF(I113=0,"",I104/I113*100)</f>
        <v>#REF!</v>
      </c>
    </row>
    <row r="105" spans="1:10" ht="36.75" customHeight="1" x14ac:dyDescent="0.2">
      <c r="A105" s="122"/>
      <c r="B105" s="127" t="s">
        <v>148</v>
      </c>
      <c r="C105" s="221" t="s">
        <v>149</v>
      </c>
      <c r="D105" s="222"/>
      <c r="E105" s="222"/>
      <c r="F105" s="136" t="s">
        <v>27</v>
      </c>
      <c r="G105" s="128"/>
      <c r="H105" s="128"/>
      <c r="I105" s="128">
        <f>'01 11199_01-1 Pol'!G508</f>
        <v>0</v>
      </c>
      <c r="J105" s="133" t="e">
        <f>IF(I113=0,"",I105/I113*100)</f>
        <v>#REF!</v>
      </c>
    </row>
    <row r="106" spans="1:10" ht="36.75" customHeight="1" x14ac:dyDescent="0.2">
      <c r="A106" s="122"/>
      <c r="B106" s="127" t="s">
        <v>150</v>
      </c>
      <c r="C106" s="221" t="s">
        <v>151</v>
      </c>
      <c r="D106" s="222"/>
      <c r="E106" s="222"/>
      <c r="F106" s="136" t="s">
        <v>27</v>
      </c>
      <c r="G106" s="128"/>
      <c r="H106" s="128"/>
      <c r="I106" s="128">
        <f>'01 11199_01-1 Pol'!G628</f>
        <v>0</v>
      </c>
      <c r="J106" s="133" t="e">
        <f>IF(I113=0,"",I106/I113*100)</f>
        <v>#REF!</v>
      </c>
    </row>
    <row r="107" spans="1:10" ht="36.75" customHeight="1" x14ac:dyDescent="0.2">
      <c r="A107" s="122"/>
      <c r="B107" s="127" t="s">
        <v>152</v>
      </c>
      <c r="C107" s="221" t="s">
        <v>153</v>
      </c>
      <c r="D107" s="222"/>
      <c r="E107" s="222"/>
      <c r="F107" s="136" t="s">
        <v>27</v>
      </c>
      <c r="G107" s="128"/>
      <c r="H107" s="128"/>
      <c r="I107" s="128">
        <f>'01 11199_01-1 Pol'!G645</f>
        <v>0</v>
      </c>
      <c r="J107" s="133" t="e">
        <f>IF(I113=0,"",I107/I113*100)</f>
        <v>#REF!</v>
      </c>
    </row>
    <row r="108" spans="1:10" ht="36.75" customHeight="1" x14ac:dyDescent="0.2">
      <c r="A108" s="122"/>
      <c r="B108" s="127" t="s">
        <v>154</v>
      </c>
      <c r="C108" s="221" t="s">
        <v>155</v>
      </c>
      <c r="D108" s="222"/>
      <c r="E108" s="222"/>
      <c r="F108" s="136" t="s">
        <v>27</v>
      </c>
      <c r="G108" s="128"/>
      <c r="H108" s="128"/>
      <c r="I108" s="128">
        <f>'01 11199_01-1 Pol'!G675</f>
        <v>0</v>
      </c>
      <c r="J108" s="133" t="e">
        <f>IF(I113=0,"",I108/I113*100)</f>
        <v>#REF!</v>
      </c>
    </row>
    <row r="109" spans="1:10" ht="36.75" customHeight="1" x14ac:dyDescent="0.2">
      <c r="A109" s="122"/>
      <c r="B109" s="127" t="s">
        <v>156</v>
      </c>
      <c r="C109" s="221" t="s">
        <v>157</v>
      </c>
      <c r="D109" s="222"/>
      <c r="E109" s="222"/>
      <c r="F109" s="136" t="s">
        <v>27</v>
      </c>
      <c r="G109" s="128"/>
      <c r="H109" s="128"/>
      <c r="I109" s="128">
        <f>'01 11199_01-1 Pol'!G683</f>
        <v>0</v>
      </c>
      <c r="J109" s="133" t="e">
        <f>IF(I113=0,"",I109/I113*100)</f>
        <v>#REF!</v>
      </c>
    </row>
    <row r="110" spans="1:10" ht="36.75" customHeight="1" x14ac:dyDescent="0.2">
      <c r="A110" s="122"/>
      <c r="B110" s="127" t="s">
        <v>158</v>
      </c>
      <c r="C110" s="221" t="s">
        <v>159</v>
      </c>
      <c r="D110" s="222"/>
      <c r="E110" s="222"/>
      <c r="F110" s="136" t="s">
        <v>27</v>
      </c>
      <c r="G110" s="128"/>
      <c r="H110" s="128"/>
      <c r="I110" s="128">
        <f>'01 11199_01-1 Pol'!G689</f>
        <v>0</v>
      </c>
      <c r="J110" s="133" t="e">
        <f>IF(I113=0,"",I110/I113*100)</f>
        <v>#REF!</v>
      </c>
    </row>
    <row r="111" spans="1:10" ht="36.75" customHeight="1" x14ac:dyDescent="0.2">
      <c r="A111" s="122"/>
      <c r="B111" s="127" t="s">
        <v>160</v>
      </c>
      <c r="C111" s="221" t="s">
        <v>161</v>
      </c>
      <c r="D111" s="222"/>
      <c r="E111" s="222"/>
      <c r="F111" s="136" t="s">
        <v>27</v>
      </c>
      <c r="G111" s="128"/>
      <c r="H111" s="128"/>
      <c r="I111" s="128">
        <f>'01 11199_01-1 Pol'!G713</f>
        <v>0</v>
      </c>
      <c r="J111" s="133" t="e">
        <f>IF(I113=0,"",I111/I113*100)</f>
        <v>#REF!</v>
      </c>
    </row>
    <row r="112" spans="1:10" ht="36.75" customHeight="1" x14ac:dyDescent="0.2">
      <c r="A112" s="122"/>
      <c r="B112" s="127" t="s">
        <v>162</v>
      </c>
      <c r="C112" s="221" t="s">
        <v>163</v>
      </c>
      <c r="D112" s="222"/>
      <c r="E112" s="222"/>
      <c r="F112" s="136" t="s">
        <v>28</v>
      </c>
      <c r="G112" s="128"/>
      <c r="H112" s="128"/>
      <c r="I112" s="128">
        <f>'01 11199_01-1 Pol'!G724</f>
        <v>0</v>
      </c>
      <c r="J112" s="133" t="e">
        <f>IF(I113=0,"",I112/I113*100)</f>
        <v>#REF!</v>
      </c>
    </row>
    <row r="113" spans="1:10" ht="25.5" customHeight="1" x14ac:dyDescent="0.2">
      <c r="A113" s="123"/>
      <c r="B113" s="129" t="s">
        <v>1</v>
      </c>
      <c r="C113" s="130"/>
      <c r="D113" s="131"/>
      <c r="E113" s="131"/>
      <c r="F113" s="137"/>
      <c r="G113" s="132"/>
      <c r="H113" s="132"/>
      <c r="I113" s="132" t="e">
        <f>SUM(I61:I112)</f>
        <v>#REF!</v>
      </c>
      <c r="J113" s="134" t="e">
        <f>SUM(J61:J112)</f>
        <v>#REF!</v>
      </c>
    </row>
    <row r="114" spans="1:10" x14ac:dyDescent="0.2">
      <c r="F114" s="86"/>
      <c r="G114" s="86"/>
      <c r="H114" s="86"/>
      <c r="I114" s="86"/>
      <c r="J114" s="135"/>
    </row>
    <row r="115" spans="1:10" x14ac:dyDescent="0.2">
      <c r="F115" s="86"/>
      <c r="G115" s="86"/>
      <c r="H115" s="86"/>
      <c r="I115" s="86"/>
      <c r="J115" s="135"/>
    </row>
    <row r="116" spans="1:10" x14ac:dyDescent="0.2">
      <c r="F116" s="86"/>
      <c r="G116" s="86"/>
      <c r="H116" s="86"/>
      <c r="I116" s="86"/>
      <c r="J116" s="135"/>
    </row>
  </sheetData>
  <sheetProtection algorithmName="SHA-512" hashValue="UB3bu/yfncriCNDptnCq2dd7IeaCcVXCHVijnaldBQKX6Z5sPblLo61vaVveiPlXiuTLE0s30NO7Sd7rOvhytw==" saltValue="7dImZawm4i8DDHRiPqyE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E17:F17"/>
    <mergeCell ref="G17:H17"/>
    <mergeCell ref="I17:J17"/>
    <mergeCell ref="I18:J18"/>
    <mergeCell ref="I19:J19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C43:E43"/>
    <mergeCell ref="I23:J23"/>
    <mergeCell ref="C44:E44"/>
    <mergeCell ref="C45:E45"/>
    <mergeCell ref="C46:E46"/>
    <mergeCell ref="C47:E47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  <mergeCell ref="C53:E53"/>
    <mergeCell ref="B54:E54"/>
    <mergeCell ref="C61:E61"/>
    <mergeCell ref="C62:E62"/>
    <mergeCell ref="C63:E63"/>
    <mergeCell ref="C48:E48"/>
    <mergeCell ref="C49:E49"/>
    <mergeCell ref="C50:E50"/>
    <mergeCell ref="C51:E51"/>
    <mergeCell ref="C52:E52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04:E104"/>
    <mergeCell ref="C105:E105"/>
    <mergeCell ref="C106:E106"/>
    <mergeCell ref="C107:E107"/>
    <mergeCell ref="C108:E10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4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2" t="s">
        <v>7</v>
      </c>
      <c r="B1" s="272"/>
      <c r="C1" s="273"/>
      <c r="D1" s="272"/>
      <c r="E1" s="272"/>
      <c r="F1" s="272"/>
      <c r="G1" s="272"/>
    </row>
    <row r="2" spans="1:7" ht="24.95" customHeight="1" x14ac:dyDescent="0.2">
      <c r="A2" s="50" t="s">
        <v>8</v>
      </c>
      <c r="B2" s="49"/>
      <c r="C2" s="274"/>
      <c r="D2" s="274"/>
      <c r="E2" s="274"/>
      <c r="F2" s="274"/>
      <c r="G2" s="275"/>
    </row>
    <row r="3" spans="1:7" ht="24.95" customHeight="1" x14ac:dyDescent="0.2">
      <c r="A3" s="50" t="s">
        <v>9</v>
      </c>
      <c r="B3" s="49"/>
      <c r="C3" s="274"/>
      <c r="D3" s="274"/>
      <c r="E3" s="274"/>
      <c r="F3" s="274"/>
      <c r="G3" s="275"/>
    </row>
    <row r="4" spans="1:7" ht="24.95" customHeight="1" x14ac:dyDescent="0.2">
      <c r="A4" s="50" t="s">
        <v>10</v>
      </c>
      <c r="B4" s="49"/>
      <c r="C4" s="274"/>
      <c r="D4" s="274"/>
      <c r="E4" s="274"/>
      <c r="F4" s="274"/>
      <c r="G4" s="27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28" activePane="bottomLeft" state="frozen"/>
      <selection pane="bottomLeft" activeCell="E36" sqref="E36:F36"/>
    </sheetView>
  </sheetViews>
  <sheetFormatPr defaultRowHeight="12.75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76" t="s">
        <v>7</v>
      </c>
      <c r="B1" s="276"/>
      <c r="C1" s="276"/>
      <c r="D1" s="276"/>
      <c r="E1" s="276"/>
      <c r="F1" s="276"/>
      <c r="G1" s="276"/>
    </row>
    <row r="2" spans="1:7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</row>
    <row r="3" spans="1:7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</row>
    <row r="4" spans="1:7" ht="24.95" customHeight="1" x14ac:dyDescent="0.2">
      <c r="A4" s="139" t="s">
        <v>10</v>
      </c>
      <c r="B4" s="140" t="s">
        <v>46</v>
      </c>
      <c r="C4" s="280" t="s">
        <v>47</v>
      </c>
      <c r="D4" s="281"/>
      <c r="E4" s="281"/>
      <c r="F4" s="281"/>
      <c r="G4" s="282"/>
    </row>
    <row r="5" spans="1:7" x14ac:dyDescent="0.2">
      <c r="D5" s="10"/>
    </row>
    <row r="6" spans="1:7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</row>
    <row r="7" spans="1:7" hidden="1" x14ac:dyDescent="0.2">
      <c r="A7" s="3"/>
      <c r="B7" s="4"/>
      <c r="C7" s="4"/>
      <c r="D7" s="6"/>
      <c r="E7" s="147"/>
      <c r="F7" s="148"/>
      <c r="G7" s="148"/>
    </row>
    <row r="8" spans="1:7" ht="25.5" x14ac:dyDescent="0.2">
      <c r="A8" s="189"/>
      <c r="B8" s="190" t="s">
        <v>113</v>
      </c>
      <c r="C8" s="191" t="s">
        <v>2226</v>
      </c>
      <c r="D8" s="192"/>
      <c r="E8" s="193"/>
      <c r="F8" s="194"/>
      <c r="G8" s="195">
        <f>SUM(G9:G18)</f>
        <v>0</v>
      </c>
    </row>
    <row r="9" spans="1:7" ht="22.5" x14ac:dyDescent="0.2">
      <c r="A9" s="196">
        <v>1</v>
      </c>
      <c r="B9" s="197" t="s">
        <v>194</v>
      </c>
      <c r="C9" s="198" t="s">
        <v>195</v>
      </c>
      <c r="D9" s="199" t="s">
        <v>196</v>
      </c>
      <c r="E9" s="200">
        <v>1</v>
      </c>
      <c r="F9" s="201"/>
      <c r="G9" s="202">
        <f>F9*E9</f>
        <v>0</v>
      </c>
    </row>
    <row r="10" spans="1:7" ht="22.5" x14ac:dyDescent="0.2">
      <c r="A10" s="203"/>
      <c r="B10" s="204"/>
      <c r="C10" s="205" t="s">
        <v>2227</v>
      </c>
      <c r="D10" s="206"/>
      <c r="E10" s="207"/>
      <c r="F10" s="208"/>
      <c r="G10" s="208"/>
    </row>
    <row r="11" spans="1:7" x14ac:dyDescent="0.2">
      <c r="A11" s="196">
        <v>2</v>
      </c>
      <c r="B11" s="197" t="s">
        <v>202</v>
      </c>
      <c r="C11" s="198" t="s">
        <v>2228</v>
      </c>
      <c r="D11" s="199" t="s">
        <v>196</v>
      </c>
      <c r="E11" s="200">
        <v>1</v>
      </c>
      <c r="F11" s="201"/>
      <c r="G11" s="202">
        <f>F11*E11</f>
        <v>0</v>
      </c>
    </row>
    <row r="12" spans="1:7" ht="22.5" x14ac:dyDescent="0.2">
      <c r="A12" s="203"/>
      <c r="B12" s="204"/>
      <c r="C12" s="205" t="s">
        <v>2229</v>
      </c>
      <c r="D12" s="206"/>
      <c r="E12" s="207"/>
      <c r="F12" s="208"/>
      <c r="G12" s="208"/>
    </row>
    <row r="13" spans="1:7" x14ac:dyDescent="0.2">
      <c r="A13" s="196">
        <v>3</v>
      </c>
      <c r="B13" s="197" t="s">
        <v>203</v>
      </c>
      <c r="C13" s="198" t="s">
        <v>2230</v>
      </c>
      <c r="D13" s="199" t="s">
        <v>196</v>
      </c>
      <c r="E13" s="200">
        <v>1</v>
      </c>
      <c r="F13" s="201"/>
      <c r="G13" s="202">
        <f>F13*E13</f>
        <v>0</v>
      </c>
    </row>
    <row r="14" spans="1:7" ht="45" x14ac:dyDescent="0.2">
      <c r="A14" s="203"/>
      <c r="B14" s="204"/>
      <c r="C14" s="205" t="s">
        <v>2231</v>
      </c>
      <c r="D14" s="206"/>
      <c r="E14" s="207"/>
      <c r="F14" s="208"/>
      <c r="G14" s="208"/>
    </row>
    <row r="15" spans="1:7" x14ac:dyDescent="0.2">
      <c r="A15" s="196">
        <v>4</v>
      </c>
      <c r="B15" s="197" t="s">
        <v>204</v>
      </c>
      <c r="C15" s="198" t="s">
        <v>2232</v>
      </c>
      <c r="D15" s="199" t="s">
        <v>196</v>
      </c>
      <c r="E15" s="200">
        <v>1</v>
      </c>
      <c r="F15" s="201"/>
      <c r="G15" s="202">
        <f>F15*E15</f>
        <v>0</v>
      </c>
    </row>
    <row r="16" spans="1:7" ht="33.75" x14ac:dyDescent="0.2">
      <c r="A16" s="203"/>
      <c r="B16" s="204"/>
      <c r="C16" s="205" t="s">
        <v>2233</v>
      </c>
      <c r="D16" s="206"/>
      <c r="E16" s="207"/>
      <c r="F16" s="208"/>
      <c r="G16" s="208"/>
    </row>
    <row r="17" spans="1:7" x14ac:dyDescent="0.2">
      <c r="A17" s="196">
        <v>5</v>
      </c>
      <c r="B17" s="197" t="s">
        <v>205</v>
      </c>
      <c r="C17" s="198" t="s">
        <v>2234</v>
      </c>
      <c r="D17" s="199" t="s">
        <v>196</v>
      </c>
      <c r="E17" s="200">
        <v>1</v>
      </c>
      <c r="F17" s="201"/>
      <c r="G17" s="202">
        <f>F17*E17</f>
        <v>0</v>
      </c>
    </row>
    <row r="18" spans="1:7" ht="22.5" x14ac:dyDescent="0.2">
      <c r="A18" s="203"/>
      <c r="B18" s="204"/>
      <c r="C18" s="205" t="s">
        <v>2235</v>
      </c>
      <c r="D18" s="206"/>
      <c r="E18" s="207"/>
      <c r="F18" s="208"/>
      <c r="G18" s="208"/>
    </row>
    <row r="19" spans="1:7" x14ac:dyDescent="0.2">
      <c r="A19" s="189"/>
      <c r="B19" s="190" t="s">
        <v>115</v>
      </c>
      <c r="C19" s="191" t="s">
        <v>2236</v>
      </c>
      <c r="D19" s="192"/>
      <c r="E19" s="193"/>
      <c r="F19" s="194"/>
      <c r="G19" s="209">
        <f>SUM(G20:G24)</f>
        <v>0</v>
      </c>
    </row>
    <row r="20" spans="1:7" x14ac:dyDescent="0.2">
      <c r="A20" s="196">
        <v>6</v>
      </c>
      <c r="B20" s="197">
        <v>3000</v>
      </c>
      <c r="C20" s="198" t="s">
        <v>206</v>
      </c>
      <c r="D20" s="199" t="s">
        <v>196</v>
      </c>
      <c r="E20" s="200">
        <v>1</v>
      </c>
      <c r="F20" s="201"/>
      <c r="G20" s="202">
        <f t="shared" ref="G20" si="0">F20*E20</f>
        <v>0</v>
      </c>
    </row>
    <row r="21" spans="1:7" ht="22.5" x14ac:dyDescent="0.2">
      <c r="A21" s="203"/>
      <c r="B21" s="204"/>
      <c r="C21" s="205" t="s">
        <v>2227</v>
      </c>
      <c r="D21" s="206"/>
      <c r="E21" s="207"/>
      <c r="F21" s="208"/>
      <c r="G21" s="208"/>
    </row>
    <row r="22" spans="1:7" ht="22.5" x14ac:dyDescent="0.2">
      <c r="A22" s="196">
        <v>7</v>
      </c>
      <c r="B22" s="197" t="s">
        <v>207</v>
      </c>
      <c r="C22" s="198" t="s">
        <v>208</v>
      </c>
      <c r="D22" s="199" t="s">
        <v>196</v>
      </c>
      <c r="E22" s="200">
        <v>1</v>
      </c>
      <c r="F22" s="201"/>
      <c r="G22" s="202">
        <f t="shared" ref="G22" si="1">ROUND(F22*E22,2)</f>
        <v>0</v>
      </c>
    </row>
    <row r="23" spans="1:7" x14ac:dyDescent="0.2">
      <c r="A23" s="196">
        <v>8</v>
      </c>
      <c r="B23" s="197" t="s">
        <v>211</v>
      </c>
      <c r="C23" s="198" t="s">
        <v>2237</v>
      </c>
      <c r="D23" s="199" t="s">
        <v>196</v>
      </c>
      <c r="E23" s="200">
        <v>1</v>
      </c>
      <c r="F23" s="201"/>
      <c r="G23" s="202">
        <f>F23*E23</f>
        <v>0</v>
      </c>
    </row>
    <row r="24" spans="1:7" ht="22.5" x14ac:dyDescent="0.2">
      <c r="A24" s="203"/>
      <c r="B24" s="204"/>
      <c r="C24" s="205" t="s">
        <v>2238</v>
      </c>
      <c r="D24" s="206"/>
      <c r="E24" s="207"/>
      <c r="F24" s="208"/>
      <c r="G24" s="208"/>
    </row>
    <row r="25" spans="1:7" x14ac:dyDescent="0.2">
      <c r="A25" s="189"/>
      <c r="B25" s="190" t="s">
        <v>117</v>
      </c>
      <c r="C25" s="191" t="s">
        <v>2239</v>
      </c>
      <c r="D25" s="192"/>
      <c r="E25" s="193"/>
      <c r="F25" s="194"/>
      <c r="G25" s="209">
        <f>SUM(G26:G37)</f>
        <v>0</v>
      </c>
    </row>
    <row r="26" spans="1:7" x14ac:dyDescent="0.2">
      <c r="A26" s="196">
        <v>9</v>
      </c>
      <c r="B26" s="197" t="s">
        <v>212</v>
      </c>
      <c r="C26" s="198" t="s">
        <v>213</v>
      </c>
      <c r="D26" s="199" t="s">
        <v>196</v>
      </c>
      <c r="E26" s="200">
        <v>1</v>
      </c>
      <c r="F26" s="201"/>
      <c r="G26" s="202">
        <f>F26*E26</f>
        <v>0</v>
      </c>
    </row>
    <row r="27" spans="1:7" ht="22.5" x14ac:dyDescent="0.2">
      <c r="A27" s="203"/>
      <c r="B27" s="204"/>
      <c r="C27" s="205" t="s">
        <v>2240</v>
      </c>
      <c r="D27" s="206"/>
      <c r="E27" s="207"/>
      <c r="F27" s="208"/>
      <c r="G27" s="208"/>
    </row>
    <row r="28" spans="1:7" x14ac:dyDescent="0.2">
      <c r="A28" s="196">
        <v>10</v>
      </c>
      <c r="B28" s="197" t="s">
        <v>214</v>
      </c>
      <c r="C28" s="198" t="s">
        <v>215</v>
      </c>
      <c r="D28" s="199" t="s">
        <v>196</v>
      </c>
      <c r="E28" s="200">
        <v>1</v>
      </c>
      <c r="F28" s="201"/>
      <c r="G28" s="202">
        <f>F28*E28</f>
        <v>0</v>
      </c>
    </row>
    <row r="29" spans="1:7" ht="45" x14ac:dyDescent="0.2">
      <c r="A29" s="203"/>
      <c r="B29" s="204"/>
      <c r="C29" s="205" t="s">
        <v>2241</v>
      </c>
      <c r="D29" s="206"/>
      <c r="E29" s="207"/>
      <c r="F29" s="208"/>
      <c r="G29" s="208"/>
    </row>
    <row r="30" spans="1:7" x14ac:dyDescent="0.2">
      <c r="A30" s="196">
        <v>11</v>
      </c>
      <c r="B30" s="197" t="s">
        <v>216</v>
      </c>
      <c r="C30" s="198" t="s">
        <v>2242</v>
      </c>
      <c r="D30" s="199" t="s">
        <v>196</v>
      </c>
      <c r="E30" s="200">
        <v>1</v>
      </c>
      <c r="F30" s="201"/>
      <c r="G30" s="202">
        <f>F30*E30</f>
        <v>0</v>
      </c>
    </row>
    <row r="31" spans="1:7" ht="33.75" x14ac:dyDescent="0.2">
      <c r="A31" s="203"/>
      <c r="B31" s="204"/>
      <c r="C31" s="205" t="s">
        <v>2243</v>
      </c>
      <c r="D31" s="206"/>
      <c r="E31" s="207"/>
      <c r="F31" s="208"/>
      <c r="G31" s="208"/>
    </row>
    <row r="32" spans="1:7" x14ac:dyDescent="0.2">
      <c r="A32" s="196">
        <v>12</v>
      </c>
      <c r="B32" s="197" t="s">
        <v>217</v>
      </c>
      <c r="C32" s="198" t="s">
        <v>2244</v>
      </c>
      <c r="D32" s="199" t="s">
        <v>196</v>
      </c>
      <c r="E32" s="200">
        <v>1</v>
      </c>
      <c r="F32" s="201"/>
      <c r="G32" s="202">
        <f>F32*E32</f>
        <v>0</v>
      </c>
    </row>
    <row r="33" spans="1:7" ht="33.75" x14ac:dyDescent="0.2">
      <c r="A33" s="203"/>
      <c r="B33" s="204"/>
      <c r="C33" s="205" t="s">
        <v>2245</v>
      </c>
      <c r="D33" s="206"/>
      <c r="E33" s="207"/>
      <c r="F33" s="208"/>
      <c r="G33" s="208"/>
    </row>
    <row r="34" spans="1:7" x14ac:dyDescent="0.2">
      <c r="A34" s="196">
        <v>13</v>
      </c>
      <c r="B34" s="197" t="s">
        <v>218</v>
      </c>
      <c r="C34" s="198" t="s">
        <v>2246</v>
      </c>
      <c r="D34" s="199" t="s">
        <v>196</v>
      </c>
      <c r="E34" s="200">
        <v>1</v>
      </c>
      <c r="F34" s="201"/>
      <c r="G34" s="202">
        <f>F34*E34</f>
        <v>0</v>
      </c>
    </row>
    <row r="35" spans="1:7" ht="45" x14ac:dyDescent="0.2">
      <c r="A35" s="203"/>
      <c r="B35" s="204"/>
      <c r="C35" s="205" t="s">
        <v>2247</v>
      </c>
      <c r="D35" s="206"/>
      <c r="E35" s="207"/>
      <c r="F35" s="208"/>
      <c r="G35" s="208"/>
    </row>
    <row r="36" spans="1:7" x14ac:dyDescent="0.2">
      <c r="A36" s="196">
        <v>14</v>
      </c>
      <c r="B36" s="197" t="s">
        <v>219</v>
      </c>
      <c r="C36" s="198" t="s">
        <v>2248</v>
      </c>
      <c r="D36" s="199" t="s">
        <v>220</v>
      </c>
      <c r="E36" s="200">
        <v>1</v>
      </c>
      <c r="F36" s="201"/>
      <c r="G36" s="202">
        <f>F36*E36</f>
        <v>0</v>
      </c>
    </row>
    <row r="37" spans="1:7" x14ac:dyDescent="0.2">
      <c r="A37" s="203"/>
      <c r="B37" s="204"/>
      <c r="C37" s="205" t="s">
        <v>2249</v>
      </c>
      <c r="D37" s="206"/>
      <c r="E37" s="207"/>
      <c r="F37" s="208"/>
      <c r="G37" s="208"/>
    </row>
    <row r="38" spans="1:7" x14ac:dyDescent="0.2">
      <c r="A38" s="189"/>
      <c r="B38" s="190" t="s">
        <v>119</v>
      </c>
      <c r="C38" s="191" t="s">
        <v>2250</v>
      </c>
      <c r="D38" s="192"/>
      <c r="E38" s="193"/>
      <c r="F38" s="194"/>
      <c r="G38" s="209">
        <f>SUM(G39:G41)</f>
        <v>0</v>
      </c>
    </row>
    <row r="39" spans="1:7" x14ac:dyDescent="0.2">
      <c r="A39" s="196">
        <v>17</v>
      </c>
      <c r="B39" s="197" t="s">
        <v>221</v>
      </c>
      <c r="C39" s="198" t="s">
        <v>222</v>
      </c>
      <c r="D39" s="199" t="s">
        <v>196</v>
      </c>
      <c r="E39" s="200">
        <v>1</v>
      </c>
      <c r="F39" s="201"/>
      <c r="G39" s="202">
        <f>F39*E39</f>
        <v>0</v>
      </c>
    </row>
    <row r="40" spans="1:7" x14ac:dyDescent="0.2">
      <c r="A40" s="196">
        <v>20</v>
      </c>
      <c r="B40" s="197" t="s">
        <v>223</v>
      </c>
      <c r="C40" s="198" t="s">
        <v>224</v>
      </c>
      <c r="D40" s="199" t="s">
        <v>196</v>
      </c>
      <c r="E40" s="200">
        <v>1</v>
      </c>
      <c r="F40" s="201"/>
      <c r="G40" s="202">
        <f>F40*E40</f>
        <v>0</v>
      </c>
    </row>
    <row r="41" spans="1:7" ht="22.5" x14ac:dyDescent="0.2">
      <c r="A41" s="203"/>
      <c r="B41" s="204"/>
      <c r="C41" s="205" t="s">
        <v>2251</v>
      </c>
      <c r="D41" s="206"/>
      <c r="E41" s="207"/>
      <c r="F41" s="208"/>
      <c r="G41" s="208"/>
    </row>
    <row r="42" spans="1:7" x14ac:dyDescent="0.2">
      <c r="A42" s="210"/>
      <c r="B42" s="211" t="s">
        <v>30</v>
      </c>
      <c r="C42" s="212"/>
      <c r="D42" s="213"/>
      <c r="E42" s="213"/>
      <c r="F42" s="213"/>
      <c r="G42" s="214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03"/>
  <sheetViews>
    <sheetView tabSelected="1" zoomScale="115" zoomScaleNormal="115" workbookViewId="0">
      <pane ySplit="7" topLeftCell="A398" activePane="bottomLeft" state="frozen"/>
      <selection pane="bottomLeft" activeCell="K112" sqref="K112"/>
    </sheetView>
  </sheetViews>
  <sheetFormatPr defaultRowHeight="12.75" outlineLevelRow="3" x14ac:dyDescent="0.2"/>
  <cols>
    <col min="1" max="1" width="4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76" t="s">
        <v>7</v>
      </c>
      <c r="B1" s="276"/>
      <c r="C1" s="276"/>
      <c r="D1" s="276"/>
      <c r="E1" s="276"/>
      <c r="F1" s="276"/>
      <c r="G1" s="276"/>
    </row>
    <row r="2" spans="1:2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</row>
    <row r="3" spans="1:2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</row>
    <row r="4" spans="1:20" ht="24.95" customHeight="1" x14ac:dyDescent="0.2">
      <c r="A4" s="139" t="s">
        <v>10</v>
      </c>
      <c r="B4" s="140" t="s">
        <v>48</v>
      </c>
      <c r="C4" s="280" t="s">
        <v>49</v>
      </c>
      <c r="D4" s="281"/>
      <c r="E4" s="281"/>
      <c r="F4" s="281"/>
      <c r="G4" s="282"/>
    </row>
    <row r="5" spans="1:20" x14ac:dyDescent="0.2">
      <c r="D5" s="10"/>
    </row>
    <row r="6" spans="1:20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</row>
    <row r="7" spans="1:20" hidden="1" x14ac:dyDescent="0.2">
      <c r="A7" s="3"/>
      <c r="B7" s="4"/>
      <c r="C7" s="4"/>
      <c r="D7" s="6"/>
      <c r="E7" s="147"/>
      <c r="F7" s="148"/>
      <c r="G7" s="148"/>
    </row>
    <row r="8" spans="1:20" x14ac:dyDescent="0.2">
      <c r="A8" s="160" t="s">
        <v>192</v>
      </c>
      <c r="B8" s="161" t="s">
        <v>92</v>
      </c>
      <c r="C8" s="179" t="s">
        <v>93</v>
      </c>
      <c r="D8" s="162"/>
      <c r="E8" s="163"/>
      <c r="F8" s="164"/>
      <c r="G8" s="165">
        <f>SUM(G9:G102)</f>
        <v>0</v>
      </c>
    </row>
    <row r="9" spans="1:20" ht="22.5" outlineLevel="1" x14ac:dyDescent="0.2">
      <c r="A9" s="173">
        <v>1</v>
      </c>
      <c r="B9" s="174" t="s">
        <v>229</v>
      </c>
      <c r="C9" s="180" t="s">
        <v>230</v>
      </c>
      <c r="D9" s="175" t="s">
        <v>220</v>
      </c>
      <c r="E9" s="176">
        <v>8</v>
      </c>
      <c r="F9" s="177"/>
      <c r="G9" s="178">
        <f>ROUND(E9*F9,2)</f>
        <v>0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</row>
    <row r="10" spans="1:20" ht="22.5" outlineLevel="1" x14ac:dyDescent="0.2">
      <c r="A10" s="167">
        <v>2</v>
      </c>
      <c r="B10" s="168" t="s">
        <v>232</v>
      </c>
      <c r="C10" s="181" t="s">
        <v>233</v>
      </c>
      <c r="D10" s="169" t="s">
        <v>234</v>
      </c>
      <c r="E10" s="170">
        <v>11.6913</v>
      </c>
      <c r="F10" s="171"/>
      <c r="G10" s="172">
        <f>ROUND(E10*F10,2)</f>
        <v>0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</row>
    <row r="11" spans="1:20" ht="33.75" outlineLevel="2" x14ac:dyDescent="0.2">
      <c r="A11" s="153"/>
      <c r="B11" s="154"/>
      <c r="C11" s="187" t="s">
        <v>235</v>
      </c>
      <c r="D11" s="185"/>
      <c r="E11" s="186">
        <v>1.86</v>
      </c>
      <c r="F11" s="156"/>
      <c r="G11" s="15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</row>
    <row r="12" spans="1:20" outlineLevel="3" x14ac:dyDescent="0.2">
      <c r="A12" s="153"/>
      <c r="B12" s="154"/>
      <c r="C12" s="187" t="s">
        <v>237</v>
      </c>
      <c r="D12" s="185"/>
      <c r="E12" s="186">
        <v>0.93</v>
      </c>
      <c r="F12" s="156"/>
      <c r="G12" s="15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</row>
    <row r="13" spans="1:20" ht="33.75" outlineLevel="3" x14ac:dyDescent="0.2">
      <c r="A13" s="153"/>
      <c r="B13" s="154"/>
      <c r="C13" s="187" t="s">
        <v>238</v>
      </c>
      <c r="D13" s="185"/>
      <c r="E13" s="186">
        <v>3.65</v>
      </c>
      <c r="F13" s="156"/>
      <c r="G13" s="15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</row>
    <row r="14" spans="1:20" ht="22.5" outlineLevel="3" x14ac:dyDescent="0.2">
      <c r="A14" s="153"/>
      <c r="B14" s="154"/>
      <c r="C14" s="187" t="s">
        <v>239</v>
      </c>
      <c r="D14" s="185"/>
      <c r="E14" s="186">
        <v>1.79</v>
      </c>
      <c r="F14" s="156"/>
      <c r="G14" s="15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</row>
    <row r="15" spans="1:20" ht="22.5" outlineLevel="3" x14ac:dyDescent="0.2">
      <c r="A15" s="153"/>
      <c r="B15" s="154"/>
      <c r="C15" s="187" t="s">
        <v>240</v>
      </c>
      <c r="D15" s="185"/>
      <c r="E15" s="186">
        <v>0.99</v>
      </c>
      <c r="F15" s="156"/>
      <c r="G15" s="15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0" ht="22.5" outlineLevel="3" x14ac:dyDescent="0.2">
      <c r="A16" s="153"/>
      <c r="B16" s="154"/>
      <c r="C16" s="187" t="s">
        <v>241</v>
      </c>
      <c r="D16" s="185"/>
      <c r="E16" s="186">
        <v>1.05</v>
      </c>
      <c r="F16" s="156"/>
      <c r="G16" s="15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</row>
    <row r="17" spans="1:20" ht="33.75" outlineLevel="3" x14ac:dyDescent="0.2">
      <c r="A17" s="153"/>
      <c r="B17" s="154"/>
      <c r="C17" s="187" t="s">
        <v>242</v>
      </c>
      <c r="D17" s="185"/>
      <c r="E17" s="186">
        <v>0.38</v>
      </c>
      <c r="F17" s="156"/>
      <c r="G17" s="15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0" ht="22.5" outlineLevel="3" x14ac:dyDescent="0.2">
      <c r="A18" s="153"/>
      <c r="B18" s="154"/>
      <c r="C18" s="187" t="s">
        <v>243</v>
      </c>
      <c r="D18" s="185"/>
      <c r="E18" s="186">
        <v>1.04</v>
      </c>
      <c r="F18" s="156"/>
      <c r="G18" s="15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</row>
    <row r="19" spans="1:20" outlineLevel="1" x14ac:dyDescent="0.2">
      <c r="A19" s="167">
        <v>3</v>
      </c>
      <c r="B19" s="168" t="s">
        <v>244</v>
      </c>
      <c r="C19" s="181" t="s">
        <v>245</v>
      </c>
      <c r="D19" s="169" t="s">
        <v>246</v>
      </c>
      <c r="E19" s="170">
        <v>158.64599999999999</v>
      </c>
      <c r="F19" s="171"/>
      <c r="G19" s="172">
        <f>ROUND(E19*F19,2)</f>
        <v>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</row>
    <row r="20" spans="1:20" ht="22.5" outlineLevel="2" x14ac:dyDescent="0.2">
      <c r="A20" s="153"/>
      <c r="B20" s="154"/>
      <c r="C20" s="187" t="s">
        <v>247</v>
      </c>
      <c r="D20" s="185"/>
      <c r="E20" s="186">
        <v>120.55</v>
      </c>
      <c r="F20" s="156"/>
      <c r="G20" s="15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1:20" outlineLevel="3" x14ac:dyDescent="0.2">
      <c r="A21" s="153"/>
      <c r="B21" s="154"/>
      <c r="C21" s="187" t="s">
        <v>248</v>
      </c>
      <c r="D21" s="185"/>
      <c r="E21" s="186">
        <v>38.1</v>
      </c>
      <c r="F21" s="156"/>
      <c r="G21" s="15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1:20" outlineLevel="1" x14ac:dyDescent="0.2">
      <c r="A22" s="167">
        <v>4</v>
      </c>
      <c r="B22" s="168" t="s">
        <v>249</v>
      </c>
      <c r="C22" s="181" t="s">
        <v>250</v>
      </c>
      <c r="D22" s="169" t="s">
        <v>246</v>
      </c>
      <c r="E22" s="170">
        <v>15.6</v>
      </c>
      <c r="F22" s="171"/>
      <c r="G22" s="172">
        <f>ROUND(E22*F22,2)</f>
        <v>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outlineLevel="2" x14ac:dyDescent="0.2">
      <c r="A23" s="153"/>
      <c r="B23" s="154"/>
      <c r="C23" s="187" t="s">
        <v>251</v>
      </c>
      <c r="D23" s="185"/>
      <c r="E23" s="186">
        <v>15.6</v>
      </c>
      <c r="F23" s="156"/>
      <c r="G23" s="15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</row>
    <row r="24" spans="1:20" outlineLevel="1" x14ac:dyDescent="0.2">
      <c r="A24" s="167">
        <v>5</v>
      </c>
      <c r="B24" s="168" t="s">
        <v>252</v>
      </c>
      <c r="C24" s="181" t="s">
        <v>253</v>
      </c>
      <c r="D24" s="169" t="s">
        <v>246</v>
      </c>
      <c r="E24" s="170">
        <v>7.2</v>
      </c>
      <c r="F24" s="171"/>
      <c r="G24" s="172">
        <f>ROUND(E24*F24,2)</f>
        <v>0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outlineLevel="2" x14ac:dyDescent="0.2">
      <c r="A25" s="153"/>
      <c r="B25" s="154"/>
      <c r="C25" s="187" t="s">
        <v>254</v>
      </c>
      <c r="D25" s="185"/>
      <c r="E25" s="186">
        <v>7.2</v>
      </c>
      <c r="F25" s="156"/>
      <c r="G25" s="15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outlineLevel="1" x14ac:dyDescent="0.2">
      <c r="A26" s="167">
        <v>6</v>
      </c>
      <c r="B26" s="168" t="s">
        <v>255</v>
      </c>
      <c r="C26" s="181" t="s">
        <v>256</v>
      </c>
      <c r="D26" s="169" t="s">
        <v>246</v>
      </c>
      <c r="E26" s="170">
        <v>365.17200000000003</v>
      </c>
      <c r="F26" s="171"/>
      <c r="G26" s="172">
        <f>ROUND(E26*F26,2)</f>
        <v>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outlineLevel="2" x14ac:dyDescent="0.2">
      <c r="A27" s="153"/>
      <c r="B27" s="154"/>
      <c r="C27" s="187" t="s">
        <v>257</v>
      </c>
      <c r="D27" s="185"/>
      <c r="E27" s="186">
        <v>344.88</v>
      </c>
      <c r="F27" s="156"/>
      <c r="G27" s="15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outlineLevel="3" x14ac:dyDescent="0.2">
      <c r="A28" s="153"/>
      <c r="B28" s="154"/>
      <c r="C28" s="187" t="s">
        <v>258</v>
      </c>
      <c r="D28" s="185"/>
      <c r="E28" s="186">
        <v>59.1</v>
      </c>
      <c r="F28" s="156"/>
      <c r="G28" s="15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</row>
    <row r="29" spans="1:20" outlineLevel="3" x14ac:dyDescent="0.2">
      <c r="A29" s="153"/>
      <c r="B29" s="154"/>
      <c r="C29" s="187" t="s">
        <v>259</v>
      </c>
      <c r="D29" s="185"/>
      <c r="E29" s="186">
        <v>-38.81</v>
      </c>
      <c r="F29" s="156"/>
      <c r="G29" s="15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outlineLevel="1" x14ac:dyDescent="0.2">
      <c r="A30" s="167">
        <v>7</v>
      </c>
      <c r="B30" s="168" t="s">
        <v>260</v>
      </c>
      <c r="C30" s="181" t="s">
        <v>261</v>
      </c>
      <c r="D30" s="169" t="s">
        <v>220</v>
      </c>
      <c r="E30" s="170">
        <v>15</v>
      </c>
      <c r="F30" s="171"/>
      <c r="G30" s="172">
        <f>ROUND(E30*F30,2)</f>
        <v>0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outlineLevel="2" x14ac:dyDescent="0.2">
      <c r="A31" s="153"/>
      <c r="B31" s="154"/>
      <c r="C31" s="187" t="s">
        <v>262</v>
      </c>
      <c r="D31" s="185"/>
      <c r="E31" s="186">
        <v>15</v>
      </c>
      <c r="F31" s="156"/>
      <c r="G31" s="15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outlineLevel="1" x14ac:dyDescent="0.2">
      <c r="A32" s="167">
        <v>8</v>
      </c>
      <c r="B32" s="168" t="s">
        <v>263</v>
      </c>
      <c r="C32" s="181" t="s">
        <v>264</v>
      </c>
      <c r="D32" s="169" t="s">
        <v>220</v>
      </c>
      <c r="E32" s="170">
        <v>54</v>
      </c>
      <c r="F32" s="171"/>
      <c r="G32" s="172">
        <f>ROUND(E32*F32,2)</f>
        <v>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outlineLevel="2" x14ac:dyDescent="0.2">
      <c r="A33" s="153"/>
      <c r="B33" s="154"/>
      <c r="C33" s="187" t="s">
        <v>265</v>
      </c>
      <c r="D33" s="185"/>
      <c r="E33" s="186">
        <v>54</v>
      </c>
      <c r="F33" s="156"/>
      <c r="G33" s="15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outlineLevel="1" x14ac:dyDescent="0.2">
      <c r="A34" s="167">
        <v>9</v>
      </c>
      <c r="B34" s="168" t="s">
        <v>266</v>
      </c>
      <c r="C34" s="181" t="s">
        <v>267</v>
      </c>
      <c r="D34" s="169" t="s">
        <v>220</v>
      </c>
      <c r="E34" s="170">
        <v>78</v>
      </c>
      <c r="F34" s="171"/>
      <c r="G34" s="172">
        <f>ROUND(E34*F34,2)</f>
        <v>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outlineLevel="2" x14ac:dyDescent="0.2">
      <c r="A35" s="153"/>
      <c r="B35" s="154"/>
      <c r="C35" s="187" t="s">
        <v>268</v>
      </c>
      <c r="D35" s="185"/>
      <c r="E35" s="186">
        <v>78</v>
      </c>
      <c r="F35" s="156"/>
      <c r="G35" s="15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outlineLevel="1" x14ac:dyDescent="0.2">
      <c r="A36" s="167">
        <v>10</v>
      </c>
      <c r="B36" s="168" t="s">
        <v>269</v>
      </c>
      <c r="C36" s="181" t="s">
        <v>270</v>
      </c>
      <c r="D36" s="169" t="s">
        <v>220</v>
      </c>
      <c r="E36" s="170">
        <v>3</v>
      </c>
      <c r="F36" s="171"/>
      <c r="G36" s="172">
        <f>ROUND(E36*F36,2)</f>
        <v>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1:20" outlineLevel="2" x14ac:dyDescent="0.2">
      <c r="A37" s="153"/>
      <c r="B37" s="154"/>
      <c r="C37" s="187" t="s">
        <v>271</v>
      </c>
      <c r="D37" s="185"/>
      <c r="E37" s="186">
        <v>3</v>
      </c>
      <c r="F37" s="156"/>
      <c r="G37" s="15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  <row r="38" spans="1:20" ht="22.5" outlineLevel="1" x14ac:dyDescent="0.2">
      <c r="A38" s="167">
        <v>11</v>
      </c>
      <c r="B38" s="168" t="s">
        <v>272</v>
      </c>
      <c r="C38" s="181" t="s">
        <v>273</v>
      </c>
      <c r="D38" s="169" t="s">
        <v>234</v>
      </c>
      <c r="E38" s="170">
        <v>8.0395000000000003</v>
      </c>
      <c r="F38" s="171"/>
      <c r="G38" s="172">
        <f>ROUND(E38*F38,2)</f>
        <v>0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</row>
    <row r="39" spans="1:20" ht="22.5" outlineLevel="2" x14ac:dyDescent="0.2">
      <c r="A39" s="153"/>
      <c r="B39" s="154"/>
      <c r="C39" s="187" t="s">
        <v>274</v>
      </c>
      <c r="D39" s="185"/>
      <c r="E39" s="186">
        <v>1.32</v>
      </c>
      <c r="F39" s="156"/>
      <c r="G39" s="15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</row>
    <row r="40" spans="1:20" outlineLevel="3" x14ac:dyDescent="0.2">
      <c r="A40" s="153"/>
      <c r="B40" s="154"/>
      <c r="C40" s="187" t="s">
        <v>275</v>
      </c>
      <c r="D40" s="185"/>
      <c r="E40" s="186">
        <v>1.51</v>
      </c>
      <c r="F40" s="156"/>
      <c r="G40" s="15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</row>
    <row r="41" spans="1:20" outlineLevel="3" x14ac:dyDescent="0.2">
      <c r="A41" s="153"/>
      <c r="B41" s="154"/>
      <c r="C41" s="187" t="s">
        <v>276</v>
      </c>
      <c r="D41" s="185"/>
      <c r="E41" s="186">
        <v>1.35</v>
      </c>
      <c r="F41" s="156"/>
      <c r="G41" s="15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</row>
    <row r="42" spans="1:20" ht="22.5" outlineLevel="3" x14ac:dyDescent="0.2">
      <c r="A42" s="153"/>
      <c r="B42" s="154"/>
      <c r="C42" s="187" t="s">
        <v>277</v>
      </c>
      <c r="D42" s="185"/>
      <c r="E42" s="186">
        <v>1.37</v>
      </c>
      <c r="F42" s="156"/>
      <c r="G42" s="15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</row>
    <row r="43" spans="1:20" ht="22.5" outlineLevel="3" x14ac:dyDescent="0.2">
      <c r="A43" s="153"/>
      <c r="B43" s="154"/>
      <c r="C43" s="187" t="s">
        <v>278</v>
      </c>
      <c r="D43" s="185"/>
      <c r="E43" s="186">
        <v>0.53</v>
      </c>
      <c r="F43" s="156"/>
      <c r="G43" s="15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</row>
    <row r="44" spans="1:20" ht="22.5" outlineLevel="3" x14ac:dyDescent="0.2">
      <c r="A44" s="153"/>
      <c r="B44" s="154"/>
      <c r="C44" s="187" t="s">
        <v>279</v>
      </c>
      <c r="D44" s="185"/>
      <c r="E44" s="186">
        <v>1.33</v>
      </c>
      <c r="F44" s="156"/>
      <c r="G44" s="15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</row>
    <row r="45" spans="1:20" outlineLevel="3" x14ac:dyDescent="0.2">
      <c r="A45" s="153"/>
      <c r="B45" s="154"/>
      <c r="C45" s="187" t="s">
        <v>280</v>
      </c>
      <c r="D45" s="185"/>
      <c r="E45" s="186">
        <v>0.63</v>
      </c>
      <c r="F45" s="156"/>
      <c r="G45" s="15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ht="22.5" outlineLevel="1" x14ac:dyDescent="0.2">
      <c r="A46" s="167">
        <v>12</v>
      </c>
      <c r="B46" s="168" t="s">
        <v>281</v>
      </c>
      <c r="C46" s="297" t="s">
        <v>282</v>
      </c>
      <c r="D46" s="169" t="s">
        <v>283</v>
      </c>
      <c r="E46" s="170">
        <v>0.25219999999999998</v>
      </c>
      <c r="F46" s="171"/>
      <c r="G46" s="172">
        <f>ROUND(E46*F46,2)</f>
        <v>0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0" ht="33.75" outlineLevel="2" x14ac:dyDescent="0.2">
      <c r="A47" s="153"/>
      <c r="B47" s="154"/>
      <c r="C47" s="298" t="s">
        <v>284</v>
      </c>
      <c r="D47" s="185"/>
      <c r="E47" s="186">
        <v>0.12</v>
      </c>
      <c r="F47" s="156"/>
      <c r="G47" s="15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33.75" outlineLevel="3" x14ac:dyDescent="0.2">
      <c r="A48" s="153"/>
      <c r="B48" s="154"/>
      <c r="C48" s="298" t="s">
        <v>285</v>
      </c>
      <c r="D48" s="185"/>
      <c r="E48" s="186">
        <v>0.13</v>
      </c>
      <c r="F48" s="156"/>
      <c r="G48" s="15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22.5" outlineLevel="1" x14ac:dyDescent="0.2">
      <c r="A49" s="167">
        <v>13</v>
      </c>
      <c r="B49" s="168" t="s">
        <v>286</v>
      </c>
      <c r="C49" s="297" t="s">
        <v>287</v>
      </c>
      <c r="D49" s="169" t="s">
        <v>283</v>
      </c>
      <c r="E49" s="170">
        <v>0.84250000000000003</v>
      </c>
      <c r="F49" s="171"/>
      <c r="G49" s="172">
        <f>ROUND(E49*F49,2)</f>
        <v>0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22.5" outlineLevel="2" x14ac:dyDescent="0.2">
      <c r="A50" s="153"/>
      <c r="B50" s="154"/>
      <c r="C50" s="298" t="s">
        <v>288</v>
      </c>
      <c r="D50" s="185"/>
      <c r="E50" s="186">
        <v>0.84</v>
      </c>
      <c r="F50" s="156"/>
      <c r="G50" s="15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0" ht="22.5" outlineLevel="1" x14ac:dyDescent="0.2">
      <c r="A51" s="167">
        <v>14</v>
      </c>
      <c r="B51" s="168" t="s">
        <v>289</v>
      </c>
      <c r="C51" s="297" t="s">
        <v>290</v>
      </c>
      <c r="D51" s="169" t="s">
        <v>283</v>
      </c>
      <c r="E51" s="170">
        <v>0.23880000000000001</v>
      </c>
      <c r="F51" s="171"/>
      <c r="G51" s="172">
        <f>ROUND(E51*F51,2)</f>
        <v>0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0" outlineLevel="2" x14ac:dyDescent="0.2">
      <c r="A52" s="153"/>
      <c r="B52" s="154"/>
      <c r="C52" s="298" t="s">
        <v>291</v>
      </c>
      <c r="D52" s="185"/>
      <c r="E52" s="186">
        <v>0.24</v>
      </c>
      <c r="F52" s="156"/>
      <c r="G52" s="15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</row>
    <row r="53" spans="1:20" ht="22.5" outlineLevel="1" x14ac:dyDescent="0.2">
      <c r="A53" s="167">
        <v>15</v>
      </c>
      <c r="B53" s="168" t="s">
        <v>292</v>
      </c>
      <c r="C53" s="297" t="s">
        <v>293</v>
      </c>
      <c r="D53" s="169" t="s">
        <v>283</v>
      </c>
      <c r="E53" s="170">
        <v>0.31680000000000003</v>
      </c>
      <c r="F53" s="171"/>
      <c r="G53" s="172">
        <f>ROUND(E53*F53,2)</f>
        <v>0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</row>
    <row r="54" spans="1:20" outlineLevel="2" x14ac:dyDescent="0.2">
      <c r="A54" s="153"/>
      <c r="B54" s="154"/>
      <c r="C54" s="187" t="s">
        <v>294</v>
      </c>
      <c r="D54" s="185"/>
      <c r="E54" s="186">
        <v>0.32</v>
      </c>
      <c r="F54" s="156"/>
      <c r="G54" s="15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</row>
    <row r="55" spans="1:20" ht="22.5" outlineLevel="1" x14ac:dyDescent="0.2">
      <c r="A55" s="167">
        <v>16</v>
      </c>
      <c r="B55" s="168" t="s">
        <v>295</v>
      </c>
      <c r="C55" s="181" t="s">
        <v>296</v>
      </c>
      <c r="D55" s="169" t="s">
        <v>234</v>
      </c>
      <c r="E55" s="170">
        <v>0.9607</v>
      </c>
      <c r="F55" s="171"/>
      <c r="G55" s="172">
        <f>ROUND(E55*F55,2)</f>
        <v>0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</row>
    <row r="56" spans="1:20" outlineLevel="2" x14ac:dyDescent="0.2">
      <c r="A56" s="153"/>
      <c r="B56" s="154"/>
      <c r="C56" s="187" t="s">
        <v>297</v>
      </c>
      <c r="D56" s="185"/>
      <c r="E56" s="186">
        <v>0.96</v>
      </c>
      <c r="F56" s="156"/>
      <c r="G56" s="15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</row>
    <row r="57" spans="1:20" ht="22.5" outlineLevel="1" x14ac:dyDescent="0.2">
      <c r="A57" s="167">
        <v>17</v>
      </c>
      <c r="B57" s="168" t="s">
        <v>298</v>
      </c>
      <c r="C57" s="181" t="s">
        <v>299</v>
      </c>
      <c r="D57" s="169" t="s">
        <v>246</v>
      </c>
      <c r="E57" s="170">
        <v>57.430500000000002</v>
      </c>
      <c r="F57" s="171"/>
      <c r="G57" s="172">
        <f>ROUND(E57*F57,2)</f>
        <v>0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</row>
    <row r="58" spans="1:20" outlineLevel="2" x14ac:dyDescent="0.2">
      <c r="A58" s="153"/>
      <c r="B58" s="154"/>
      <c r="C58" s="187" t="s">
        <v>300</v>
      </c>
      <c r="D58" s="185"/>
      <c r="E58" s="186">
        <v>2.4500000000000002</v>
      </c>
      <c r="F58" s="156"/>
      <c r="G58" s="15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</row>
    <row r="59" spans="1:20" outlineLevel="3" x14ac:dyDescent="0.2">
      <c r="A59" s="153"/>
      <c r="B59" s="154"/>
      <c r="C59" s="187" t="s">
        <v>301</v>
      </c>
      <c r="D59" s="185"/>
      <c r="E59" s="186">
        <v>23.52</v>
      </c>
      <c r="F59" s="156"/>
      <c r="G59" s="15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</row>
    <row r="60" spans="1:20" outlineLevel="3" x14ac:dyDescent="0.2">
      <c r="A60" s="153"/>
      <c r="B60" s="154"/>
      <c r="C60" s="187" t="s">
        <v>302</v>
      </c>
      <c r="D60" s="185"/>
      <c r="E60" s="186">
        <v>19.53</v>
      </c>
      <c r="F60" s="156"/>
      <c r="G60" s="15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</row>
    <row r="61" spans="1:20" outlineLevel="3" x14ac:dyDescent="0.2">
      <c r="A61" s="153"/>
      <c r="B61" s="154"/>
      <c r="C61" s="187" t="s">
        <v>303</v>
      </c>
      <c r="D61" s="185"/>
      <c r="E61" s="186">
        <v>11.94</v>
      </c>
      <c r="F61" s="156"/>
      <c r="G61" s="15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</row>
    <row r="62" spans="1:20" ht="22.5" outlineLevel="1" x14ac:dyDescent="0.2">
      <c r="A62" s="167">
        <v>18</v>
      </c>
      <c r="B62" s="168" t="s">
        <v>304</v>
      </c>
      <c r="C62" s="181" t="s">
        <v>305</v>
      </c>
      <c r="D62" s="169" t="s">
        <v>246</v>
      </c>
      <c r="E62" s="170">
        <v>441.56369999999998</v>
      </c>
      <c r="F62" s="171"/>
      <c r="G62" s="172">
        <f>ROUND(E62*F62,2)</f>
        <v>0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0" ht="33.75" outlineLevel="2" x14ac:dyDescent="0.2">
      <c r="A63" s="153"/>
      <c r="B63" s="154"/>
      <c r="C63" s="187" t="s">
        <v>306</v>
      </c>
      <c r="D63" s="185"/>
      <c r="E63" s="186">
        <v>49.55</v>
      </c>
      <c r="F63" s="156"/>
      <c r="G63" s="15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0" ht="33.75" outlineLevel="3" x14ac:dyDescent="0.2">
      <c r="A64" s="153"/>
      <c r="B64" s="154"/>
      <c r="C64" s="187" t="s">
        <v>307</v>
      </c>
      <c r="D64" s="185"/>
      <c r="E64" s="186">
        <v>88.47</v>
      </c>
      <c r="F64" s="156"/>
      <c r="G64" s="15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</row>
    <row r="65" spans="1:20" ht="33.75" outlineLevel="3" x14ac:dyDescent="0.2">
      <c r="A65" s="153"/>
      <c r="B65" s="154"/>
      <c r="C65" s="187" t="s">
        <v>308</v>
      </c>
      <c r="D65" s="185"/>
      <c r="E65" s="186">
        <v>162.36000000000001</v>
      </c>
      <c r="F65" s="156"/>
      <c r="G65" s="15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</row>
    <row r="66" spans="1:20" ht="33.75" outlineLevel="3" x14ac:dyDescent="0.2">
      <c r="A66" s="153"/>
      <c r="B66" s="154"/>
      <c r="C66" s="187" t="s">
        <v>309</v>
      </c>
      <c r="D66" s="185"/>
      <c r="E66" s="186">
        <v>141.19</v>
      </c>
      <c r="F66" s="156"/>
      <c r="G66" s="15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</row>
    <row r="67" spans="1:20" ht="22.5" outlineLevel="1" x14ac:dyDescent="0.2">
      <c r="A67" s="167">
        <v>19</v>
      </c>
      <c r="B67" s="168" t="s">
        <v>310</v>
      </c>
      <c r="C67" s="181" t="s">
        <v>311</v>
      </c>
      <c r="D67" s="169" t="s">
        <v>246</v>
      </c>
      <c r="E67" s="170">
        <v>411.53269999999998</v>
      </c>
      <c r="F67" s="171"/>
      <c r="G67" s="172">
        <f>ROUND(E67*F67,2)</f>
        <v>0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  <row r="68" spans="1:20" ht="33.75" outlineLevel="2" x14ac:dyDescent="0.2">
      <c r="A68" s="153"/>
      <c r="B68" s="154"/>
      <c r="C68" s="187" t="s">
        <v>312</v>
      </c>
      <c r="D68" s="185"/>
      <c r="E68" s="186">
        <v>108.71</v>
      </c>
      <c r="F68" s="156"/>
      <c r="G68" s="15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</row>
    <row r="69" spans="1:20" outlineLevel="3" x14ac:dyDescent="0.2">
      <c r="A69" s="153"/>
      <c r="B69" s="154"/>
      <c r="C69" s="187" t="s">
        <v>313</v>
      </c>
      <c r="D69" s="185"/>
      <c r="E69" s="186">
        <v>57.72</v>
      </c>
      <c r="F69" s="156"/>
      <c r="G69" s="15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</row>
    <row r="70" spans="1:20" ht="33.75" outlineLevel="3" x14ac:dyDescent="0.2">
      <c r="A70" s="153"/>
      <c r="B70" s="154"/>
      <c r="C70" s="187" t="s">
        <v>314</v>
      </c>
      <c r="D70" s="185"/>
      <c r="E70" s="186">
        <v>109.07</v>
      </c>
      <c r="F70" s="156"/>
      <c r="G70" s="15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</row>
    <row r="71" spans="1:20" ht="33.75" outlineLevel="3" x14ac:dyDescent="0.2">
      <c r="A71" s="153"/>
      <c r="B71" s="154"/>
      <c r="C71" s="187" t="s">
        <v>315</v>
      </c>
      <c r="D71" s="185"/>
      <c r="E71" s="186">
        <v>136.03</v>
      </c>
      <c r="F71" s="156"/>
      <c r="G71" s="15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</row>
    <row r="72" spans="1:20" ht="22.5" outlineLevel="1" x14ac:dyDescent="0.2">
      <c r="A72" s="167">
        <v>20</v>
      </c>
      <c r="B72" s="168" t="s">
        <v>316</v>
      </c>
      <c r="C72" s="181" t="s">
        <v>317</v>
      </c>
      <c r="D72" s="169" t="s">
        <v>246</v>
      </c>
      <c r="E72" s="170">
        <v>15.51</v>
      </c>
      <c r="F72" s="171"/>
      <c r="G72" s="172">
        <f>ROUND(E72*F72,2)</f>
        <v>0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</row>
    <row r="73" spans="1:20" outlineLevel="2" x14ac:dyDescent="0.2">
      <c r="A73" s="153"/>
      <c r="B73" s="154"/>
      <c r="C73" s="187" t="s">
        <v>318</v>
      </c>
      <c r="D73" s="185"/>
      <c r="E73" s="186">
        <v>15.51</v>
      </c>
      <c r="F73" s="156"/>
      <c r="G73" s="15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</row>
    <row r="74" spans="1:20" ht="22.5" outlineLevel="1" x14ac:dyDescent="0.2">
      <c r="A74" s="167">
        <v>21</v>
      </c>
      <c r="B74" s="168" t="s">
        <v>319</v>
      </c>
      <c r="C74" s="181" t="s">
        <v>320</v>
      </c>
      <c r="D74" s="169" t="s">
        <v>246</v>
      </c>
      <c r="E74" s="170">
        <v>78.510000000000005</v>
      </c>
      <c r="F74" s="171"/>
      <c r="G74" s="172">
        <f>ROUND(E74*F74,2)</f>
        <v>0</v>
      </c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</row>
    <row r="75" spans="1:20" outlineLevel="2" x14ac:dyDescent="0.2">
      <c r="A75" s="153"/>
      <c r="B75" s="154"/>
      <c r="C75" s="187" t="s">
        <v>321</v>
      </c>
      <c r="D75" s="185"/>
      <c r="E75" s="186">
        <v>78.510000000000005</v>
      </c>
      <c r="F75" s="156"/>
      <c r="G75" s="15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</row>
    <row r="76" spans="1:20" outlineLevel="1" x14ac:dyDescent="0.2">
      <c r="A76" s="167">
        <v>22</v>
      </c>
      <c r="B76" s="168" t="s">
        <v>322</v>
      </c>
      <c r="C76" s="181" t="s">
        <v>323</v>
      </c>
      <c r="D76" s="169" t="s">
        <v>246</v>
      </c>
      <c r="E76" s="170">
        <v>17.204999999999998</v>
      </c>
      <c r="F76" s="171"/>
      <c r="G76" s="172">
        <f>ROUND(E76*F76,2)</f>
        <v>0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</row>
    <row r="77" spans="1:20" outlineLevel="2" x14ac:dyDescent="0.2">
      <c r="A77" s="153"/>
      <c r="B77" s="154"/>
      <c r="C77" s="187" t="s">
        <v>324</v>
      </c>
      <c r="D77" s="185"/>
      <c r="E77" s="186">
        <v>17.2</v>
      </c>
      <c r="F77" s="156"/>
      <c r="G77" s="15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</row>
    <row r="78" spans="1:20" ht="22.5" outlineLevel="1" x14ac:dyDescent="0.2">
      <c r="A78" s="167">
        <v>23</v>
      </c>
      <c r="B78" s="168" t="s">
        <v>325</v>
      </c>
      <c r="C78" s="181" t="s">
        <v>326</v>
      </c>
      <c r="D78" s="169" t="s">
        <v>246</v>
      </c>
      <c r="E78" s="170">
        <v>69.09</v>
      </c>
      <c r="F78" s="171"/>
      <c r="G78" s="172">
        <f>ROUND(E78*F78,2)</f>
        <v>0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</row>
    <row r="79" spans="1:20" ht="22.5" outlineLevel="2" x14ac:dyDescent="0.2">
      <c r="A79" s="153"/>
      <c r="B79" s="154"/>
      <c r="C79" s="187" t="s">
        <v>327</v>
      </c>
      <c r="D79" s="185"/>
      <c r="E79" s="186">
        <v>38.6</v>
      </c>
      <c r="F79" s="156"/>
      <c r="G79" s="15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</row>
    <row r="80" spans="1:20" ht="22.5" outlineLevel="3" x14ac:dyDescent="0.2">
      <c r="A80" s="153"/>
      <c r="B80" s="154"/>
      <c r="C80" s="187" t="s">
        <v>328</v>
      </c>
      <c r="D80" s="185"/>
      <c r="E80" s="186">
        <v>24.85</v>
      </c>
      <c r="F80" s="156"/>
      <c r="G80" s="15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</row>
    <row r="81" spans="1:20" outlineLevel="3" x14ac:dyDescent="0.2">
      <c r="A81" s="153"/>
      <c r="B81" s="154"/>
      <c r="C81" s="187" t="s">
        <v>329</v>
      </c>
      <c r="D81" s="185"/>
      <c r="E81" s="186">
        <v>1.65</v>
      </c>
      <c r="F81" s="156"/>
      <c r="G81" s="15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</row>
    <row r="82" spans="1:20" outlineLevel="3" x14ac:dyDescent="0.2">
      <c r="A82" s="153"/>
      <c r="B82" s="154"/>
      <c r="C82" s="187" t="s">
        <v>330</v>
      </c>
      <c r="D82" s="185"/>
      <c r="E82" s="186">
        <v>3.99</v>
      </c>
      <c r="F82" s="156"/>
      <c r="G82" s="15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</row>
    <row r="83" spans="1:20" ht="22.5" outlineLevel="1" x14ac:dyDescent="0.2">
      <c r="A83" s="167">
        <v>24</v>
      </c>
      <c r="B83" s="168" t="s">
        <v>331</v>
      </c>
      <c r="C83" s="181" t="s">
        <v>332</v>
      </c>
      <c r="D83" s="169" t="s">
        <v>246</v>
      </c>
      <c r="E83" s="170">
        <v>226.93180000000001</v>
      </c>
      <c r="F83" s="171"/>
      <c r="G83" s="172">
        <f>ROUND(E83*F83,2)</f>
        <v>0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</row>
    <row r="84" spans="1:20" outlineLevel="2" x14ac:dyDescent="0.2">
      <c r="A84" s="153"/>
      <c r="B84" s="154"/>
      <c r="C84" s="187" t="s">
        <v>333</v>
      </c>
      <c r="D84" s="185"/>
      <c r="E84" s="186">
        <v>19.600000000000001</v>
      </c>
      <c r="F84" s="156"/>
      <c r="G84" s="15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</row>
    <row r="85" spans="1:20" ht="33.75" outlineLevel="3" x14ac:dyDescent="0.2">
      <c r="A85" s="153"/>
      <c r="B85" s="154"/>
      <c r="C85" s="187" t="s">
        <v>334</v>
      </c>
      <c r="D85" s="185"/>
      <c r="E85" s="186">
        <v>58.76</v>
      </c>
      <c r="F85" s="156"/>
      <c r="G85" s="15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</row>
    <row r="86" spans="1:20" ht="33.75" outlineLevel="3" x14ac:dyDescent="0.2">
      <c r="A86" s="153"/>
      <c r="B86" s="154"/>
      <c r="C86" s="187" t="s">
        <v>335</v>
      </c>
      <c r="D86" s="185"/>
      <c r="E86" s="186">
        <v>68.819999999999993</v>
      </c>
      <c r="F86" s="156"/>
      <c r="G86" s="15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</row>
    <row r="87" spans="1:20" ht="33.75" outlineLevel="3" x14ac:dyDescent="0.2">
      <c r="A87" s="153"/>
      <c r="B87" s="154"/>
      <c r="C87" s="187" t="s">
        <v>336</v>
      </c>
      <c r="D87" s="185"/>
      <c r="E87" s="186">
        <v>79.75</v>
      </c>
      <c r="F87" s="156"/>
      <c r="G87" s="15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</row>
    <row r="88" spans="1:20" ht="22.5" outlineLevel="1" x14ac:dyDescent="0.2">
      <c r="A88" s="167">
        <v>25</v>
      </c>
      <c r="B88" s="168" t="s">
        <v>337</v>
      </c>
      <c r="C88" s="181" t="s">
        <v>338</v>
      </c>
      <c r="D88" s="169" t="s">
        <v>246</v>
      </c>
      <c r="E88" s="170">
        <v>777.47</v>
      </c>
      <c r="F88" s="171"/>
      <c r="G88" s="172">
        <f>ROUND(E88*F88,2)</f>
        <v>0</v>
      </c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</row>
    <row r="89" spans="1:20" outlineLevel="2" x14ac:dyDescent="0.2">
      <c r="A89" s="153"/>
      <c r="B89" s="154"/>
      <c r="C89" s="187" t="s">
        <v>339</v>
      </c>
      <c r="D89" s="185"/>
      <c r="E89" s="186">
        <v>353.79</v>
      </c>
      <c r="F89" s="156"/>
      <c r="G89" s="15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</row>
    <row r="90" spans="1:20" ht="45" outlineLevel="3" x14ac:dyDescent="0.2">
      <c r="A90" s="153"/>
      <c r="B90" s="154"/>
      <c r="C90" s="187" t="s">
        <v>340</v>
      </c>
      <c r="D90" s="185"/>
      <c r="E90" s="186">
        <v>375.85</v>
      </c>
      <c r="F90" s="156"/>
      <c r="G90" s="15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</row>
    <row r="91" spans="1:20" outlineLevel="3" x14ac:dyDescent="0.2">
      <c r="A91" s="153"/>
      <c r="B91" s="154"/>
      <c r="C91" s="187" t="s">
        <v>341</v>
      </c>
      <c r="D91" s="185"/>
      <c r="E91" s="186">
        <v>47.83</v>
      </c>
      <c r="F91" s="156"/>
      <c r="G91" s="15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</row>
    <row r="92" spans="1:20" outlineLevel="1" x14ac:dyDescent="0.2">
      <c r="A92" s="167">
        <v>26</v>
      </c>
      <c r="B92" s="168" t="s">
        <v>342</v>
      </c>
      <c r="C92" s="181" t="s">
        <v>343</v>
      </c>
      <c r="D92" s="169" t="s">
        <v>344</v>
      </c>
      <c r="E92" s="170">
        <v>36.799999999999997</v>
      </c>
      <c r="F92" s="171"/>
      <c r="G92" s="172">
        <f>ROUND(E92*F92,2)</f>
        <v>0</v>
      </c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</row>
    <row r="93" spans="1:20" outlineLevel="2" x14ac:dyDescent="0.2">
      <c r="A93" s="153"/>
      <c r="B93" s="154"/>
      <c r="C93" s="187" t="s">
        <v>345</v>
      </c>
      <c r="D93" s="185"/>
      <c r="E93" s="186">
        <v>36.799999999999997</v>
      </c>
      <c r="F93" s="156"/>
      <c r="G93" s="15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</row>
    <row r="94" spans="1:20" outlineLevel="1" x14ac:dyDescent="0.2">
      <c r="A94" s="167">
        <v>27</v>
      </c>
      <c r="B94" s="168" t="s">
        <v>346</v>
      </c>
      <c r="C94" s="181" t="s">
        <v>347</v>
      </c>
      <c r="D94" s="169" t="s">
        <v>344</v>
      </c>
      <c r="E94" s="170">
        <v>86.02</v>
      </c>
      <c r="F94" s="171"/>
      <c r="G94" s="172">
        <f>ROUND(E94*F94,2)</f>
        <v>0</v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</row>
    <row r="95" spans="1:20" outlineLevel="2" x14ac:dyDescent="0.2">
      <c r="A95" s="153"/>
      <c r="B95" s="154"/>
      <c r="C95" s="187" t="s">
        <v>348</v>
      </c>
      <c r="D95" s="185"/>
      <c r="E95" s="186">
        <v>86.02</v>
      </c>
      <c r="F95" s="156"/>
      <c r="G95" s="15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</row>
    <row r="96" spans="1:20" outlineLevel="1" x14ac:dyDescent="0.2">
      <c r="A96" s="167">
        <v>28</v>
      </c>
      <c r="B96" s="168" t="s">
        <v>349</v>
      </c>
      <c r="C96" s="181" t="s">
        <v>350</v>
      </c>
      <c r="D96" s="169" t="s">
        <v>246</v>
      </c>
      <c r="E96" s="170">
        <v>806.39</v>
      </c>
      <c r="F96" s="171"/>
      <c r="G96" s="172">
        <f>ROUND(E96*F96,2)</f>
        <v>0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</row>
    <row r="97" spans="1:20" ht="33.75" outlineLevel="2" x14ac:dyDescent="0.2">
      <c r="A97" s="153"/>
      <c r="B97" s="154"/>
      <c r="C97" s="187" t="s">
        <v>351</v>
      </c>
      <c r="D97" s="185"/>
      <c r="E97" s="186">
        <v>132.69999999999999</v>
      </c>
      <c r="F97" s="156"/>
      <c r="G97" s="15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</row>
    <row r="98" spans="1:20" outlineLevel="3" x14ac:dyDescent="0.2">
      <c r="A98" s="153"/>
      <c r="B98" s="154"/>
      <c r="C98" s="187" t="s">
        <v>352</v>
      </c>
      <c r="D98" s="185"/>
      <c r="E98" s="186">
        <v>12.25</v>
      </c>
      <c r="F98" s="156"/>
      <c r="G98" s="15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</row>
    <row r="99" spans="1:20" ht="33.75" outlineLevel="3" x14ac:dyDescent="0.2">
      <c r="A99" s="153"/>
      <c r="B99" s="154"/>
      <c r="C99" s="187" t="s">
        <v>353</v>
      </c>
      <c r="D99" s="185"/>
      <c r="E99" s="186">
        <v>307.64999999999998</v>
      </c>
      <c r="F99" s="156"/>
      <c r="G99" s="15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</row>
    <row r="100" spans="1:20" ht="45" outlineLevel="3" x14ac:dyDescent="0.2">
      <c r="A100" s="153"/>
      <c r="B100" s="154"/>
      <c r="C100" s="187" t="s">
        <v>354</v>
      </c>
      <c r="D100" s="185"/>
      <c r="E100" s="186">
        <v>144.88</v>
      </c>
      <c r="F100" s="156"/>
      <c r="G100" s="15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</row>
    <row r="101" spans="1:20" ht="33.75" outlineLevel="3" x14ac:dyDescent="0.2">
      <c r="A101" s="153"/>
      <c r="B101" s="154"/>
      <c r="C101" s="187" t="s">
        <v>355</v>
      </c>
      <c r="D101" s="185"/>
      <c r="E101" s="186">
        <v>208.91</v>
      </c>
      <c r="F101" s="156"/>
      <c r="G101" s="15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1:20" outlineLevel="1" x14ac:dyDescent="0.2">
      <c r="A102" s="173">
        <v>29</v>
      </c>
      <c r="B102" s="174" t="s">
        <v>356</v>
      </c>
      <c r="C102" s="180" t="s">
        <v>357</v>
      </c>
      <c r="D102" s="175" t="s">
        <v>246</v>
      </c>
      <c r="E102" s="176">
        <v>20</v>
      </c>
      <c r="F102" s="177"/>
      <c r="G102" s="178">
        <f>ROUND(E102*F102,2)</f>
        <v>0</v>
      </c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</row>
    <row r="103" spans="1:20" x14ac:dyDescent="0.2">
      <c r="A103" s="160" t="s">
        <v>192</v>
      </c>
      <c r="B103" s="161" t="s">
        <v>94</v>
      </c>
      <c r="C103" s="179" t="s">
        <v>95</v>
      </c>
      <c r="D103" s="162"/>
      <c r="E103" s="163"/>
      <c r="F103" s="164"/>
      <c r="G103" s="165">
        <f>SUM(G104:G130)</f>
        <v>0</v>
      </c>
    </row>
    <row r="104" spans="1:20" outlineLevel="1" x14ac:dyDescent="0.2">
      <c r="A104" s="167">
        <v>30</v>
      </c>
      <c r="B104" s="168" t="s">
        <v>358</v>
      </c>
      <c r="C104" s="297" t="s">
        <v>359</v>
      </c>
      <c r="D104" s="169" t="s">
        <v>234</v>
      </c>
      <c r="E104" s="301">
        <v>43</v>
      </c>
      <c r="F104" s="171"/>
      <c r="G104" s="172">
        <f>ROUND(E104*F104,2)</f>
        <v>0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</row>
    <row r="105" spans="1:20" outlineLevel="2" x14ac:dyDescent="0.2">
      <c r="A105" s="153"/>
      <c r="B105" s="154"/>
      <c r="C105" s="298" t="s">
        <v>360</v>
      </c>
      <c r="D105" s="185"/>
      <c r="E105" s="302">
        <v>43</v>
      </c>
      <c r="F105" s="156"/>
      <c r="G105" s="15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</row>
    <row r="106" spans="1:20" outlineLevel="1" x14ac:dyDescent="0.2">
      <c r="A106" s="173">
        <v>31</v>
      </c>
      <c r="B106" s="174" t="s">
        <v>361</v>
      </c>
      <c r="C106" s="299" t="s">
        <v>362</v>
      </c>
      <c r="D106" s="175" t="s">
        <v>246</v>
      </c>
      <c r="E106" s="303">
        <v>430</v>
      </c>
      <c r="F106" s="177"/>
      <c r="G106" s="178">
        <f>ROUND(E106*F106,2)</f>
        <v>0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</row>
    <row r="107" spans="1:20" outlineLevel="1" x14ac:dyDescent="0.2">
      <c r="A107" s="173">
        <v>32</v>
      </c>
      <c r="B107" s="174" t="s">
        <v>363</v>
      </c>
      <c r="C107" s="299" t="s">
        <v>364</v>
      </c>
      <c r="D107" s="175" t="s">
        <v>246</v>
      </c>
      <c r="E107" s="303">
        <v>430</v>
      </c>
      <c r="F107" s="177"/>
      <c r="G107" s="178">
        <f>ROUND(E107*F107,2)</f>
        <v>0</v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</row>
    <row r="108" spans="1:20" outlineLevel="1" x14ac:dyDescent="0.2">
      <c r="A108" s="167">
        <v>33</v>
      </c>
      <c r="B108" s="168" t="s">
        <v>365</v>
      </c>
      <c r="C108" s="297" t="s">
        <v>366</v>
      </c>
      <c r="D108" s="169" t="s">
        <v>246</v>
      </c>
      <c r="E108" s="301">
        <v>430</v>
      </c>
      <c r="F108" s="171"/>
      <c r="G108" s="172">
        <f>ROUND(E108*F108,2)</f>
        <v>0</v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</row>
    <row r="109" spans="1:20" outlineLevel="2" x14ac:dyDescent="0.2">
      <c r="A109" s="153"/>
      <c r="B109" s="154"/>
      <c r="C109" s="298" t="s">
        <v>367</v>
      </c>
      <c r="D109" s="185"/>
      <c r="E109" s="302">
        <v>430</v>
      </c>
      <c r="F109" s="156"/>
      <c r="G109" s="15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</row>
    <row r="110" spans="1:20" outlineLevel="1" x14ac:dyDescent="0.2">
      <c r="A110" s="167">
        <v>34</v>
      </c>
      <c r="B110" s="168" t="s">
        <v>368</v>
      </c>
      <c r="C110" s="297" t="s">
        <v>369</v>
      </c>
      <c r="D110" s="169" t="s">
        <v>283</v>
      </c>
      <c r="E110" s="301">
        <v>4.3</v>
      </c>
      <c r="F110" s="171"/>
      <c r="G110" s="172">
        <f>ROUND(E110*F110,2)</f>
        <v>0</v>
      </c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</row>
    <row r="111" spans="1:20" outlineLevel="2" x14ac:dyDescent="0.2">
      <c r="A111" s="153"/>
      <c r="B111" s="154"/>
      <c r="C111" s="298" t="s">
        <v>370</v>
      </c>
      <c r="D111" s="185"/>
      <c r="E111" s="302">
        <v>4.3</v>
      </c>
      <c r="F111" s="156"/>
      <c r="G111" s="15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</row>
    <row r="112" spans="1:20" outlineLevel="1" x14ac:dyDescent="0.2">
      <c r="A112" s="167">
        <v>35</v>
      </c>
      <c r="B112" s="168" t="s">
        <v>371</v>
      </c>
      <c r="C112" s="297" t="s">
        <v>372</v>
      </c>
      <c r="D112" s="169" t="s">
        <v>234</v>
      </c>
      <c r="E112" s="301">
        <v>24.870999999999999</v>
      </c>
      <c r="F112" s="171"/>
      <c r="G112" s="172">
        <f>ROUND(E112*F112,2)</f>
        <v>0</v>
      </c>
      <c r="H112" s="146"/>
      <c r="I112" s="300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</row>
    <row r="113" spans="1:20" outlineLevel="2" x14ac:dyDescent="0.2">
      <c r="A113" s="153"/>
      <c r="B113" s="154"/>
      <c r="C113" s="187" t="s">
        <v>373</v>
      </c>
      <c r="D113" s="185"/>
      <c r="E113" s="302">
        <v>17.239999999999998</v>
      </c>
      <c r="F113" s="156"/>
      <c r="G113" s="15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</row>
    <row r="114" spans="1:20" outlineLevel="3" x14ac:dyDescent="0.2">
      <c r="A114" s="153"/>
      <c r="B114" s="154"/>
      <c r="C114" s="187" t="s">
        <v>374</v>
      </c>
      <c r="D114" s="185"/>
      <c r="E114" s="186">
        <v>3.94</v>
      </c>
      <c r="F114" s="156"/>
      <c r="G114" s="15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</row>
    <row r="115" spans="1:20" outlineLevel="3" x14ac:dyDescent="0.2">
      <c r="A115" s="153"/>
      <c r="B115" s="154"/>
      <c r="C115" s="187" t="s">
        <v>375</v>
      </c>
      <c r="D115" s="185"/>
      <c r="E115" s="186">
        <v>0.4</v>
      </c>
      <c r="F115" s="156"/>
      <c r="G115" s="15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</row>
    <row r="116" spans="1:20" outlineLevel="3" x14ac:dyDescent="0.2">
      <c r="A116" s="153"/>
      <c r="B116" s="154"/>
      <c r="C116" s="187" t="s">
        <v>376</v>
      </c>
      <c r="D116" s="185"/>
      <c r="E116" s="186">
        <v>3.29</v>
      </c>
      <c r="F116" s="156"/>
      <c r="G116" s="15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</row>
    <row r="117" spans="1:20" outlineLevel="1" x14ac:dyDescent="0.2">
      <c r="A117" s="167">
        <v>36</v>
      </c>
      <c r="B117" s="168" t="s">
        <v>377</v>
      </c>
      <c r="C117" s="181" t="s">
        <v>378</v>
      </c>
      <c r="D117" s="169" t="s">
        <v>246</v>
      </c>
      <c r="E117" s="170">
        <v>141.71100000000001</v>
      </c>
      <c r="F117" s="171"/>
      <c r="G117" s="172">
        <f>ROUND(E117*F117,2)</f>
        <v>0</v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</row>
    <row r="118" spans="1:20" ht="22.5" outlineLevel="2" x14ac:dyDescent="0.2">
      <c r="A118" s="153"/>
      <c r="B118" s="154"/>
      <c r="C118" s="187" t="s">
        <v>379</v>
      </c>
      <c r="D118" s="185"/>
      <c r="E118" s="186">
        <v>105.92</v>
      </c>
      <c r="F118" s="156"/>
      <c r="G118" s="15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</row>
    <row r="119" spans="1:20" outlineLevel="3" x14ac:dyDescent="0.2">
      <c r="A119" s="153"/>
      <c r="B119" s="154"/>
      <c r="C119" s="187" t="s">
        <v>380</v>
      </c>
      <c r="D119" s="185"/>
      <c r="E119" s="186">
        <v>2.85</v>
      </c>
      <c r="F119" s="156"/>
      <c r="G119" s="15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</row>
    <row r="120" spans="1:20" outlineLevel="3" x14ac:dyDescent="0.2">
      <c r="A120" s="153"/>
      <c r="B120" s="154"/>
      <c r="C120" s="187" t="s">
        <v>381</v>
      </c>
      <c r="D120" s="185"/>
      <c r="E120" s="186">
        <v>32.94</v>
      </c>
      <c r="F120" s="156"/>
      <c r="G120" s="15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</row>
    <row r="121" spans="1:20" outlineLevel="1" x14ac:dyDescent="0.2">
      <c r="A121" s="173">
        <v>37</v>
      </c>
      <c r="B121" s="174" t="s">
        <v>382</v>
      </c>
      <c r="C121" s="180" t="s">
        <v>383</v>
      </c>
      <c r="D121" s="175" t="s">
        <v>246</v>
      </c>
      <c r="E121" s="176">
        <v>141.71100000000001</v>
      </c>
      <c r="F121" s="177"/>
      <c r="G121" s="178">
        <f>ROUND(E121*F121,2)</f>
        <v>0</v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</row>
    <row r="122" spans="1:20" outlineLevel="1" x14ac:dyDescent="0.2">
      <c r="A122" s="167">
        <v>38</v>
      </c>
      <c r="B122" s="168" t="s">
        <v>384</v>
      </c>
      <c r="C122" s="297" t="s">
        <v>385</v>
      </c>
      <c r="D122" s="169" t="s">
        <v>283</v>
      </c>
      <c r="E122" s="170">
        <v>3.7305999999999999</v>
      </c>
      <c r="F122" s="171"/>
      <c r="G122" s="172">
        <f>ROUND(E122*F122,2)</f>
        <v>0</v>
      </c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</row>
    <row r="123" spans="1:20" outlineLevel="2" x14ac:dyDescent="0.2">
      <c r="A123" s="153"/>
      <c r="B123" s="154"/>
      <c r="C123" s="298" t="s">
        <v>386</v>
      </c>
      <c r="D123" s="185"/>
      <c r="E123" s="186">
        <v>3.73</v>
      </c>
      <c r="F123" s="156"/>
      <c r="G123" s="15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</row>
    <row r="124" spans="1:20" outlineLevel="1" x14ac:dyDescent="0.2">
      <c r="A124" s="167">
        <v>39</v>
      </c>
      <c r="B124" s="168" t="s">
        <v>387</v>
      </c>
      <c r="C124" s="181" t="s">
        <v>388</v>
      </c>
      <c r="D124" s="169" t="s">
        <v>246</v>
      </c>
      <c r="E124" s="170">
        <v>42.368000000000002</v>
      </c>
      <c r="F124" s="171"/>
      <c r="G124" s="172">
        <f>ROUND(E124*F124,2)</f>
        <v>0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</row>
    <row r="125" spans="1:20" ht="22.5" outlineLevel="2" x14ac:dyDescent="0.2">
      <c r="A125" s="153"/>
      <c r="B125" s="154"/>
      <c r="C125" s="187" t="s">
        <v>389</v>
      </c>
      <c r="D125" s="185"/>
      <c r="E125" s="186">
        <v>42.37</v>
      </c>
      <c r="F125" s="156"/>
      <c r="G125" s="15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</row>
    <row r="126" spans="1:20" ht="22.5" outlineLevel="1" x14ac:dyDescent="0.2">
      <c r="A126" s="167">
        <v>40</v>
      </c>
      <c r="B126" s="168" t="s">
        <v>390</v>
      </c>
      <c r="C126" s="297" t="s">
        <v>2257</v>
      </c>
      <c r="D126" s="169" t="s">
        <v>391</v>
      </c>
      <c r="E126" s="170">
        <v>13860</v>
      </c>
      <c r="F126" s="171"/>
      <c r="G126" s="172">
        <f>ROUND(E126*F126,2)</f>
        <v>0</v>
      </c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</row>
    <row r="127" spans="1:20" outlineLevel="2" x14ac:dyDescent="0.2">
      <c r="A127" s="153"/>
      <c r="B127" s="154"/>
      <c r="C127" s="298" t="s">
        <v>2258</v>
      </c>
      <c r="D127" s="185"/>
      <c r="E127" s="186">
        <f>12.6*1.1</f>
        <v>13.860000000000001</v>
      </c>
      <c r="F127" s="156"/>
      <c r="G127" s="15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</row>
    <row r="128" spans="1:20" ht="22.5" outlineLevel="2" x14ac:dyDescent="0.2">
      <c r="A128" s="219" t="s">
        <v>2254</v>
      </c>
      <c r="B128" s="168" t="s">
        <v>2255</v>
      </c>
      <c r="C128" s="297" t="s">
        <v>2256</v>
      </c>
      <c r="D128" s="169" t="s">
        <v>234</v>
      </c>
      <c r="E128" s="170">
        <v>12.6</v>
      </c>
      <c r="F128" s="171"/>
      <c r="G128" s="172">
        <f>ROUND(E128*F128,2)</f>
        <v>0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</row>
    <row r="129" spans="1:20" outlineLevel="1" x14ac:dyDescent="0.2">
      <c r="A129" s="173">
        <v>41</v>
      </c>
      <c r="B129" s="174" t="s">
        <v>392</v>
      </c>
      <c r="C129" s="299" t="s">
        <v>393</v>
      </c>
      <c r="D129" s="175" t="s">
        <v>246</v>
      </c>
      <c r="E129" s="176">
        <v>20</v>
      </c>
      <c r="F129" s="177"/>
      <c r="G129" s="178">
        <f>ROUND(E129*F129,2)</f>
        <v>0</v>
      </c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</row>
    <row r="130" spans="1:20" outlineLevel="1" x14ac:dyDescent="0.2">
      <c r="A130" s="173">
        <v>42</v>
      </c>
      <c r="B130" s="174" t="s">
        <v>2266</v>
      </c>
      <c r="C130" s="299" t="s">
        <v>394</v>
      </c>
      <c r="D130" s="175" t="s">
        <v>234</v>
      </c>
      <c r="E130" s="176">
        <v>3.15</v>
      </c>
      <c r="F130" s="177"/>
      <c r="G130" s="178">
        <f>ROUND(E130*F130,2)</f>
        <v>0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</row>
    <row r="131" spans="1:20" x14ac:dyDescent="0.2">
      <c r="A131" s="160" t="s">
        <v>192</v>
      </c>
      <c r="B131" s="161" t="s">
        <v>96</v>
      </c>
      <c r="C131" s="179" t="s">
        <v>98</v>
      </c>
      <c r="D131" s="162"/>
      <c r="E131" s="163"/>
      <c r="F131" s="164"/>
      <c r="G131" s="165">
        <f>SUM(G132:G248)</f>
        <v>0</v>
      </c>
    </row>
    <row r="132" spans="1:20" outlineLevel="1" x14ac:dyDescent="0.2">
      <c r="A132" s="173">
        <v>43</v>
      </c>
      <c r="B132" s="174" t="s">
        <v>395</v>
      </c>
      <c r="C132" s="180" t="s">
        <v>396</v>
      </c>
      <c r="D132" s="175" t="s">
        <v>246</v>
      </c>
      <c r="E132" s="176">
        <v>102.67</v>
      </c>
      <c r="F132" s="177"/>
      <c r="G132" s="178">
        <f>ROUND(E132*F132,2)</f>
        <v>0</v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</row>
    <row r="133" spans="1:20" outlineLevel="1" x14ac:dyDescent="0.2">
      <c r="A133" s="167">
        <v>44</v>
      </c>
      <c r="B133" s="168" t="s">
        <v>397</v>
      </c>
      <c r="C133" s="181" t="s">
        <v>398</v>
      </c>
      <c r="D133" s="169" t="s">
        <v>246</v>
      </c>
      <c r="E133" s="170">
        <v>2234.9875000000002</v>
      </c>
      <c r="F133" s="171"/>
      <c r="G133" s="172">
        <f>ROUND(E133*F133,2)</f>
        <v>0</v>
      </c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</row>
    <row r="134" spans="1:20" outlineLevel="2" x14ac:dyDescent="0.2">
      <c r="A134" s="153"/>
      <c r="B134" s="154"/>
      <c r="C134" s="187" t="s">
        <v>399</v>
      </c>
      <c r="D134" s="185"/>
      <c r="E134" s="186">
        <v>2234.9899999999998</v>
      </c>
      <c r="F134" s="156"/>
      <c r="G134" s="15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</row>
    <row r="135" spans="1:20" outlineLevel="1" x14ac:dyDescent="0.2">
      <c r="A135" s="167">
        <v>45</v>
      </c>
      <c r="B135" s="168" t="s">
        <v>400</v>
      </c>
      <c r="C135" s="181" t="s">
        <v>401</v>
      </c>
      <c r="D135" s="169" t="s">
        <v>246</v>
      </c>
      <c r="E135" s="170">
        <v>136.06950000000001</v>
      </c>
      <c r="F135" s="171"/>
      <c r="G135" s="172">
        <f>ROUND(E135*F135,2)</f>
        <v>0</v>
      </c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</row>
    <row r="136" spans="1:20" outlineLevel="2" x14ac:dyDescent="0.2">
      <c r="A136" s="153"/>
      <c r="B136" s="154"/>
      <c r="C136" s="187" t="s">
        <v>402</v>
      </c>
      <c r="D136" s="185"/>
      <c r="E136" s="186">
        <v>14.14</v>
      </c>
      <c r="F136" s="156"/>
      <c r="G136" s="15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</row>
    <row r="137" spans="1:20" outlineLevel="3" x14ac:dyDescent="0.2">
      <c r="A137" s="153"/>
      <c r="B137" s="154"/>
      <c r="C137" s="187" t="s">
        <v>403</v>
      </c>
      <c r="D137" s="185"/>
      <c r="E137" s="186">
        <v>40.21</v>
      </c>
      <c r="F137" s="156"/>
      <c r="G137" s="15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</row>
    <row r="138" spans="1:20" outlineLevel="3" x14ac:dyDescent="0.2">
      <c r="A138" s="153"/>
      <c r="B138" s="154"/>
      <c r="C138" s="187" t="s">
        <v>403</v>
      </c>
      <c r="D138" s="185"/>
      <c r="E138" s="186">
        <v>40.21</v>
      </c>
      <c r="F138" s="156"/>
      <c r="G138" s="15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</row>
    <row r="139" spans="1:20" outlineLevel="3" x14ac:dyDescent="0.2">
      <c r="A139" s="153"/>
      <c r="B139" s="154"/>
      <c r="C139" s="187" t="s">
        <v>404</v>
      </c>
      <c r="D139" s="185"/>
      <c r="E139" s="186">
        <v>41.51</v>
      </c>
      <c r="F139" s="156"/>
      <c r="G139" s="15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</row>
    <row r="140" spans="1:20" outlineLevel="1" x14ac:dyDescent="0.2">
      <c r="A140" s="167">
        <v>46</v>
      </c>
      <c r="B140" s="168" t="s">
        <v>405</v>
      </c>
      <c r="C140" s="181" t="s">
        <v>406</v>
      </c>
      <c r="D140" s="169" t="s">
        <v>246</v>
      </c>
      <c r="E140" s="170">
        <v>102.67</v>
      </c>
      <c r="F140" s="171"/>
      <c r="G140" s="172">
        <f>ROUND(E140*F140,2)</f>
        <v>0</v>
      </c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</row>
    <row r="141" spans="1:20" outlineLevel="2" x14ac:dyDescent="0.2">
      <c r="A141" s="153"/>
      <c r="B141" s="154"/>
      <c r="C141" s="187" t="s">
        <v>407</v>
      </c>
      <c r="D141" s="185"/>
      <c r="E141" s="186">
        <v>21.95</v>
      </c>
      <c r="F141" s="156"/>
      <c r="G141" s="15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</row>
    <row r="142" spans="1:20" ht="33.75" outlineLevel="3" x14ac:dyDescent="0.2">
      <c r="A142" s="153"/>
      <c r="B142" s="154"/>
      <c r="C142" s="187" t="s">
        <v>408</v>
      </c>
      <c r="D142" s="185"/>
      <c r="E142" s="186">
        <v>80.72</v>
      </c>
      <c r="F142" s="156"/>
      <c r="G142" s="15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</row>
    <row r="143" spans="1:20" outlineLevel="1" x14ac:dyDescent="0.2">
      <c r="A143" s="167">
        <v>47</v>
      </c>
      <c r="B143" s="168" t="s">
        <v>409</v>
      </c>
      <c r="C143" s="181" t="s">
        <v>410</v>
      </c>
      <c r="D143" s="169" t="s">
        <v>246</v>
      </c>
      <c r="E143" s="170">
        <v>2006.335</v>
      </c>
      <c r="F143" s="171"/>
      <c r="G143" s="172">
        <f>ROUND(E143*F143,2)</f>
        <v>0</v>
      </c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</row>
    <row r="144" spans="1:20" outlineLevel="2" x14ac:dyDescent="0.2">
      <c r="A144" s="153"/>
      <c r="B144" s="154"/>
      <c r="C144" s="187" t="s">
        <v>411</v>
      </c>
      <c r="D144" s="185"/>
      <c r="E144" s="186">
        <v>1.97</v>
      </c>
      <c r="F144" s="156"/>
      <c r="G144" s="15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</row>
    <row r="145" spans="1:20" outlineLevel="3" x14ac:dyDescent="0.2">
      <c r="A145" s="153"/>
      <c r="B145" s="154"/>
      <c r="C145" s="187" t="s">
        <v>412</v>
      </c>
      <c r="D145" s="185"/>
      <c r="E145" s="186">
        <v>30.11</v>
      </c>
      <c r="F145" s="156"/>
      <c r="G145" s="15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</row>
    <row r="146" spans="1:20" outlineLevel="3" x14ac:dyDescent="0.2">
      <c r="A146" s="153"/>
      <c r="B146" s="154"/>
      <c r="C146" s="187" t="s">
        <v>413</v>
      </c>
      <c r="D146" s="185"/>
      <c r="E146" s="186">
        <v>34.01</v>
      </c>
      <c r="F146" s="156"/>
      <c r="G146" s="15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</row>
    <row r="147" spans="1:20" outlineLevel="3" x14ac:dyDescent="0.2">
      <c r="A147" s="153"/>
      <c r="B147" s="154"/>
      <c r="C147" s="187" t="s">
        <v>414</v>
      </c>
      <c r="D147" s="185"/>
      <c r="E147" s="186">
        <v>19.27</v>
      </c>
      <c r="F147" s="156"/>
      <c r="G147" s="15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</row>
    <row r="148" spans="1:20" outlineLevel="3" x14ac:dyDescent="0.2">
      <c r="A148" s="153"/>
      <c r="B148" s="154"/>
      <c r="C148" s="187" t="s">
        <v>415</v>
      </c>
      <c r="D148" s="185"/>
      <c r="E148" s="186">
        <v>13.18</v>
      </c>
      <c r="F148" s="156"/>
      <c r="G148" s="15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</row>
    <row r="149" spans="1:20" ht="22.5" outlineLevel="3" x14ac:dyDescent="0.2">
      <c r="A149" s="153"/>
      <c r="B149" s="154"/>
      <c r="C149" s="187" t="s">
        <v>416</v>
      </c>
      <c r="D149" s="185"/>
      <c r="E149" s="186">
        <v>13.07</v>
      </c>
      <c r="F149" s="156"/>
      <c r="G149" s="15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</row>
    <row r="150" spans="1:20" outlineLevel="3" x14ac:dyDescent="0.2">
      <c r="A150" s="153"/>
      <c r="B150" s="154"/>
      <c r="C150" s="187" t="s">
        <v>417</v>
      </c>
      <c r="D150" s="185"/>
      <c r="E150" s="186">
        <v>17.440000000000001</v>
      </c>
      <c r="F150" s="156"/>
      <c r="G150" s="15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</row>
    <row r="151" spans="1:20" outlineLevel="3" x14ac:dyDescent="0.2">
      <c r="A151" s="153"/>
      <c r="B151" s="154"/>
      <c r="C151" s="187" t="s">
        <v>418</v>
      </c>
      <c r="D151" s="185"/>
      <c r="E151" s="186">
        <v>9.9700000000000006</v>
      </c>
      <c r="F151" s="156"/>
      <c r="G151" s="15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</row>
    <row r="152" spans="1:20" outlineLevel="3" x14ac:dyDescent="0.2">
      <c r="A152" s="153"/>
      <c r="B152" s="154"/>
      <c r="C152" s="187" t="s">
        <v>419</v>
      </c>
      <c r="D152" s="185"/>
      <c r="E152" s="186">
        <v>12.07</v>
      </c>
      <c r="F152" s="156"/>
      <c r="G152" s="15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</row>
    <row r="153" spans="1:20" ht="22.5" outlineLevel="3" x14ac:dyDescent="0.2">
      <c r="A153" s="153"/>
      <c r="B153" s="154"/>
      <c r="C153" s="187" t="s">
        <v>420</v>
      </c>
      <c r="D153" s="185"/>
      <c r="E153" s="186">
        <v>20.45</v>
      </c>
      <c r="F153" s="156"/>
      <c r="G153" s="15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</row>
    <row r="154" spans="1:20" outlineLevel="3" x14ac:dyDescent="0.2">
      <c r="A154" s="153"/>
      <c r="B154" s="154"/>
      <c r="C154" s="187" t="s">
        <v>421</v>
      </c>
      <c r="D154" s="185"/>
      <c r="E154" s="186">
        <v>23.78</v>
      </c>
      <c r="F154" s="156"/>
      <c r="G154" s="15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</row>
    <row r="155" spans="1:20" ht="33.75" outlineLevel="3" x14ac:dyDescent="0.2">
      <c r="A155" s="153"/>
      <c r="B155" s="154"/>
      <c r="C155" s="187" t="s">
        <v>422</v>
      </c>
      <c r="D155" s="185"/>
      <c r="E155" s="186">
        <v>24.68</v>
      </c>
      <c r="F155" s="156"/>
      <c r="G155" s="15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</row>
    <row r="156" spans="1:20" outlineLevel="3" x14ac:dyDescent="0.2">
      <c r="A156" s="153"/>
      <c r="B156" s="154"/>
      <c r="C156" s="187" t="s">
        <v>423</v>
      </c>
      <c r="D156" s="185"/>
      <c r="E156" s="186">
        <v>16.21</v>
      </c>
      <c r="F156" s="156"/>
      <c r="G156" s="15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</row>
    <row r="157" spans="1:20" outlineLevel="3" x14ac:dyDescent="0.2">
      <c r="A157" s="153"/>
      <c r="B157" s="154"/>
      <c r="C157" s="187" t="s">
        <v>424</v>
      </c>
      <c r="D157" s="185"/>
      <c r="E157" s="186">
        <v>6.77</v>
      </c>
      <c r="F157" s="156"/>
      <c r="G157" s="15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</row>
    <row r="158" spans="1:20" outlineLevel="3" x14ac:dyDescent="0.2">
      <c r="A158" s="153"/>
      <c r="B158" s="154"/>
      <c r="C158" s="187" t="s">
        <v>425</v>
      </c>
      <c r="D158" s="185"/>
      <c r="E158" s="186">
        <v>1763.35</v>
      </c>
      <c r="F158" s="156"/>
      <c r="G158" s="15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</row>
    <row r="159" spans="1:20" ht="22.5" outlineLevel="1" x14ac:dyDescent="0.2">
      <c r="A159" s="167">
        <v>48</v>
      </c>
      <c r="B159" s="168" t="s">
        <v>426</v>
      </c>
      <c r="C159" s="181" t="s">
        <v>427</v>
      </c>
      <c r="D159" s="169" t="s">
        <v>246</v>
      </c>
      <c r="E159" s="170">
        <v>263.0625</v>
      </c>
      <c r="F159" s="171"/>
      <c r="G159" s="172">
        <f>ROUND(E159*F159,2)</f>
        <v>0</v>
      </c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</row>
    <row r="160" spans="1:20" ht="33.75" outlineLevel="2" x14ac:dyDescent="0.2">
      <c r="A160" s="153"/>
      <c r="B160" s="154"/>
      <c r="C160" s="187" t="s">
        <v>428</v>
      </c>
      <c r="D160" s="185"/>
      <c r="E160" s="186">
        <v>14.6</v>
      </c>
      <c r="F160" s="156"/>
      <c r="G160" s="15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</row>
    <row r="161" spans="1:20" ht="22.5" outlineLevel="3" x14ac:dyDescent="0.2">
      <c r="A161" s="153"/>
      <c r="B161" s="154"/>
      <c r="C161" s="187" t="s">
        <v>429</v>
      </c>
      <c r="D161" s="185"/>
      <c r="E161" s="186">
        <v>14.1</v>
      </c>
      <c r="F161" s="156"/>
      <c r="G161" s="15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</row>
    <row r="162" spans="1:20" ht="22.5" outlineLevel="3" x14ac:dyDescent="0.2">
      <c r="A162" s="153"/>
      <c r="B162" s="154"/>
      <c r="C162" s="187" t="s">
        <v>430</v>
      </c>
      <c r="D162" s="185"/>
      <c r="E162" s="186">
        <v>23.32</v>
      </c>
      <c r="F162" s="156"/>
      <c r="G162" s="15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</row>
    <row r="163" spans="1:20" ht="33.75" outlineLevel="3" x14ac:dyDescent="0.2">
      <c r="A163" s="153"/>
      <c r="B163" s="154"/>
      <c r="C163" s="187" t="s">
        <v>431</v>
      </c>
      <c r="D163" s="185"/>
      <c r="E163" s="186">
        <v>17.350000000000001</v>
      </c>
      <c r="F163" s="156"/>
      <c r="G163" s="15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</row>
    <row r="164" spans="1:20" ht="22.5" outlineLevel="3" x14ac:dyDescent="0.2">
      <c r="A164" s="153"/>
      <c r="B164" s="154"/>
      <c r="C164" s="187" t="s">
        <v>432</v>
      </c>
      <c r="D164" s="185"/>
      <c r="E164" s="186">
        <v>39.950000000000003</v>
      </c>
      <c r="F164" s="156"/>
      <c r="G164" s="15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</row>
    <row r="165" spans="1:20" ht="22.5" outlineLevel="3" x14ac:dyDescent="0.2">
      <c r="A165" s="153"/>
      <c r="B165" s="154"/>
      <c r="C165" s="187" t="s">
        <v>433</v>
      </c>
      <c r="D165" s="185"/>
      <c r="E165" s="186">
        <v>38.450000000000003</v>
      </c>
      <c r="F165" s="156"/>
      <c r="G165" s="15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</row>
    <row r="166" spans="1:20" ht="33.75" outlineLevel="3" x14ac:dyDescent="0.2">
      <c r="A166" s="153"/>
      <c r="B166" s="154"/>
      <c r="C166" s="187" t="s">
        <v>434</v>
      </c>
      <c r="D166" s="185"/>
      <c r="E166" s="186">
        <v>35.17</v>
      </c>
      <c r="F166" s="156"/>
      <c r="G166" s="15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</row>
    <row r="167" spans="1:20" ht="22.5" outlineLevel="3" x14ac:dyDescent="0.2">
      <c r="A167" s="153"/>
      <c r="B167" s="154"/>
      <c r="C167" s="187" t="s">
        <v>435</v>
      </c>
      <c r="D167" s="185"/>
      <c r="E167" s="186">
        <v>31.07</v>
      </c>
      <c r="F167" s="156"/>
      <c r="G167" s="15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</row>
    <row r="168" spans="1:20" ht="45" outlineLevel="3" x14ac:dyDescent="0.2">
      <c r="A168" s="153"/>
      <c r="B168" s="154"/>
      <c r="C168" s="187" t="s">
        <v>436</v>
      </c>
      <c r="D168" s="185"/>
      <c r="E168" s="186">
        <v>29.64</v>
      </c>
      <c r="F168" s="156"/>
      <c r="G168" s="15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</row>
    <row r="169" spans="1:20" ht="22.5" outlineLevel="3" x14ac:dyDescent="0.2">
      <c r="A169" s="153"/>
      <c r="B169" s="154"/>
      <c r="C169" s="187" t="s">
        <v>437</v>
      </c>
      <c r="D169" s="185"/>
      <c r="E169" s="186">
        <v>19.399999999999999</v>
      </c>
      <c r="F169" s="156"/>
      <c r="G169" s="15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</row>
    <row r="170" spans="1:20" ht="22.5" outlineLevel="1" x14ac:dyDescent="0.2">
      <c r="A170" s="167">
        <v>49</v>
      </c>
      <c r="B170" s="168" t="s">
        <v>438</v>
      </c>
      <c r="C170" s="181" t="s">
        <v>439</v>
      </c>
      <c r="D170" s="169" t="s">
        <v>246</v>
      </c>
      <c r="E170" s="170">
        <v>1763.3510000000001</v>
      </c>
      <c r="F170" s="171"/>
      <c r="G170" s="172">
        <f>ROUND(E170*F170,2)</f>
        <v>0</v>
      </c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</row>
    <row r="171" spans="1:20" ht="22.5" outlineLevel="2" x14ac:dyDescent="0.2">
      <c r="A171" s="153"/>
      <c r="B171" s="154"/>
      <c r="C171" s="187" t="s">
        <v>440</v>
      </c>
      <c r="D171" s="185"/>
      <c r="E171" s="186">
        <v>115.81</v>
      </c>
      <c r="F171" s="156"/>
      <c r="G171" s="15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</row>
    <row r="172" spans="1:20" outlineLevel="3" x14ac:dyDescent="0.2">
      <c r="A172" s="153"/>
      <c r="B172" s="154"/>
      <c r="C172" s="187" t="s">
        <v>441</v>
      </c>
      <c r="D172" s="185"/>
      <c r="E172" s="186">
        <v>33.64</v>
      </c>
      <c r="F172" s="156"/>
      <c r="G172" s="15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</row>
    <row r="173" spans="1:20" outlineLevel="3" x14ac:dyDescent="0.2">
      <c r="A173" s="153"/>
      <c r="B173" s="154"/>
      <c r="C173" s="187" t="s">
        <v>442</v>
      </c>
      <c r="D173" s="185"/>
      <c r="E173" s="186">
        <v>36.57</v>
      </c>
      <c r="F173" s="156"/>
      <c r="G173" s="15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</row>
    <row r="174" spans="1:20" outlineLevel="3" x14ac:dyDescent="0.2">
      <c r="A174" s="153"/>
      <c r="B174" s="154"/>
      <c r="C174" s="187" t="s">
        <v>443</v>
      </c>
      <c r="D174" s="185"/>
      <c r="E174" s="186">
        <v>50.75</v>
      </c>
      <c r="F174" s="156"/>
      <c r="G174" s="15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</row>
    <row r="175" spans="1:20" ht="22.5" outlineLevel="3" x14ac:dyDescent="0.2">
      <c r="A175" s="153"/>
      <c r="B175" s="154"/>
      <c r="C175" s="187" t="s">
        <v>444</v>
      </c>
      <c r="D175" s="185"/>
      <c r="E175" s="186">
        <v>67.58</v>
      </c>
      <c r="F175" s="156"/>
      <c r="G175" s="15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</row>
    <row r="176" spans="1:20" ht="22.5" outlineLevel="3" x14ac:dyDescent="0.2">
      <c r="A176" s="153"/>
      <c r="B176" s="154"/>
      <c r="C176" s="187" t="s">
        <v>445</v>
      </c>
      <c r="D176" s="185"/>
      <c r="E176" s="186">
        <v>66.75</v>
      </c>
      <c r="F176" s="156"/>
      <c r="G176" s="15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</row>
    <row r="177" spans="1:20" outlineLevel="3" x14ac:dyDescent="0.2">
      <c r="A177" s="153"/>
      <c r="B177" s="154"/>
      <c r="C177" s="187" t="s">
        <v>446</v>
      </c>
      <c r="D177" s="185"/>
      <c r="E177" s="186">
        <v>61.67</v>
      </c>
      <c r="F177" s="156"/>
      <c r="G177" s="15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</row>
    <row r="178" spans="1:20" outlineLevel="3" x14ac:dyDescent="0.2">
      <c r="A178" s="153"/>
      <c r="B178" s="154"/>
      <c r="C178" s="187" t="s">
        <v>447</v>
      </c>
      <c r="D178" s="185"/>
      <c r="E178" s="186">
        <v>43.09</v>
      </c>
      <c r="F178" s="156"/>
      <c r="G178" s="15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</row>
    <row r="179" spans="1:20" ht="22.5" outlineLevel="3" x14ac:dyDescent="0.2">
      <c r="A179" s="153"/>
      <c r="B179" s="154"/>
      <c r="C179" s="187" t="s">
        <v>448</v>
      </c>
      <c r="D179" s="185"/>
      <c r="E179" s="186">
        <v>39.69</v>
      </c>
      <c r="F179" s="156"/>
      <c r="G179" s="15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</row>
    <row r="180" spans="1:20" outlineLevel="3" x14ac:dyDescent="0.2">
      <c r="A180" s="153"/>
      <c r="B180" s="154"/>
      <c r="C180" s="187" t="s">
        <v>449</v>
      </c>
      <c r="D180" s="185"/>
      <c r="E180" s="186">
        <v>42.75</v>
      </c>
      <c r="F180" s="156"/>
      <c r="G180" s="15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</row>
    <row r="181" spans="1:20" outlineLevel="3" x14ac:dyDescent="0.2">
      <c r="A181" s="153"/>
      <c r="B181" s="154"/>
      <c r="C181" s="187" t="s">
        <v>450</v>
      </c>
      <c r="D181" s="185"/>
      <c r="E181" s="186">
        <v>50.24</v>
      </c>
      <c r="F181" s="156"/>
      <c r="G181" s="15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</row>
    <row r="182" spans="1:20" ht="22.5" outlineLevel="3" x14ac:dyDescent="0.2">
      <c r="A182" s="153"/>
      <c r="B182" s="154"/>
      <c r="C182" s="187" t="s">
        <v>451</v>
      </c>
      <c r="D182" s="185"/>
      <c r="E182" s="186">
        <v>38.18</v>
      </c>
      <c r="F182" s="156"/>
      <c r="G182" s="15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</row>
    <row r="183" spans="1:20" outlineLevel="3" x14ac:dyDescent="0.2">
      <c r="A183" s="153"/>
      <c r="B183" s="154"/>
      <c r="C183" s="187" t="s">
        <v>452</v>
      </c>
      <c r="D183" s="185"/>
      <c r="E183" s="186">
        <v>63.68</v>
      </c>
      <c r="F183" s="156"/>
      <c r="G183" s="15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</row>
    <row r="184" spans="1:20" outlineLevel="3" x14ac:dyDescent="0.2">
      <c r="A184" s="153"/>
      <c r="B184" s="154"/>
      <c r="C184" s="187" t="s">
        <v>453</v>
      </c>
      <c r="D184" s="185"/>
      <c r="E184" s="186">
        <v>43.27</v>
      </c>
      <c r="F184" s="156"/>
      <c r="G184" s="15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</row>
    <row r="185" spans="1:20" outlineLevel="3" x14ac:dyDescent="0.2">
      <c r="A185" s="153"/>
      <c r="B185" s="154"/>
      <c r="C185" s="187" t="s">
        <v>454</v>
      </c>
      <c r="D185" s="185"/>
      <c r="E185" s="186">
        <v>41.73</v>
      </c>
      <c r="F185" s="156"/>
      <c r="G185" s="15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</row>
    <row r="186" spans="1:20" outlineLevel="3" x14ac:dyDescent="0.2">
      <c r="A186" s="153"/>
      <c r="B186" s="154"/>
      <c r="C186" s="187" t="s">
        <v>455</v>
      </c>
      <c r="D186" s="185"/>
      <c r="E186" s="186">
        <v>77.28</v>
      </c>
      <c r="F186" s="156"/>
      <c r="G186" s="15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</row>
    <row r="187" spans="1:20" outlineLevel="3" x14ac:dyDescent="0.2">
      <c r="A187" s="153"/>
      <c r="B187" s="154"/>
      <c r="C187" s="187" t="s">
        <v>456</v>
      </c>
      <c r="D187" s="185"/>
      <c r="E187" s="186">
        <v>66.39</v>
      </c>
      <c r="F187" s="156"/>
      <c r="G187" s="15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</row>
    <row r="188" spans="1:20" outlineLevel="3" x14ac:dyDescent="0.2">
      <c r="A188" s="153"/>
      <c r="B188" s="154"/>
      <c r="C188" s="187" t="s">
        <v>457</v>
      </c>
      <c r="D188" s="185"/>
      <c r="E188" s="186">
        <v>48.8</v>
      </c>
      <c r="F188" s="156"/>
      <c r="G188" s="15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</row>
    <row r="189" spans="1:20" ht="22.5" outlineLevel="3" x14ac:dyDescent="0.2">
      <c r="A189" s="153"/>
      <c r="B189" s="154"/>
      <c r="C189" s="187" t="s">
        <v>458</v>
      </c>
      <c r="D189" s="185"/>
      <c r="E189" s="186">
        <v>129.77000000000001</v>
      </c>
      <c r="F189" s="156"/>
      <c r="G189" s="15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</row>
    <row r="190" spans="1:20" ht="22.5" outlineLevel="3" x14ac:dyDescent="0.2">
      <c r="A190" s="153"/>
      <c r="B190" s="154"/>
      <c r="C190" s="187" t="s">
        <v>459</v>
      </c>
      <c r="D190" s="185"/>
      <c r="E190" s="186">
        <v>68.69</v>
      </c>
      <c r="F190" s="156"/>
      <c r="G190" s="15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</row>
    <row r="191" spans="1:20" outlineLevel="3" x14ac:dyDescent="0.2">
      <c r="A191" s="153"/>
      <c r="B191" s="154"/>
      <c r="C191" s="187" t="s">
        <v>460</v>
      </c>
      <c r="D191" s="185"/>
      <c r="E191" s="186">
        <v>84.49</v>
      </c>
      <c r="F191" s="156"/>
      <c r="G191" s="15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</row>
    <row r="192" spans="1:20" outlineLevel="3" x14ac:dyDescent="0.2">
      <c r="A192" s="153"/>
      <c r="B192" s="154"/>
      <c r="C192" s="187" t="s">
        <v>461</v>
      </c>
      <c r="D192" s="185"/>
      <c r="E192" s="186">
        <v>73.94</v>
      </c>
      <c r="F192" s="156"/>
      <c r="G192" s="15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</row>
    <row r="193" spans="1:20" ht="22.5" outlineLevel="3" x14ac:dyDescent="0.2">
      <c r="A193" s="153"/>
      <c r="B193" s="154"/>
      <c r="C193" s="187" t="s">
        <v>462</v>
      </c>
      <c r="D193" s="185"/>
      <c r="E193" s="186">
        <v>66.31</v>
      </c>
      <c r="F193" s="156"/>
      <c r="G193" s="15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</row>
    <row r="194" spans="1:20" ht="22.5" outlineLevel="3" x14ac:dyDescent="0.2">
      <c r="A194" s="153"/>
      <c r="B194" s="154"/>
      <c r="C194" s="187" t="s">
        <v>463</v>
      </c>
      <c r="D194" s="185"/>
      <c r="E194" s="186">
        <v>138.13999999999999</v>
      </c>
      <c r="F194" s="156"/>
      <c r="G194" s="15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</row>
    <row r="195" spans="1:20" ht="22.5" outlineLevel="3" x14ac:dyDescent="0.2">
      <c r="A195" s="153"/>
      <c r="B195" s="154"/>
      <c r="C195" s="187" t="s">
        <v>464</v>
      </c>
      <c r="D195" s="185"/>
      <c r="E195" s="186">
        <v>77.97</v>
      </c>
      <c r="F195" s="156"/>
      <c r="G195" s="15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</row>
    <row r="196" spans="1:20" outlineLevel="3" x14ac:dyDescent="0.2">
      <c r="A196" s="153"/>
      <c r="B196" s="154"/>
      <c r="C196" s="187" t="s">
        <v>465</v>
      </c>
      <c r="D196" s="185"/>
      <c r="E196" s="186">
        <v>157.55000000000001</v>
      </c>
      <c r="F196" s="156"/>
      <c r="G196" s="15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</row>
    <row r="197" spans="1:20" outlineLevel="3" x14ac:dyDescent="0.2">
      <c r="A197" s="153"/>
      <c r="B197" s="154"/>
      <c r="C197" s="187" t="s">
        <v>466</v>
      </c>
      <c r="D197" s="185"/>
      <c r="E197" s="186">
        <v>75.09</v>
      </c>
      <c r="F197" s="156"/>
      <c r="G197" s="15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</row>
    <row r="198" spans="1:20" ht="22.5" outlineLevel="3" x14ac:dyDescent="0.2">
      <c r="A198" s="153"/>
      <c r="B198" s="154"/>
      <c r="C198" s="187" t="s">
        <v>467</v>
      </c>
      <c r="D198" s="185"/>
      <c r="E198" s="186">
        <v>146.51</v>
      </c>
      <c r="F198" s="156"/>
      <c r="G198" s="15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</row>
    <row r="199" spans="1:20" outlineLevel="3" x14ac:dyDescent="0.2">
      <c r="A199" s="153"/>
      <c r="B199" s="154"/>
      <c r="C199" s="187" t="s">
        <v>468</v>
      </c>
      <c r="D199" s="185"/>
      <c r="E199" s="186">
        <v>-242.98</v>
      </c>
      <c r="F199" s="156"/>
      <c r="G199" s="15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</row>
    <row r="200" spans="1:20" outlineLevel="1" x14ac:dyDescent="0.2">
      <c r="A200" s="167">
        <v>50</v>
      </c>
      <c r="B200" s="168" t="s">
        <v>469</v>
      </c>
      <c r="C200" s="181" t="s">
        <v>470</v>
      </c>
      <c r="D200" s="169" t="s">
        <v>344</v>
      </c>
      <c r="E200" s="170">
        <v>626.125</v>
      </c>
      <c r="F200" s="171"/>
      <c r="G200" s="172">
        <f>ROUND(E200*F200,2)</f>
        <v>0</v>
      </c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</row>
    <row r="201" spans="1:20" outlineLevel="2" x14ac:dyDescent="0.2">
      <c r="A201" s="153"/>
      <c r="B201" s="154"/>
      <c r="C201" s="187" t="s">
        <v>471</v>
      </c>
      <c r="D201" s="185"/>
      <c r="E201" s="186">
        <v>526.13</v>
      </c>
      <c r="F201" s="156"/>
      <c r="G201" s="15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</row>
    <row r="202" spans="1:20" outlineLevel="3" x14ac:dyDescent="0.2">
      <c r="A202" s="153"/>
      <c r="B202" s="154"/>
      <c r="C202" s="187" t="s">
        <v>472</v>
      </c>
      <c r="D202" s="185"/>
      <c r="E202" s="186">
        <v>100</v>
      </c>
      <c r="F202" s="156"/>
      <c r="G202" s="15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</row>
    <row r="203" spans="1:20" outlineLevel="1" x14ac:dyDescent="0.2">
      <c r="A203" s="167">
        <v>51</v>
      </c>
      <c r="B203" s="168" t="s">
        <v>473</v>
      </c>
      <c r="C203" s="181" t="s">
        <v>474</v>
      </c>
      <c r="D203" s="169" t="s">
        <v>246</v>
      </c>
      <c r="E203" s="170">
        <v>1369.308</v>
      </c>
      <c r="F203" s="171"/>
      <c r="G203" s="172">
        <f>ROUND(E203*F203,2)</f>
        <v>0</v>
      </c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</row>
    <row r="204" spans="1:20" outlineLevel="2" x14ac:dyDescent="0.2">
      <c r="A204" s="153"/>
      <c r="B204" s="154"/>
      <c r="C204" s="187" t="s">
        <v>475</v>
      </c>
      <c r="D204" s="185"/>
      <c r="E204" s="186">
        <v>684.65</v>
      </c>
      <c r="F204" s="156"/>
      <c r="G204" s="15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</row>
    <row r="205" spans="1:20" outlineLevel="3" x14ac:dyDescent="0.2">
      <c r="A205" s="153"/>
      <c r="B205" s="154"/>
      <c r="C205" s="187" t="s">
        <v>476</v>
      </c>
      <c r="D205" s="185"/>
      <c r="E205" s="186">
        <v>684.65</v>
      </c>
      <c r="F205" s="156"/>
      <c r="G205" s="15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</row>
    <row r="206" spans="1:20" outlineLevel="1" x14ac:dyDescent="0.2">
      <c r="A206" s="167">
        <v>52</v>
      </c>
      <c r="B206" s="168" t="s">
        <v>477</v>
      </c>
      <c r="C206" s="181" t="s">
        <v>478</v>
      </c>
      <c r="D206" s="169" t="s">
        <v>246</v>
      </c>
      <c r="E206" s="170">
        <v>172.04</v>
      </c>
      <c r="F206" s="171"/>
      <c r="G206" s="172">
        <f>ROUND(E206*F206,2)</f>
        <v>0</v>
      </c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</row>
    <row r="207" spans="1:20" outlineLevel="2" x14ac:dyDescent="0.2">
      <c r="A207" s="153"/>
      <c r="B207" s="154"/>
      <c r="C207" s="187" t="s">
        <v>479</v>
      </c>
      <c r="D207" s="185"/>
      <c r="E207" s="186">
        <v>86.02</v>
      </c>
      <c r="F207" s="156"/>
      <c r="G207" s="15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</row>
    <row r="208" spans="1:20" outlineLevel="3" x14ac:dyDescent="0.2">
      <c r="A208" s="153"/>
      <c r="B208" s="154"/>
      <c r="C208" s="187" t="s">
        <v>480</v>
      </c>
      <c r="D208" s="185"/>
      <c r="E208" s="186">
        <v>86.02</v>
      </c>
      <c r="F208" s="156"/>
      <c r="G208" s="15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</row>
    <row r="209" spans="1:20" outlineLevel="1" x14ac:dyDescent="0.2">
      <c r="A209" s="167">
        <v>53</v>
      </c>
      <c r="B209" s="168" t="s">
        <v>481</v>
      </c>
      <c r="C209" s="181" t="s">
        <v>482</v>
      </c>
      <c r="D209" s="169" t="s">
        <v>246</v>
      </c>
      <c r="E209" s="170">
        <v>444.29399999999998</v>
      </c>
      <c r="F209" s="171"/>
      <c r="G209" s="172">
        <f>ROUND(E209*F209,2)</f>
        <v>0</v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</row>
    <row r="210" spans="1:20" outlineLevel="2" x14ac:dyDescent="0.2">
      <c r="A210" s="153"/>
      <c r="B210" s="154"/>
      <c r="C210" s="187" t="s">
        <v>483</v>
      </c>
      <c r="D210" s="185"/>
      <c r="E210" s="186">
        <v>444.29</v>
      </c>
      <c r="F210" s="156"/>
      <c r="G210" s="15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</row>
    <row r="211" spans="1:20" outlineLevel="1" x14ac:dyDescent="0.2">
      <c r="A211" s="173">
        <v>54</v>
      </c>
      <c r="B211" s="174" t="s">
        <v>484</v>
      </c>
      <c r="C211" s="180" t="s">
        <v>485</v>
      </c>
      <c r="D211" s="175" t="s">
        <v>246</v>
      </c>
      <c r="E211" s="176">
        <v>654.51199999999994</v>
      </c>
      <c r="F211" s="177"/>
      <c r="G211" s="178">
        <f>ROUND(E211*F211,2)</f>
        <v>0</v>
      </c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</row>
    <row r="212" spans="1:20" outlineLevel="1" x14ac:dyDescent="0.2">
      <c r="A212" s="173">
        <v>55</v>
      </c>
      <c r="B212" s="174" t="s">
        <v>486</v>
      </c>
      <c r="C212" s="180" t="s">
        <v>487</v>
      </c>
      <c r="D212" s="175" t="s">
        <v>246</v>
      </c>
      <c r="E212" s="176">
        <v>30.141999999999999</v>
      </c>
      <c r="F212" s="177"/>
      <c r="G212" s="178">
        <f>ROUND(E212*F212,2)</f>
        <v>0</v>
      </c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</row>
    <row r="213" spans="1:20" ht="22.5" outlineLevel="1" x14ac:dyDescent="0.2">
      <c r="A213" s="167">
        <v>56</v>
      </c>
      <c r="B213" s="168" t="s">
        <v>488</v>
      </c>
      <c r="C213" s="181" t="s">
        <v>489</v>
      </c>
      <c r="D213" s="169" t="s">
        <v>246</v>
      </c>
      <c r="E213" s="170">
        <v>684.654</v>
      </c>
      <c r="F213" s="171"/>
      <c r="G213" s="172">
        <f>ROUND(E213*F213,2)</f>
        <v>0</v>
      </c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</row>
    <row r="214" spans="1:20" outlineLevel="2" x14ac:dyDescent="0.2">
      <c r="A214" s="153"/>
      <c r="B214" s="154"/>
      <c r="C214" s="187" t="s">
        <v>490</v>
      </c>
      <c r="D214" s="185"/>
      <c r="E214" s="186">
        <v>654.51</v>
      </c>
      <c r="F214" s="156"/>
      <c r="G214" s="15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</row>
    <row r="215" spans="1:20" outlineLevel="3" x14ac:dyDescent="0.2">
      <c r="A215" s="153"/>
      <c r="B215" s="154"/>
      <c r="C215" s="187" t="s">
        <v>491</v>
      </c>
      <c r="D215" s="185"/>
      <c r="E215" s="186">
        <v>30.14</v>
      </c>
      <c r="F215" s="156"/>
      <c r="G215" s="15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</row>
    <row r="216" spans="1:20" outlineLevel="1" x14ac:dyDescent="0.2">
      <c r="A216" s="173">
        <v>57</v>
      </c>
      <c r="B216" s="174" t="s">
        <v>492</v>
      </c>
      <c r="C216" s="180" t="s">
        <v>493</v>
      </c>
      <c r="D216" s="175" t="s">
        <v>246</v>
      </c>
      <c r="E216" s="176">
        <v>684.654</v>
      </c>
      <c r="F216" s="177"/>
      <c r="G216" s="178">
        <f>ROUND(E216*F216,2)</f>
        <v>0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</row>
    <row r="217" spans="1:20" outlineLevel="1" x14ac:dyDescent="0.2">
      <c r="A217" s="167">
        <v>58</v>
      </c>
      <c r="B217" s="168" t="s">
        <v>494</v>
      </c>
      <c r="C217" s="181" t="s">
        <v>495</v>
      </c>
      <c r="D217" s="169" t="s">
        <v>234</v>
      </c>
      <c r="E217" s="170">
        <v>58.789400000000001</v>
      </c>
      <c r="F217" s="171"/>
      <c r="G217" s="172">
        <f>ROUND(E217*F217,2)</f>
        <v>0</v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</row>
    <row r="218" spans="1:20" outlineLevel="2" x14ac:dyDescent="0.2">
      <c r="A218" s="153"/>
      <c r="B218" s="154"/>
      <c r="C218" s="187" t="s">
        <v>496</v>
      </c>
      <c r="D218" s="185"/>
      <c r="E218" s="186">
        <v>47.35</v>
      </c>
      <c r="F218" s="156"/>
      <c r="G218" s="15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</row>
    <row r="219" spans="1:20" outlineLevel="3" x14ac:dyDescent="0.2">
      <c r="A219" s="153"/>
      <c r="B219" s="154"/>
      <c r="C219" s="187" t="s">
        <v>497</v>
      </c>
      <c r="D219" s="185"/>
      <c r="E219" s="186">
        <v>7.57</v>
      </c>
      <c r="F219" s="156"/>
      <c r="G219" s="15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</row>
    <row r="220" spans="1:20" outlineLevel="3" x14ac:dyDescent="0.2">
      <c r="A220" s="153"/>
      <c r="B220" s="154"/>
      <c r="C220" s="187" t="s">
        <v>498</v>
      </c>
      <c r="D220" s="185"/>
      <c r="E220" s="186">
        <v>3.87</v>
      </c>
      <c r="F220" s="156"/>
      <c r="G220" s="15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</row>
    <row r="221" spans="1:20" outlineLevel="1" x14ac:dyDescent="0.2">
      <c r="A221" s="167">
        <v>59</v>
      </c>
      <c r="B221" s="168" t="s">
        <v>499</v>
      </c>
      <c r="C221" s="181" t="s">
        <v>500</v>
      </c>
      <c r="D221" s="169" t="s">
        <v>234</v>
      </c>
      <c r="E221" s="170">
        <v>8.25</v>
      </c>
      <c r="F221" s="171"/>
      <c r="G221" s="172">
        <f>ROUND(E221*F221,2)</f>
        <v>0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</row>
    <row r="222" spans="1:20" outlineLevel="2" x14ac:dyDescent="0.2">
      <c r="A222" s="153"/>
      <c r="B222" s="154"/>
      <c r="C222" s="187" t="s">
        <v>501</v>
      </c>
      <c r="D222" s="185"/>
      <c r="E222" s="186">
        <v>8.25</v>
      </c>
      <c r="F222" s="156"/>
      <c r="G222" s="15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</row>
    <row r="223" spans="1:20" outlineLevel="1" x14ac:dyDescent="0.2">
      <c r="A223" s="167">
        <v>60</v>
      </c>
      <c r="B223" s="168" t="s">
        <v>502</v>
      </c>
      <c r="C223" s="181" t="s">
        <v>503</v>
      </c>
      <c r="D223" s="169" t="s">
        <v>283</v>
      </c>
      <c r="E223" s="170">
        <f>E224+E225</f>
        <v>1.9570000000000001</v>
      </c>
      <c r="F223" s="171"/>
      <c r="G223" s="172">
        <f>ROUND(E223*F223,2)</f>
        <v>0</v>
      </c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</row>
    <row r="224" spans="1:20" outlineLevel="2" x14ac:dyDescent="0.2">
      <c r="A224" s="153"/>
      <c r="B224" s="154"/>
      <c r="C224" s="187" t="s">
        <v>504</v>
      </c>
      <c r="D224" s="185"/>
      <c r="E224" s="186">
        <v>0.31</v>
      </c>
      <c r="F224" s="156"/>
      <c r="G224" s="15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</row>
    <row r="225" spans="1:20" outlineLevel="2" x14ac:dyDescent="0.2">
      <c r="A225" s="153"/>
      <c r="B225" s="154"/>
      <c r="C225" s="187" t="s">
        <v>2265</v>
      </c>
      <c r="D225" s="185"/>
      <c r="E225" s="186">
        <f>0.217+1.43</f>
        <v>1.647</v>
      </c>
      <c r="F225" s="156"/>
      <c r="G225" s="15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</row>
    <row r="226" spans="1:20" outlineLevel="1" x14ac:dyDescent="0.2">
      <c r="A226" s="167">
        <v>61</v>
      </c>
      <c r="B226" s="168" t="s">
        <v>502</v>
      </c>
      <c r="C226" s="181" t="s">
        <v>503</v>
      </c>
      <c r="D226" s="169" t="s">
        <v>283</v>
      </c>
      <c r="E226" s="170">
        <v>2.4847999999999999</v>
      </c>
      <c r="F226" s="171"/>
      <c r="G226" s="172">
        <f>ROUND(E226*F226,2)</f>
        <v>0</v>
      </c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</row>
    <row r="227" spans="1:20" outlineLevel="2" x14ac:dyDescent="0.2">
      <c r="A227" s="153"/>
      <c r="B227" s="154"/>
      <c r="C227" s="187" t="s">
        <v>505</v>
      </c>
      <c r="D227" s="185"/>
      <c r="E227" s="186">
        <v>2.48</v>
      </c>
      <c r="F227" s="156"/>
      <c r="G227" s="15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</row>
    <row r="228" spans="1:20" outlineLevel="1" x14ac:dyDescent="0.2">
      <c r="A228" s="167">
        <v>62</v>
      </c>
      <c r="B228" s="168" t="s">
        <v>506</v>
      </c>
      <c r="C228" s="181" t="s">
        <v>507</v>
      </c>
      <c r="D228" s="169" t="s">
        <v>246</v>
      </c>
      <c r="E228" s="170">
        <v>119.19</v>
      </c>
      <c r="F228" s="171"/>
      <c r="G228" s="172">
        <f>ROUND(E228*F228,2)</f>
        <v>0</v>
      </c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</row>
    <row r="229" spans="1:20" outlineLevel="2" x14ac:dyDescent="0.2">
      <c r="A229" s="153"/>
      <c r="B229" s="154"/>
      <c r="C229" s="187" t="s">
        <v>508</v>
      </c>
      <c r="D229" s="185"/>
      <c r="E229" s="186">
        <v>119.19</v>
      </c>
      <c r="F229" s="156"/>
      <c r="G229" s="15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</row>
    <row r="230" spans="1:20" outlineLevel="1" x14ac:dyDescent="0.2">
      <c r="A230" s="167">
        <v>63</v>
      </c>
      <c r="B230" s="168" t="s">
        <v>509</v>
      </c>
      <c r="C230" s="181" t="s">
        <v>510</v>
      </c>
      <c r="D230" s="169" t="s">
        <v>246</v>
      </c>
      <c r="E230" s="170">
        <v>1073.69</v>
      </c>
      <c r="F230" s="171"/>
      <c r="G230" s="172">
        <f>ROUND(E230*F230,2)</f>
        <v>0</v>
      </c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</row>
    <row r="231" spans="1:20" outlineLevel="2" x14ac:dyDescent="0.2">
      <c r="A231" s="153"/>
      <c r="B231" s="154"/>
      <c r="C231" s="187" t="s">
        <v>508</v>
      </c>
      <c r="D231" s="185"/>
      <c r="E231" s="186">
        <v>119.19</v>
      </c>
      <c r="F231" s="156"/>
      <c r="G231" s="15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</row>
    <row r="232" spans="1:20" outlineLevel="3" x14ac:dyDescent="0.2">
      <c r="A232" s="153"/>
      <c r="B232" s="154"/>
      <c r="C232" s="187" t="s">
        <v>511</v>
      </c>
      <c r="D232" s="185"/>
      <c r="E232" s="186">
        <v>954.5</v>
      </c>
      <c r="F232" s="156"/>
      <c r="G232" s="15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</row>
    <row r="233" spans="1:20" outlineLevel="1" x14ac:dyDescent="0.2">
      <c r="A233" s="167">
        <v>64</v>
      </c>
      <c r="B233" s="168" t="s">
        <v>512</v>
      </c>
      <c r="C233" s="181" t="s">
        <v>513</v>
      </c>
      <c r="D233" s="169" t="s">
        <v>246</v>
      </c>
      <c r="E233" s="170">
        <v>128.53</v>
      </c>
      <c r="F233" s="171"/>
      <c r="G233" s="172">
        <f>ROUND(E233*F233,2)</f>
        <v>0</v>
      </c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</row>
    <row r="234" spans="1:20" outlineLevel="2" x14ac:dyDescent="0.2">
      <c r="A234" s="153"/>
      <c r="B234" s="154"/>
      <c r="C234" s="187" t="s">
        <v>514</v>
      </c>
      <c r="D234" s="185"/>
      <c r="E234" s="186">
        <v>128.53</v>
      </c>
      <c r="F234" s="156"/>
      <c r="G234" s="15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</row>
    <row r="235" spans="1:20" ht="22.5" outlineLevel="1" x14ac:dyDescent="0.2">
      <c r="A235" s="167">
        <v>65</v>
      </c>
      <c r="B235" s="168" t="s">
        <v>515</v>
      </c>
      <c r="C235" s="181" t="s">
        <v>516</v>
      </c>
      <c r="D235" s="169" t="s">
        <v>246</v>
      </c>
      <c r="E235" s="170">
        <v>106.02</v>
      </c>
      <c r="F235" s="171"/>
      <c r="G235" s="172">
        <f>ROUND(E235*F235,2)</f>
        <v>0</v>
      </c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</row>
    <row r="236" spans="1:20" outlineLevel="2" x14ac:dyDescent="0.2">
      <c r="A236" s="153"/>
      <c r="B236" s="154"/>
      <c r="C236" s="187" t="s">
        <v>517</v>
      </c>
      <c r="D236" s="185"/>
      <c r="E236" s="186">
        <v>106.02</v>
      </c>
      <c r="F236" s="156"/>
      <c r="G236" s="15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</row>
    <row r="237" spans="1:20" ht="22.5" outlineLevel="1" x14ac:dyDescent="0.2">
      <c r="A237" s="167">
        <v>66</v>
      </c>
      <c r="B237" s="168" t="s">
        <v>518</v>
      </c>
      <c r="C237" s="181" t="s">
        <v>519</v>
      </c>
      <c r="D237" s="169" t="s">
        <v>246</v>
      </c>
      <c r="E237" s="170">
        <v>35.67</v>
      </c>
      <c r="F237" s="171"/>
      <c r="G237" s="172">
        <f>ROUND(E237*F237,2)</f>
        <v>0</v>
      </c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</row>
    <row r="238" spans="1:20" outlineLevel="2" x14ac:dyDescent="0.2">
      <c r="A238" s="153"/>
      <c r="B238" s="154"/>
      <c r="C238" s="187" t="s">
        <v>520</v>
      </c>
      <c r="D238" s="185"/>
      <c r="E238" s="186">
        <v>35.67</v>
      </c>
      <c r="F238" s="156"/>
      <c r="G238" s="15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</row>
    <row r="239" spans="1:20" outlineLevel="3" x14ac:dyDescent="0.2">
      <c r="A239" s="153"/>
      <c r="B239" s="154"/>
      <c r="C239" s="187" t="s">
        <v>521</v>
      </c>
      <c r="D239" s="185"/>
      <c r="E239" s="186"/>
      <c r="F239" s="156"/>
      <c r="G239" s="15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</row>
    <row r="240" spans="1:20" outlineLevel="1" x14ac:dyDescent="0.2">
      <c r="A240" s="167">
        <v>67</v>
      </c>
      <c r="B240" s="168" t="s">
        <v>522</v>
      </c>
      <c r="C240" s="181" t="s">
        <v>523</v>
      </c>
      <c r="D240" s="169" t="s">
        <v>246</v>
      </c>
      <c r="E240" s="170">
        <v>83.52</v>
      </c>
      <c r="F240" s="171"/>
      <c r="G240" s="172">
        <f>ROUND(E240*F240,2)</f>
        <v>0</v>
      </c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</row>
    <row r="241" spans="1:20" outlineLevel="2" x14ac:dyDescent="0.2">
      <c r="A241" s="153"/>
      <c r="B241" s="154"/>
      <c r="C241" s="187" t="s">
        <v>524</v>
      </c>
      <c r="D241" s="185"/>
      <c r="E241" s="186">
        <v>6.11</v>
      </c>
      <c r="F241" s="156"/>
      <c r="G241" s="15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</row>
    <row r="242" spans="1:20" outlineLevel="3" x14ac:dyDescent="0.2">
      <c r="A242" s="153"/>
      <c r="B242" s="154"/>
      <c r="C242" s="187" t="s">
        <v>525</v>
      </c>
      <c r="D242" s="185"/>
      <c r="E242" s="186">
        <v>77.41</v>
      </c>
      <c r="F242" s="156"/>
      <c r="G242" s="15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</row>
    <row r="243" spans="1:20" ht="22.5" outlineLevel="1" x14ac:dyDescent="0.2">
      <c r="A243" s="167">
        <v>68</v>
      </c>
      <c r="B243" s="168" t="s">
        <v>526</v>
      </c>
      <c r="C243" s="181" t="s">
        <v>527</v>
      </c>
      <c r="D243" s="169" t="s">
        <v>246</v>
      </c>
      <c r="E243" s="170">
        <v>81.38</v>
      </c>
      <c r="F243" s="171"/>
      <c r="G243" s="172">
        <f>ROUND(E243*F243,2)</f>
        <v>0</v>
      </c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</row>
    <row r="244" spans="1:20" outlineLevel="2" x14ac:dyDescent="0.2">
      <c r="A244" s="153"/>
      <c r="B244" s="154"/>
      <c r="C244" s="187" t="s">
        <v>528</v>
      </c>
      <c r="D244" s="185"/>
      <c r="E244" s="186">
        <v>81.38</v>
      </c>
      <c r="F244" s="156"/>
      <c r="G244" s="15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</row>
    <row r="245" spans="1:20" outlineLevel="1" x14ac:dyDescent="0.2">
      <c r="A245" s="173">
        <v>69</v>
      </c>
      <c r="B245" s="174" t="s">
        <v>529</v>
      </c>
      <c r="C245" s="180" t="s">
        <v>530</v>
      </c>
      <c r="D245" s="175" t="s">
        <v>344</v>
      </c>
      <c r="E245" s="176">
        <v>120</v>
      </c>
      <c r="F245" s="177"/>
      <c r="G245" s="178">
        <f>ROUND(E245*F245,2)</f>
        <v>0</v>
      </c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</row>
    <row r="246" spans="1:20" outlineLevel="1" x14ac:dyDescent="0.2">
      <c r="A246" s="173">
        <v>70</v>
      </c>
      <c r="B246" s="174" t="s">
        <v>531</v>
      </c>
      <c r="C246" s="180" t="s">
        <v>532</v>
      </c>
      <c r="D246" s="175" t="s">
        <v>533</v>
      </c>
      <c r="E246" s="176">
        <v>2</v>
      </c>
      <c r="F246" s="177"/>
      <c r="G246" s="178">
        <f>ROUND(E246*F246,2)</f>
        <v>0</v>
      </c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</row>
    <row r="247" spans="1:20" ht="22.5" outlineLevel="1" x14ac:dyDescent="0.2">
      <c r="A247" s="167">
        <v>71</v>
      </c>
      <c r="B247" s="168" t="s">
        <v>534</v>
      </c>
      <c r="C247" s="181" t="s">
        <v>535</v>
      </c>
      <c r="D247" s="169" t="s">
        <v>246</v>
      </c>
      <c r="E247" s="170">
        <v>35.947499999999998</v>
      </c>
      <c r="F247" s="171"/>
      <c r="G247" s="172">
        <f>ROUND(E247*F247,2)</f>
        <v>0</v>
      </c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</row>
    <row r="248" spans="1:20" ht="22.5" outlineLevel="2" x14ac:dyDescent="0.2">
      <c r="A248" s="153"/>
      <c r="B248" s="154"/>
      <c r="C248" s="187" t="s">
        <v>536</v>
      </c>
      <c r="D248" s="185"/>
      <c r="E248" s="186">
        <v>35.950000000000003</v>
      </c>
      <c r="F248" s="156"/>
      <c r="G248" s="15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</row>
    <row r="249" spans="1:20" x14ac:dyDescent="0.2">
      <c r="A249" s="160" t="s">
        <v>192</v>
      </c>
      <c r="B249" s="161" t="s">
        <v>101</v>
      </c>
      <c r="C249" s="179" t="s">
        <v>103</v>
      </c>
      <c r="D249" s="162"/>
      <c r="E249" s="163"/>
      <c r="F249" s="164"/>
      <c r="G249" s="165">
        <f>SUM(G250:G420)</f>
        <v>0</v>
      </c>
    </row>
    <row r="250" spans="1:20" ht="22.5" outlineLevel="1" x14ac:dyDescent="0.2">
      <c r="A250" s="173">
        <v>72</v>
      </c>
      <c r="B250" s="174" t="s">
        <v>537</v>
      </c>
      <c r="C250" s="180" t="s">
        <v>538</v>
      </c>
      <c r="D250" s="175" t="s">
        <v>220</v>
      </c>
      <c r="E250" s="176">
        <v>27</v>
      </c>
      <c r="F250" s="177"/>
      <c r="G250" s="178">
        <f>ROUND(E250*F250,2)</f>
        <v>0</v>
      </c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</row>
    <row r="251" spans="1:20" outlineLevel="1" x14ac:dyDescent="0.2">
      <c r="A251" s="173">
        <v>73</v>
      </c>
      <c r="B251" s="174" t="s">
        <v>539</v>
      </c>
      <c r="C251" s="180" t="s">
        <v>540</v>
      </c>
      <c r="D251" s="175" t="s">
        <v>246</v>
      </c>
      <c r="E251" s="176">
        <v>1100</v>
      </c>
      <c r="F251" s="177"/>
      <c r="G251" s="178">
        <f>ROUND(E251*F251,2)</f>
        <v>0</v>
      </c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</row>
    <row r="252" spans="1:20" outlineLevel="1" x14ac:dyDescent="0.2">
      <c r="A252" s="173">
        <v>74</v>
      </c>
      <c r="B252" s="174" t="s">
        <v>541</v>
      </c>
      <c r="C252" s="180" t="s">
        <v>542</v>
      </c>
      <c r="D252" s="175" t="s">
        <v>246</v>
      </c>
      <c r="E252" s="176">
        <v>2200</v>
      </c>
      <c r="F252" s="177"/>
      <c r="G252" s="178">
        <f>ROUND(E252*F252,2)</f>
        <v>0</v>
      </c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</row>
    <row r="253" spans="1:20" outlineLevel="1" x14ac:dyDescent="0.2">
      <c r="A253" s="173">
        <v>75</v>
      </c>
      <c r="B253" s="174" t="s">
        <v>543</v>
      </c>
      <c r="C253" s="180" t="s">
        <v>544</v>
      </c>
      <c r="D253" s="175" t="s">
        <v>246</v>
      </c>
      <c r="E253" s="176">
        <v>1100</v>
      </c>
      <c r="F253" s="177"/>
      <c r="G253" s="178">
        <f>ROUND(E253*F253,2)</f>
        <v>0</v>
      </c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</row>
    <row r="254" spans="1:20" outlineLevel="1" x14ac:dyDescent="0.2">
      <c r="A254" s="167">
        <v>76</v>
      </c>
      <c r="B254" s="168" t="s">
        <v>545</v>
      </c>
      <c r="C254" s="181" t="s">
        <v>546</v>
      </c>
      <c r="D254" s="169" t="s">
        <v>246</v>
      </c>
      <c r="E254" s="170">
        <v>68.340500000000006</v>
      </c>
      <c r="F254" s="171"/>
      <c r="G254" s="172">
        <f>ROUND(E254*F254,2)</f>
        <v>0</v>
      </c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</row>
    <row r="255" spans="1:20" outlineLevel="2" x14ac:dyDescent="0.2">
      <c r="A255" s="153"/>
      <c r="B255" s="154"/>
      <c r="C255" s="187" t="s">
        <v>547</v>
      </c>
      <c r="D255" s="185"/>
      <c r="E255" s="186">
        <v>21.783000000000001</v>
      </c>
      <c r="F255" s="156"/>
      <c r="G255" s="15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</row>
    <row r="256" spans="1:20" outlineLevel="3" x14ac:dyDescent="0.2">
      <c r="A256" s="153"/>
      <c r="B256" s="154"/>
      <c r="C256" s="187" t="s">
        <v>548</v>
      </c>
      <c r="D256" s="185"/>
      <c r="E256" s="186">
        <v>38.582500000000003</v>
      </c>
      <c r="F256" s="156"/>
      <c r="G256" s="15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</row>
    <row r="257" spans="1:20" outlineLevel="3" x14ac:dyDescent="0.2">
      <c r="A257" s="153"/>
      <c r="B257" s="154"/>
      <c r="C257" s="187" t="s">
        <v>549</v>
      </c>
      <c r="D257" s="185"/>
      <c r="E257" s="186">
        <v>7.9749999999999996</v>
      </c>
      <c r="F257" s="156"/>
      <c r="G257" s="15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</row>
    <row r="258" spans="1:20" outlineLevel="1" x14ac:dyDescent="0.2">
      <c r="A258" s="167">
        <v>77</v>
      </c>
      <c r="B258" s="168" t="s">
        <v>550</v>
      </c>
      <c r="C258" s="181" t="s">
        <v>551</v>
      </c>
      <c r="D258" s="169" t="s">
        <v>246</v>
      </c>
      <c r="E258" s="170">
        <v>228.55690000000001</v>
      </c>
      <c r="F258" s="171"/>
      <c r="G258" s="172">
        <f>ROUND(E258*F258,2)</f>
        <v>0</v>
      </c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</row>
    <row r="259" spans="1:20" outlineLevel="2" x14ac:dyDescent="0.2">
      <c r="A259" s="153"/>
      <c r="B259" s="154"/>
      <c r="C259" s="187" t="s">
        <v>552</v>
      </c>
      <c r="D259" s="185"/>
      <c r="E259" s="186">
        <v>26.468399999999999</v>
      </c>
      <c r="F259" s="156"/>
      <c r="G259" s="15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</row>
    <row r="260" spans="1:20" outlineLevel="3" x14ac:dyDescent="0.2">
      <c r="A260" s="153"/>
      <c r="B260" s="154"/>
      <c r="C260" s="187" t="s">
        <v>553</v>
      </c>
      <c r="D260" s="185"/>
      <c r="E260" s="186">
        <v>56.9435</v>
      </c>
      <c r="F260" s="156"/>
      <c r="G260" s="15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</row>
    <row r="261" spans="1:20" ht="22.5" outlineLevel="3" x14ac:dyDescent="0.2">
      <c r="A261" s="153"/>
      <c r="B261" s="154"/>
      <c r="C261" s="187" t="s">
        <v>554</v>
      </c>
      <c r="D261" s="185"/>
      <c r="E261" s="186">
        <v>145.14500000000001</v>
      </c>
      <c r="F261" s="156"/>
      <c r="G261" s="15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</row>
    <row r="262" spans="1:20" outlineLevel="1" x14ac:dyDescent="0.2">
      <c r="A262" s="167">
        <v>78</v>
      </c>
      <c r="B262" s="168" t="s">
        <v>555</v>
      </c>
      <c r="C262" s="181" t="s">
        <v>556</v>
      </c>
      <c r="D262" s="169" t="s">
        <v>234</v>
      </c>
      <c r="E262" s="170">
        <v>9.0573999999999995</v>
      </c>
      <c r="F262" s="171"/>
      <c r="G262" s="172">
        <f>ROUND(E262*F262,2)</f>
        <v>0</v>
      </c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</row>
    <row r="263" spans="1:20" outlineLevel="2" x14ac:dyDescent="0.2">
      <c r="A263" s="153"/>
      <c r="B263" s="154"/>
      <c r="C263" s="187" t="s">
        <v>557</v>
      </c>
      <c r="D263" s="185"/>
      <c r="E263" s="186">
        <v>4.46</v>
      </c>
      <c r="F263" s="156"/>
      <c r="G263" s="15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</row>
    <row r="264" spans="1:20" outlineLevel="3" x14ac:dyDescent="0.2">
      <c r="A264" s="153"/>
      <c r="B264" s="154"/>
      <c r="C264" s="187" t="s">
        <v>558</v>
      </c>
      <c r="D264" s="185"/>
      <c r="E264" s="186">
        <v>1.77</v>
      </c>
      <c r="F264" s="156"/>
      <c r="G264" s="15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</row>
    <row r="265" spans="1:20" outlineLevel="3" x14ac:dyDescent="0.2">
      <c r="A265" s="153"/>
      <c r="B265" s="154"/>
      <c r="C265" s="187" t="s">
        <v>559</v>
      </c>
      <c r="D265" s="185"/>
      <c r="E265" s="186">
        <v>2.83</v>
      </c>
      <c r="F265" s="156"/>
      <c r="G265" s="15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</row>
    <row r="266" spans="1:20" outlineLevel="1" x14ac:dyDescent="0.2">
      <c r="A266" s="173">
        <v>79</v>
      </c>
      <c r="B266" s="174" t="s">
        <v>560</v>
      </c>
      <c r="C266" s="180" t="s">
        <v>561</v>
      </c>
      <c r="D266" s="175" t="s">
        <v>234</v>
      </c>
      <c r="E266" s="176">
        <v>3</v>
      </c>
      <c r="F266" s="177"/>
      <c r="G266" s="178">
        <f>ROUND(E266*F266,2)</f>
        <v>0</v>
      </c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</row>
    <row r="267" spans="1:20" outlineLevel="1" x14ac:dyDescent="0.2">
      <c r="A267" s="167">
        <v>80</v>
      </c>
      <c r="B267" s="168" t="s">
        <v>562</v>
      </c>
      <c r="C267" s="181" t="s">
        <v>563</v>
      </c>
      <c r="D267" s="169" t="s">
        <v>234</v>
      </c>
      <c r="E267" s="170">
        <v>30.43</v>
      </c>
      <c r="F267" s="171"/>
      <c r="G267" s="172">
        <f>ROUND(E267*F267,2)</f>
        <v>0</v>
      </c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</row>
    <row r="268" spans="1:20" ht="33.75" outlineLevel="2" x14ac:dyDescent="0.2">
      <c r="A268" s="153"/>
      <c r="B268" s="154"/>
      <c r="C268" s="187" t="s">
        <v>564</v>
      </c>
      <c r="D268" s="185"/>
      <c r="E268" s="186">
        <v>12.05</v>
      </c>
      <c r="F268" s="156"/>
      <c r="G268" s="15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</row>
    <row r="269" spans="1:20" ht="22.5" outlineLevel="3" x14ac:dyDescent="0.2">
      <c r="A269" s="153"/>
      <c r="B269" s="154"/>
      <c r="C269" s="187" t="s">
        <v>565</v>
      </c>
      <c r="D269" s="185"/>
      <c r="E269" s="186">
        <v>13.26</v>
      </c>
      <c r="F269" s="156"/>
      <c r="G269" s="15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</row>
    <row r="270" spans="1:20" outlineLevel="3" x14ac:dyDescent="0.2">
      <c r="A270" s="153"/>
      <c r="B270" s="154"/>
      <c r="C270" s="187" t="s">
        <v>566</v>
      </c>
      <c r="D270" s="185"/>
      <c r="E270" s="186">
        <v>0.57999999999999996</v>
      </c>
      <c r="F270" s="156"/>
      <c r="G270" s="15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</row>
    <row r="271" spans="1:20" outlineLevel="3" x14ac:dyDescent="0.2">
      <c r="A271" s="153"/>
      <c r="B271" s="154"/>
      <c r="C271" s="187" t="s">
        <v>567</v>
      </c>
      <c r="D271" s="185"/>
      <c r="E271" s="186">
        <v>3.66</v>
      </c>
      <c r="F271" s="156"/>
      <c r="G271" s="15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</row>
    <row r="272" spans="1:20" outlineLevel="3" x14ac:dyDescent="0.2">
      <c r="A272" s="153"/>
      <c r="B272" s="154"/>
      <c r="C272" s="187" t="s">
        <v>568</v>
      </c>
      <c r="D272" s="185"/>
      <c r="E272" s="186">
        <v>0.87</v>
      </c>
      <c r="F272" s="156"/>
      <c r="G272" s="15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</row>
    <row r="273" spans="1:20" outlineLevel="1" x14ac:dyDescent="0.2">
      <c r="A273" s="167">
        <v>81</v>
      </c>
      <c r="B273" s="168" t="s">
        <v>569</v>
      </c>
      <c r="C273" s="181" t="s">
        <v>570</v>
      </c>
      <c r="D273" s="169" t="s">
        <v>234</v>
      </c>
      <c r="E273" s="170">
        <v>8.25</v>
      </c>
      <c r="F273" s="171"/>
      <c r="G273" s="172">
        <f>ROUND(E273*F273,2)</f>
        <v>0</v>
      </c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</row>
    <row r="274" spans="1:20" outlineLevel="2" x14ac:dyDescent="0.2">
      <c r="A274" s="153"/>
      <c r="B274" s="154"/>
      <c r="C274" s="187" t="s">
        <v>501</v>
      </c>
      <c r="D274" s="185"/>
      <c r="E274" s="186">
        <v>8.25</v>
      </c>
      <c r="F274" s="156"/>
      <c r="G274" s="15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</row>
    <row r="275" spans="1:20" outlineLevel="1" x14ac:dyDescent="0.2">
      <c r="A275" s="167">
        <v>82</v>
      </c>
      <c r="B275" s="168" t="s">
        <v>571</v>
      </c>
      <c r="C275" s="181" t="s">
        <v>572</v>
      </c>
      <c r="D275" s="169" t="s">
        <v>234</v>
      </c>
      <c r="E275" s="170">
        <v>11.062900000000001</v>
      </c>
      <c r="F275" s="171"/>
      <c r="G275" s="172">
        <f>ROUND(E275*F275,2)</f>
        <v>0</v>
      </c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</row>
    <row r="276" spans="1:20" outlineLevel="2" x14ac:dyDescent="0.2">
      <c r="A276" s="153"/>
      <c r="B276" s="154"/>
      <c r="C276" s="187" t="s">
        <v>573</v>
      </c>
      <c r="D276" s="185"/>
      <c r="E276" s="186">
        <v>3.86</v>
      </c>
      <c r="F276" s="156"/>
      <c r="G276" s="15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</row>
    <row r="277" spans="1:20" outlineLevel="3" x14ac:dyDescent="0.2">
      <c r="A277" s="153"/>
      <c r="B277" s="154"/>
      <c r="C277" s="187" t="s">
        <v>574</v>
      </c>
      <c r="D277" s="185"/>
      <c r="E277" s="186">
        <v>7.21</v>
      </c>
      <c r="F277" s="156"/>
      <c r="G277" s="15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</row>
    <row r="278" spans="1:20" outlineLevel="1" x14ac:dyDescent="0.2">
      <c r="A278" s="167">
        <v>83</v>
      </c>
      <c r="B278" s="168" t="s">
        <v>575</v>
      </c>
      <c r="C278" s="181" t="s">
        <v>576</v>
      </c>
      <c r="D278" s="169" t="s">
        <v>246</v>
      </c>
      <c r="E278" s="170">
        <v>80.599999999999994</v>
      </c>
      <c r="F278" s="171"/>
      <c r="G278" s="172">
        <f>ROUND(E278*F278,2)</f>
        <v>0</v>
      </c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</row>
    <row r="279" spans="1:20" outlineLevel="2" x14ac:dyDescent="0.2">
      <c r="A279" s="153"/>
      <c r="B279" s="154"/>
      <c r="C279" s="187" t="s">
        <v>577</v>
      </c>
      <c r="D279" s="185"/>
      <c r="E279" s="186">
        <v>10.38</v>
      </c>
      <c r="F279" s="156"/>
      <c r="G279" s="15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</row>
    <row r="280" spans="1:20" outlineLevel="3" x14ac:dyDescent="0.2">
      <c r="A280" s="153"/>
      <c r="B280" s="154"/>
      <c r="C280" s="187" t="s">
        <v>578</v>
      </c>
      <c r="D280" s="185"/>
      <c r="E280" s="186">
        <v>54.35</v>
      </c>
      <c r="F280" s="156"/>
      <c r="G280" s="15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</row>
    <row r="281" spans="1:20" outlineLevel="3" x14ac:dyDescent="0.2">
      <c r="A281" s="153"/>
      <c r="B281" s="154"/>
      <c r="C281" s="187" t="s">
        <v>579</v>
      </c>
      <c r="D281" s="185"/>
      <c r="E281" s="186">
        <v>15.87</v>
      </c>
      <c r="F281" s="156"/>
      <c r="G281" s="15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</row>
    <row r="282" spans="1:20" outlineLevel="1" x14ac:dyDescent="0.2">
      <c r="A282" s="167">
        <v>84</v>
      </c>
      <c r="B282" s="168" t="s">
        <v>580</v>
      </c>
      <c r="C282" s="181" t="s">
        <v>581</v>
      </c>
      <c r="D282" s="169" t="s">
        <v>234</v>
      </c>
      <c r="E282" s="170">
        <v>46.049399999999999</v>
      </c>
      <c r="F282" s="171"/>
      <c r="G282" s="172">
        <f>ROUND(E282*F282,2)</f>
        <v>0</v>
      </c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</row>
    <row r="283" spans="1:20" ht="33.75" outlineLevel="2" x14ac:dyDescent="0.2">
      <c r="A283" s="153"/>
      <c r="B283" s="154"/>
      <c r="C283" s="187" t="s">
        <v>582</v>
      </c>
      <c r="D283" s="185"/>
      <c r="E283" s="186">
        <v>20.07</v>
      </c>
      <c r="F283" s="156"/>
      <c r="G283" s="15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</row>
    <row r="284" spans="1:20" outlineLevel="3" x14ac:dyDescent="0.2">
      <c r="A284" s="153"/>
      <c r="B284" s="154"/>
      <c r="C284" s="187" t="s">
        <v>583</v>
      </c>
      <c r="D284" s="185"/>
      <c r="E284" s="186">
        <v>2.0099999999999998</v>
      </c>
      <c r="F284" s="156"/>
      <c r="G284" s="15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</row>
    <row r="285" spans="1:20" outlineLevel="3" x14ac:dyDescent="0.2">
      <c r="A285" s="153"/>
      <c r="B285" s="154"/>
      <c r="C285" s="187" t="s">
        <v>584</v>
      </c>
      <c r="D285" s="185"/>
      <c r="E285" s="186">
        <v>1.95</v>
      </c>
      <c r="F285" s="156"/>
      <c r="G285" s="15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</row>
    <row r="286" spans="1:20" ht="22.5" outlineLevel="3" x14ac:dyDescent="0.2">
      <c r="A286" s="153"/>
      <c r="B286" s="154"/>
      <c r="C286" s="187" t="s">
        <v>585</v>
      </c>
      <c r="D286" s="185"/>
      <c r="E286" s="186">
        <v>21.14</v>
      </c>
      <c r="F286" s="156"/>
      <c r="G286" s="15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</row>
    <row r="287" spans="1:20" outlineLevel="3" x14ac:dyDescent="0.2">
      <c r="A287" s="153"/>
      <c r="B287" s="154"/>
      <c r="C287" s="187" t="s">
        <v>568</v>
      </c>
      <c r="D287" s="185"/>
      <c r="E287" s="186">
        <v>0.87</v>
      </c>
      <c r="F287" s="156"/>
      <c r="G287" s="15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</row>
    <row r="288" spans="1:20" outlineLevel="1" x14ac:dyDescent="0.2">
      <c r="A288" s="167">
        <v>85</v>
      </c>
      <c r="B288" s="168" t="s">
        <v>586</v>
      </c>
      <c r="C288" s="181" t="s">
        <v>587</v>
      </c>
      <c r="D288" s="169" t="s">
        <v>220</v>
      </c>
      <c r="E288" s="170">
        <v>29</v>
      </c>
      <c r="F288" s="171"/>
      <c r="G288" s="172">
        <f>ROUND(E288*F288,2)</f>
        <v>0</v>
      </c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</row>
    <row r="289" spans="1:20" outlineLevel="2" x14ac:dyDescent="0.2">
      <c r="A289" s="153"/>
      <c r="B289" s="154"/>
      <c r="C289" s="187" t="s">
        <v>588</v>
      </c>
      <c r="D289" s="185"/>
      <c r="E289" s="186">
        <v>8</v>
      </c>
      <c r="F289" s="156"/>
      <c r="G289" s="15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</row>
    <row r="290" spans="1:20" outlineLevel="3" x14ac:dyDescent="0.2">
      <c r="A290" s="153"/>
      <c r="B290" s="154"/>
      <c r="C290" s="187" t="s">
        <v>589</v>
      </c>
      <c r="D290" s="185"/>
      <c r="E290" s="186">
        <v>3</v>
      </c>
      <c r="F290" s="156"/>
      <c r="G290" s="15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</row>
    <row r="291" spans="1:20" outlineLevel="3" x14ac:dyDescent="0.2">
      <c r="A291" s="153"/>
      <c r="B291" s="154"/>
      <c r="C291" s="187" t="s">
        <v>590</v>
      </c>
      <c r="D291" s="185"/>
      <c r="E291" s="186">
        <v>9</v>
      </c>
      <c r="F291" s="156"/>
      <c r="G291" s="15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</row>
    <row r="292" spans="1:20" outlineLevel="3" x14ac:dyDescent="0.2">
      <c r="A292" s="153"/>
      <c r="B292" s="154"/>
      <c r="C292" s="187" t="s">
        <v>591</v>
      </c>
      <c r="D292" s="185"/>
      <c r="E292" s="186">
        <v>5</v>
      </c>
      <c r="F292" s="156"/>
      <c r="G292" s="15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</row>
    <row r="293" spans="1:20" outlineLevel="3" x14ac:dyDescent="0.2">
      <c r="A293" s="153"/>
      <c r="B293" s="154"/>
      <c r="C293" s="187" t="s">
        <v>592</v>
      </c>
      <c r="D293" s="185"/>
      <c r="E293" s="186">
        <v>2</v>
      </c>
      <c r="F293" s="156"/>
      <c r="G293" s="15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</row>
    <row r="294" spans="1:20" outlineLevel="3" x14ac:dyDescent="0.2">
      <c r="A294" s="153"/>
      <c r="B294" s="154"/>
      <c r="C294" s="187" t="s">
        <v>593</v>
      </c>
      <c r="D294" s="185"/>
      <c r="E294" s="186">
        <v>2</v>
      </c>
      <c r="F294" s="156"/>
      <c r="G294" s="15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</row>
    <row r="295" spans="1:20" outlineLevel="1" x14ac:dyDescent="0.2">
      <c r="A295" s="167">
        <v>86</v>
      </c>
      <c r="B295" s="168" t="s">
        <v>594</v>
      </c>
      <c r="C295" s="181" t="s">
        <v>595</v>
      </c>
      <c r="D295" s="169" t="s">
        <v>220</v>
      </c>
      <c r="E295" s="170">
        <v>17</v>
      </c>
      <c r="F295" s="171"/>
      <c r="G295" s="172">
        <f>ROUND(E295*F295,2)</f>
        <v>0</v>
      </c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</row>
    <row r="296" spans="1:20" outlineLevel="2" x14ac:dyDescent="0.2">
      <c r="A296" s="153"/>
      <c r="B296" s="154"/>
      <c r="C296" s="187" t="s">
        <v>596</v>
      </c>
      <c r="D296" s="185"/>
      <c r="E296" s="186">
        <v>14</v>
      </c>
      <c r="F296" s="156"/>
      <c r="G296" s="15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</row>
    <row r="297" spans="1:20" outlineLevel="3" x14ac:dyDescent="0.2">
      <c r="A297" s="153"/>
      <c r="B297" s="154"/>
      <c r="C297" s="187" t="s">
        <v>597</v>
      </c>
      <c r="D297" s="185"/>
      <c r="E297" s="186">
        <v>3</v>
      </c>
      <c r="F297" s="156"/>
      <c r="G297" s="15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</row>
    <row r="298" spans="1:20" outlineLevel="1" x14ac:dyDescent="0.2">
      <c r="A298" s="167">
        <v>87</v>
      </c>
      <c r="B298" s="168" t="s">
        <v>598</v>
      </c>
      <c r="C298" s="181" t="s">
        <v>599</v>
      </c>
      <c r="D298" s="169" t="s">
        <v>246</v>
      </c>
      <c r="E298" s="170">
        <v>41.2</v>
      </c>
      <c r="F298" s="171"/>
      <c r="G298" s="172">
        <f>ROUND(E298*F298,2)</f>
        <v>0</v>
      </c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</row>
    <row r="299" spans="1:20" outlineLevel="2" x14ac:dyDescent="0.2">
      <c r="A299" s="153"/>
      <c r="B299" s="154"/>
      <c r="C299" s="187" t="s">
        <v>600</v>
      </c>
      <c r="D299" s="185"/>
      <c r="E299" s="186">
        <v>9.6</v>
      </c>
      <c r="F299" s="156"/>
      <c r="G299" s="15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</row>
    <row r="300" spans="1:20" outlineLevel="3" x14ac:dyDescent="0.2">
      <c r="A300" s="153"/>
      <c r="B300" s="154"/>
      <c r="C300" s="187" t="s">
        <v>601</v>
      </c>
      <c r="D300" s="185"/>
      <c r="E300" s="186">
        <v>4.2</v>
      </c>
      <c r="F300" s="156"/>
      <c r="G300" s="15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</row>
    <row r="301" spans="1:20" outlineLevel="3" x14ac:dyDescent="0.2">
      <c r="A301" s="153"/>
      <c r="B301" s="154"/>
      <c r="C301" s="187" t="s">
        <v>602</v>
      </c>
      <c r="D301" s="185"/>
      <c r="E301" s="186">
        <v>14.4</v>
      </c>
      <c r="F301" s="156"/>
      <c r="G301" s="15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</row>
    <row r="302" spans="1:20" outlineLevel="3" x14ac:dyDescent="0.2">
      <c r="A302" s="153"/>
      <c r="B302" s="154"/>
      <c r="C302" s="187" t="s">
        <v>603</v>
      </c>
      <c r="D302" s="185"/>
      <c r="E302" s="186">
        <v>9</v>
      </c>
      <c r="F302" s="156"/>
      <c r="G302" s="15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</row>
    <row r="303" spans="1:20" outlineLevel="3" x14ac:dyDescent="0.2">
      <c r="A303" s="153"/>
      <c r="B303" s="154"/>
      <c r="C303" s="187" t="s">
        <v>604</v>
      </c>
      <c r="D303" s="185"/>
      <c r="E303" s="186">
        <v>4</v>
      </c>
      <c r="F303" s="156"/>
      <c r="G303" s="15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</row>
    <row r="304" spans="1:20" outlineLevel="1" x14ac:dyDescent="0.2">
      <c r="A304" s="167">
        <v>88</v>
      </c>
      <c r="B304" s="168" t="s">
        <v>605</v>
      </c>
      <c r="C304" s="181" t="s">
        <v>606</v>
      </c>
      <c r="D304" s="169" t="s">
        <v>246</v>
      </c>
      <c r="E304" s="170">
        <v>41.15</v>
      </c>
      <c r="F304" s="171"/>
      <c r="G304" s="172">
        <f>ROUND(E304*F304,2)</f>
        <v>0</v>
      </c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</row>
    <row r="305" spans="1:20" outlineLevel="2" x14ac:dyDescent="0.2">
      <c r="A305" s="153"/>
      <c r="B305" s="154"/>
      <c r="C305" s="187" t="s">
        <v>607</v>
      </c>
      <c r="D305" s="185"/>
      <c r="E305" s="186">
        <v>3.15</v>
      </c>
      <c r="F305" s="156"/>
      <c r="G305" s="15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</row>
    <row r="306" spans="1:20" outlineLevel="3" x14ac:dyDescent="0.2">
      <c r="A306" s="153"/>
      <c r="B306" s="154"/>
      <c r="C306" s="187" t="s">
        <v>608</v>
      </c>
      <c r="D306" s="185"/>
      <c r="E306" s="186">
        <v>30.8</v>
      </c>
      <c r="F306" s="156"/>
      <c r="G306" s="15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</row>
    <row r="307" spans="1:20" outlineLevel="3" x14ac:dyDescent="0.2">
      <c r="A307" s="153"/>
      <c r="B307" s="154"/>
      <c r="C307" s="187" t="s">
        <v>609</v>
      </c>
      <c r="D307" s="185"/>
      <c r="E307" s="186">
        <v>7.2</v>
      </c>
      <c r="F307" s="156"/>
      <c r="G307" s="15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</row>
    <row r="308" spans="1:20" outlineLevel="1" x14ac:dyDescent="0.2">
      <c r="A308" s="167">
        <v>89</v>
      </c>
      <c r="B308" s="168" t="s">
        <v>610</v>
      </c>
      <c r="C308" s="181" t="s">
        <v>611</v>
      </c>
      <c r="D308" s="169" t="s">
        <v>344</v>
      </c>
      <c r="E308" s="170">
        <v>50.4</v>
      </c>
      <c r="F308" s="171"/>
      <c r="G308" s="172">
        <f>ROUND(E308*F308,2)</f>
        <v>0</v>
      </c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</row>
    <row r="309" spans="1:20" outlineLevel="2" x14ac:dyDescent="0.2">
      <c r="A309" s="153"/>
      <c r="B309" s="154"/>
      <c r="C309" s="187" t="s">
        <v>612</v>
      </c>
      <c r="D309" s="185"/>
      <c r="E309" s="186">
        <v>25.2</v>
      </c>
      <c r="F309" s="156"/>
      <c r="G309" s="15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</row>
    <row r="310" spans="1:20" outlineLevel="3" x14ac:dyDescent="0.2">
      <c r="A310" s="153"/>
      <c r="B310" s="154"/>
      <c r="C310" s="187" t="s">
        <v>613</v>
      </c>
      <c r="D310" s="185"/>
      <c r="E310" s="186">
        <v>25.2</v>
      </c>
      <c r="F310" s="156"/>
      <c r="G310" s="15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</row>
    <row r="311" spans="1:20" outlineLevel="1" x14ac:dyDescent="0.2">
      <c r="A311" s="167">
        <v>90</v>
      </c>
      <c r="B311" s="168" t="s">
        <v>614</v>
      </c>
      <c r="C311" s="181" t="s">
        <v>615</v>
      </c>
      <c r="D311" s="169" t="s">
        <v>344</v>
      </c>
      <c r="E311" s="170">
        <v>19.52</v>
      </c>
      <c r="F311" s="171"/>
      <c r="G311" s="172">
        <f>ROUND(E311*F311,2)</f>
        <v>0</v>
      </c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</row>
    <row r="312" spans="1:20" outlineLevel="2" x14ac:dyDescent="0.2">
      <c r="A312" s="153"/>
      <c r="B312" s="154"/>
      <c r="C312" s="187" t="s">
        <v>616</v>
      </c>
      <c r="D312" s="185"/>
      <c r="E312" s="186">
        <v>15.5</v>
      </c>
      <c r="F312" s="156"/>
      <c r="G312" s="15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</row>
    <row r="313" spans="1:20" outlineLevel="3" x14ac:dyDescent="0.2">
      <c r="A313" s="153"/>
      <c r="B313" s="154"/>
      <c r="C313" s="187" t="s">
        <v>617</v>
      </c>
      <c r="D313" s="185"/>
      <c r="E313" s="186">
        <v>2.0099999999999998</v>
      </c>
      <c r="F313" s="156"/>
      <c r="G313" s="15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</row>
    <row r="314" spans="1:20" outlineLevel="3" x14ac:dyDescent="0.2">
      <c r="A314" s="153"/>
      <c r="B314" s="154"/>
      <c r="C314" s="187" t="s">
        <v>618</v>
      </c>
      <c r="D314" s="185"/>
      <c r="E314" s="186">
        <v>2.0099999999999998</v>
      </c>
      <c r="F314" s="156"/>
      <c r="G314" s="15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</row>
    <row r="315" spans="1:20" outlineLevel="1" x14ac:dyDescent="0.2">
      <c r="A315" s="167">
        <v>91</v>
      </c>
      <c r="B315" s="168" t="s">
        <v>619</v>
      </c>
      <c r="C315" s="181" t="s">
        <v>620</v>
      </c>
      <c r="D315" s="169" t="s">
        <v>246</v>
      </c>
      <c r="E315" s="170">
        <v>0.13619999999999999</v>
      </c>
      <c r="F315" s="171"/>
      <c r="G315" s="172">
        <f>ROUND(E315*F315,2)</f>
        <v>0</v>
      </c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</row>
    <row r="316" spans="1:20" outlineLevel="2" x14ac:dyDescent="0.2">
      <c r="A316" s="153"/>
      <c r="B316" s="154"/>
      <c r="C316" s="187" t="s">
        <v>621</v>
      </c>
      <c r="D316" s="185"/>
      <c r="E316" s="186">
        <v>0.14000000000000001</v>
      </c>
      <c r="F316" s="156"/>
      <c r="G316" s="15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</row>
    <row r="317" spans="1:20" outlineLevel="1" x14ac:dyDescent="0.2">
      <c r="A317" s="167">
        <v>92</v>
      </c>
      <c r="B317" s="168" t="s">
        <v>622</v>
      </c>
      <c r="C317" s="181" t="s">
        <v>623</v>
      </c>
      <c r="D317" s="169" t="s">
        <v>234</v>
      </c>
      <c r="E317" s="170">
        <v>0.1089</v>
      </c>
      <c r="F317" s="171"/>
      <c r="G317" s="172">
        <f>ROUND(E317*F317,2)</f>
        <v>0</v>
      </c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</row>
    <row r="318" spans="1:20" outlineLevel="2" x14ac:dyDescent="0.2">
      <c r="A318" s="153"/>
      <c r="B318" s="154"/>
      <c r="C318" s="187" t="s">
        <v>624</v>
      </c>
      <c r="D318" s="185"/>
      <c r="E318" s="186">
        <v>0.11</v>
      </c>
      <c r="F318" s="156"/>
      <c r="G318" s="15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</row>
    <row r="319" spans="1:20" outlineLevel="1" x14ac:dyDescent="0.2">
      <c r="A319" s="167">
        <v>93</v>
      </c>
      <c r="B319" s="168" t="s">
        <v>625</v>
      </c>
      <c r="C319" s="181" t="s">
        <v>626</v>
      </c>
      <c r="D319" s="169" t="s">
        <v>234</v>
      </c>
      <c r="E319" s="170">
        <v>1.786</v>
      </c>
      <c r="F319" s="171"/>
      <c r="G319" s="172">
        <f>ROUND(E319*F319,2)</f>
        <v>0</v>
      </c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</row>
    <row r="320" spans="1:20" outlineLevel="2" x14ac:dyDescent="0.2">
      <c r="A320" s="153"/>
      <c r="B320" s="154"/>
      <c r="C320" s="187" t="s">
        <v>627</v>
      </c>
      <c r="D320" s="185"/>
      <c r="E320" s="186">
        <v>0.16</v>
      </c>
      <c r="F320" s="156"/>
      <c r="G320" s="15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</row>
    <row r="321" spans="1:20" outlineLevel="3" x14ac:dyDescent="0.2">
      <c r="A321" s="153"/>
      <c r="B321" s="154"/>
      <c r="C321" s="187" t="s">
        <v>628</v>
      </c>
      <c r="D321" s="185"/>
      <c r="E321" s="186">
        <v>0.53</v>
      </c>
      <c r="F321" s="156"/>
      <c r="G321" s="15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</row>
    <row r="322" spans="1:20" ht="33.75" outlineLevel="3" x14ac:dyDescent="0.2">
      <c r="A322" s="153"/>
      <c r="B322" s="154"/>
      <c r="C322" s="187" t="s">
        <v>629</v>
      </c>
      <c r="D322" s="185"/>
      <c r="E322" s="186">
        <v>1.1000000000000001</v>
      </c>
      <c r="F322" s="156"/>
      <c r="G322" s="15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</row>
    <row r="323" spans="1:20" outlineLevel="1" x14ac:dyDescent="0.2">
      <c r="A323" s="167">
        <v>94</v>
      </c>
      <c r="B323" s="168" t="s">
        <v>630</v>
      </c>
      <c r="C323" s="181" t="s">
        <v>631</v>
      </c>
      <c r="D323" s="169" t="s">
        <v>246</v>
      </c>
      <c r="E323" s="170">
        <v>0.95850000000000002</v>
      </c>
      <c r="F323" s="171"/>
      <c r="G323" s="172">
        <f>ROUND(E323*F323,2)</f>
        <v>0</v>
      </c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</row>
    <row r="324" spans="1:20" outlineLevel="2" x14ac:dyDescent="0.2">
      <c r="A324" s="153"/>
      <c r="B324" s="154"/>
      <c r="C324" s="187" t="s">
        <v>632</v>
      </c>
      <c r="D324" s="185"/>
      <c r="E324" s="186">
        <v>0.18</v>
      </c>
      <c r="F324" s="156"/>
      <c r="G324" s="15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</row>
    <row r="325" spans="1:20" ht="22.5" outlineLevel="3" x14ac:dyDescent="0.2">
      <c r="A325" s="153"/>
      <c r="B325" s="154"/>
      <c r="C325" s="187" t="s">
        <v>633</v>
      </c>
      <c r="D325" s="185"/>
      <c r="E325" s="186">
        <v>0.78</v>
      </c>
      <c r="F325" s="156"/>
      <c r="G325" s="15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</row>
    <row r="326" spans="1:20" outlineLevel="1" x14ac:dyDescent="0.2">
      <c r="A326" s="167">
        <v>95</v>
      </c>
      <c r="B326" s="168" t="s">
        <v>634</v>
      </c>
      <c r="C326" s="181" t="s">
        <v>635</v>
      </c>
      <c r="D326" s="169" t="s">
        <v>234</v>
      </c>
      <c r="E326" s="170">
        <v>1.6079000000000001</v>
      </c>
      <c r="F326" s="171"/>
      <c r="G326" s="172">
        <f>ROUND(E326*F326,2)</f>
        <v>0</v>
      </c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</row>
    <row r="327" spans="1:20" ht="22.5" outlineLevel="2" x14ac:dyDescent="0.2">
      <c r="A327" s="153"/>
      <c r="B327" s="154"/>
      <c r="C327" s="187" t="s">
        <v>636</v>
      </c>
      <c r="D327" s="185"/>
      <c r="E327" s="186">
        <v>0.65</v>
      </c>
      <c r="F327" s="156"/>
      <c r="G327" s="15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</row>
    <row r="328" spans="1:20" outlineLevel="3" x14ac:dyDescent="0.2">
      <c r="A328" s="153"/>
      <c r="B328" s="154"/>
      <c r="C328" s="187" t="s">
        <v>637</v>
      </c>
      <c r="D328" s="185"/>
      <c r="E328" s="186">
        <v>0.96</v>
      </c>
      <c r="F328" s="156"/>
      <c r="G328" s="15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</row>
    <row r="329" spans="1:20" outlineLevel="1" x14ac:dyDescent="0.2">
      <c r="A329" s="167">
        <v>96</v>
      </c>
      <c r="B329" s="168" t="s">
        <v>638</v>
      </c>
      <c r="C329" s="181" t="s">
        <v>639</v>
      </c>
      <c r="D329" s="169" t="s">
        <v>234</v>
      </c>
      <c r="E329" s="170">
        <v>10.772</v>
      </c>
      <c r="F329" s="171"/>
      <c r="G329" s="172">
        <f>ROUND(E329*F329,2)</f>
        <v>0</v>
      </c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</row>
    <row r="330" spans="1:20" ht="22.5" outlineLevel="2" x14ac:dyDescent="0.2">
      <c r="A330" s="153"/>
      <c r="B330" s="154"/>
      <c r="C330" s="187" t="s">
        <v>640</v>
      </c>
      <c r="D330" s="185"/>
      <c r="E330" s="186">
        <v>5.48</v>
      </c>
      <c r="F330" s="156"/>
      <c r="G330" s="15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</row>
    <row r="331" spans="1:20" outlineLevel="3" x14ac:dyDescent="0.2">
      <c r="A331" s="153"/>
      <c r="B331" s="154"/>
      <c r="C331" s="187" t="s">
        <v>641</v>
      </c>
      <c r="D331" s="185"/>
      <c r="E331" s="186">
        <v>1.21</v>
      </c>
      <c r="F331" s="156"/>
      <c r="G331" s="15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</row>
    <row r="332" spans="1:20" outlineLevel="3" x14ac:dyDescent="0.2">
      <c r="A332" s="153"/>
      <c r="B332" s="154"/>
      <c r="C332" s="187" t="s">
        <v>642</v>
      </c>
      <c r="D332" s="185"/>
      <c r="E332" s="186">
        <v>3.4</v>
      </c>
      <c r="F332" s="156"/>
      <c r="G332" s="15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</row>
    <row r="333" spans="1:20" outlineLevel="3" x14ac:dyDescent="0.2">
      <c r="A333" s="153"/>
      <c r="B333" s="154"/>
      <c r="C333" s="187" t="s">
        <v>643</v>
      </c>
      <c r="D333" s="185"/>
      <c r="E333" s="186">
        <v>0.68</v>
      </c>
      <c r="F333" s="156"/>
      <c r="G333" s="15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</row>
    <row r="334" spans="1:20" outlineLevel="1" x14ac:dyDescent="0.2">
      <c r="A334" s="167">
        <v>97</v>
      </c>
      <c r="B334" s="168" t="s">
        <v>644</v>
      </c>
      <c r="C334" s="181" t="s">
        <v>645</v>
      </c>
      <c r="D334" s="169" t="s">
        <v>234</v>
      </c>
      <c r="E334" s="170">
        <v>5.2499999999999998E-2</v>
      </c>
      <c r="F334" s="171"/>
      <c r="G334" s="172">
        <f>ROUND(E334*F334,2)</f>
        <v>0</v>
      </c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</row>
    <row r="335" spans="1:20" outlineLevel="2" x14ac:dyDescent="0.2">
      <c r="A335" s="153"/>
      <c r="B335" s="154"/>
      <c r="C335" s="187" t="s">
        <v>646</v>
      </c>
      <c r="D335" s="185"/>
      <c r="E335" s="186">
        <v>0.05</v>
      </c>
      <c r="F335" s="156"/>
      <c r="G335" s="15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</row>
    <row r="336" spans="1:20" outlineLevel="1" x14ac:dyDescent="0.2">
      <c r="A336" s="167">
        <v>98</v>
      </c>
      <c r="B336" s="168" t="s">
        <v>647</v>
      </c>
      <c r="C336" s="181" t="s">
        <v>648</v>
      </c>
      <c r="D336" s="169" t="s">
        <v>220</v>
      </c>
      <c r="E336" s="170">
        <v>27</v>
      </c>
      <c r="F336" s="171"/>
      <c r="G336" s="172">
        <f>ROUND(E336*F336,2)</f>
        <v>0</v>
      </c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</row>
    <row r="337" spans="1:20" outlineLevel="2" x14ac:dyDescent="0.2">
      <c r="A337" s="153"/>
      <c r="B337" s="154"/>
      <c r="C337" s="187" t="s">
        <v>649</v>
      </c>
      <c r="D337" s="185"/>
      <c r="E337" s="186">
        <v>27</v>
      </c>
      <c r="F337" s="156"/>
      <c r="G337" s="15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</row>
    <row r="338" spans="1:20" outlineLevel="1" x14ac:dyDescent="0.2">
      <c r="A338" s="167">
        <v>99</v>
      </c>
      <c r="B338" s="168" t="s">
        <v>650</v>
      </c>
      <c r="C338" s="181" t="s">
        <v>651</v>
      </c>
      <c r="D338" s="169" t="s">
        <v>344</v>
      </c>
      <c r="E338" s="170">
        <v>187.7</v>
      </c>
      <c r="F338" s="171"/>
      <c r="G338" s="172">
        <f>ROUND(E338*F338,2)</f>
        <v>0</v>
      </c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</row>
    <row r="339" spans="1:20" ht="22.5" outlineLevel="2" x14ac:dyDescent="0.2">
      <c r="A339" s="153"/>
      <c r="B339" s="154"/>
      <c r="C339" s="187" t="s">
        <v>652</v>
      </c>
      <c r="D339" s="185"/>
      <c r="E339" s="186">
        <v>62.7</v>
      </c>
      <c r="F339" s="156"/>
      <c r="G339" s="15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</row>
    <row r="340" spans="1:20" outlineLevel="3" x14ac:dyDescent="0.2">
      <c r="A340" s="153"/>
      <c r="B340" s="154"/>
      <c r="C340" s="187" t="s">
        <v>653</v>
      </c>
      <c r="D340" s="185"/>
      <c r="E340" s="186">
        <v>45.05</v>
      </c>
      <c r="F340" s="156"/>
      <c r="G340" s="15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</row>
    <row r="341" spans="1:20" outlineLevel="3" x14ac:dyDescent="0.2">
      <c r="A341" s="153"/>
      <c r="B341" s="154"/>
      <c r="C341" s="187" t="s">
        <v>654</v>
      </c>
      <c r="D341" s="185"/>
      <c r="E341" s="186">
        <v>22.35</v>
      </c>
      <c r="F341" s="156"/>
      <c r="G341" s="15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</row>
    <row r="342" spans="1:20" ht="22.5" outlineLevel="3" x14ac:dyDescent="0.2">
      <c r="A342" s="153"/>
      <c r="B342" s="154"/>
      <c r="C342" s="187" t="s">
        <v>655</v>
      </c>
      <c r="D342" s="185"/>
      <c r="E342" s="186">
        <v>57.6</v>
      </c>
      <c r="F342" s="156"/>
      <c r="G342" s="15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</row>
    <row r="343" spans="1:20" outlineLevel="1" x14ac:dyDescent="0.2">
      <c r="A343" s="173">
        <v>100</v>
      </c>
      <c r="B343" s="174" t="s">
        <v>656</v>
      </c>
      <c r="C343" s="180" t="s">
        <v>657</v>
      </c>
      <c r="D343" s="175" t="s">
        <v>344</v>
      </c>
      <c r="E343" s="176">
        <v>8</v>
      </c>
      <c r="F343" s="177"/>
      <c r="G343" s="178">
        <f>ROUND(E343*F343,2)</f>
        <v>0</v>
      </c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</row>
    <row r="344" spans="1:20" ht="22.5" outlineLevel="1" x14ac:dyDescent="0.2">
      <c r="A344" s="167">
        <v>101</v>
      </c>
      <c r="B344" s="168" t="s">
        <v>658</v>
      </c>
      <c r="C344" s="181" t="s">
        <v>659</v>
      </c>
      <c r="D344" s="169" t="s">
        <v>246</v>
      </c>
      <c r="E344" s="170">
        <v>201.33</v>
      </c>
      <c r="F344" s="171"/>
      <c r="G344" s="172">
        <f>ROUND(E344*F344,2)</f>
        <v>0</v>
      </c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</row>
    <row r="345" spans="1:20" ht="33.75" outlineLevel="2" x14ac:dyDescent="0.2">
      <c r="A345" s="153"/>
      <c r="B345" s="154"/>
      <c r="C345" s="187" t="s">
        <v>660</v>
      </c>
      <c r="D345" s="185"/>
      <c r="E345" s="186">
        <v>201.33</v>
      </c>
      <c r="F345" s="156"/>
      <c r="G345" s="15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</row>
    <row r="346" spans="1:20" outlineLevel="1" x14ac:dyDescent="0.2">
      <c r="A346" s="167">
        <v>102</v>
      </c>
      <c r="B346" s="168" t="s">
        <v>661</v>
      </c>
      <c r="C346" s="181" t="s">
        <v>662</v>
      </c>
      <c r="D346" s="169" t="s">
        <v>246</v>
      </c>
      <c r="E346" s="170">
        <v>253.0745</v>
      </c>
      <c r="F346" s="171"/>
      <c r="G346" s="172">
        <f>ROUND(E346*F346,2)</f>
        <v>0</v>
      </c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</row>
    <row r="347" spans="1:20" ht="33.75" outlineLevel="2" x14ac:dyDescent="0.2">
      <c r="A347" s="153"/>
      <c r="B347" s="154"/>
      <c r="C347" s="187" t="s">
        <v>663</v>
      </c>
      <c r="D347" s="185"/>
      <c r="E347" s="186">
        <v>47.85</v>
      </c>
      <c r="F347" s="156"/>
      <c r="G347" s="15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</row>
    <row r="348" spans="1:20" ht="22.5" outlineLevel="3" x14ac:dyDescent="0.2">
      <c r="A348" s="153"/>
      <c r="B348" s="154"/>
      <c r="C348" s="187" t="s">
        <v>664</v>
      </c>
      <c r="D348" s="185"/>
      <c r="E348" s="186">
        <v>53.63</v>
      </c>
      <c r="F348" s="156"/>
      <c r="G348" s="15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</row>
    <row r="349" spans="1:20" ht="33.75" outlineLevel="3" x14ac:dyDescent="0.2">
      <c r="A349" s="153"/>
      <c r="B349" s="154"/>
      <c r="C349" s="187" t="s">
        <v>665</v>
      </c>
      <c r="D349" s="185"/>
      <c r="E349" s="186">
        <v>8.26</v>
      </c>
      <c r="F349" s="156"/>
      <c r="G349" s="15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</row>
    <row r="350" spans="1:20" outlineLevel="3" x14ac:dyDescent="0.2">
      <c r="A350" s="153"/>
      <c r="B350" s="154"/>
      <c r="C350" s="187" t="s">
        <v>666</v>
      </c>
      <c r="D350" s="185"/>
      <c r="E350" s="186">
        <v>34.619999999999997</v>
      </c>
      <c r="F350" s="156"/>
      <c r="G350" s="15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</row>
    <row r="351" spans="1:20" outlineLevel="3" x14ac:dyDescent="0.2">
      <c r="A351" s="153"/>
      <c r="B351" s="154"/>
      <c r="C351" s="187" t="s">
        <v>667</v>
      </c>
      <c r="D351" s="185"/>
      <c r="E351" s="186">
        <v>40.85</v>
      </c>
      <c r="F351" s="156"/>
      <c r="G351" s="15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</row>
    <row r="352" spans="1:20" ht="33.75" outlineLevel="3" x14ac:dyDescent="0.2">
      <c r="A352" s="153"/>
      <c r="B352" s="154"/>
      <c r="C352" s="187" t="s">
        <v>668</v>
      </c>
      <c r="D352" s="185"/>
      <c r="E352" s="186">
        <v>7.65</v>
      </c>
      <c r="F352" s="156"/>
      <c r="G352" s="15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</row>
    <row r="353" spans="1:20" outlineLevel="3" x14ac:dyDescent="0.2">
      <c r="A353" s="153"/>
      <c r="B353" s="154"/>
      <c r="C353" s="187" t="s">
        <v>669</v>
      </c>
      <c r="D353" s="185"/>
      <c r="E353" s="186">
        <v>6.48</v>
      </c>
      <c r="F353" s="156"/>
      <c r="G353" s="15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</row>
    <row r="354" spans="1:20" outlineLevel="3" x14ac:dyDescent="0.2">
      <c r="A354" s="153"/>
      <c r="B354" s="154"/>
      <c r="C354" s="187" t="s">
        <v>670</v>
      </c>
      <c r="D354" s="185"/>
      <c r="E354" s="186">
        <v>47.4</v>
      </c>
      <c r="F354" s="156"/>
      <c r="G354" s="15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</row>
    <row r="355" spans="1:20" ht="22.5" outlineLevel="3" x14ac:dyDescent="0.2">
      <c r="A355" s="153"/>
      <c r="B355" s="154"/>
      <c r="C355" s="187" t="s">
        <v>671</v>
      </c>
      <c r="D355" s="185"/>
      <c r="E355" s="186">
        <v>6.34</v>
      </c>
      <c r="F355" s="156"/>
      <c r="G355" s="15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</row>
    <row r="356" spans="1:20" outlineLevel="1" x14ac:dyDescent="0.2">
      <c r="A356" s="167">
        <v>103</v>
      </c>
      <c r="B356" s="168" t="s">
        <v>672</v>
      </c>
      <c r="C356" s="181" t="s">
        <v>673</v>
      </c>
      <c r="D356" s="169" t="s">
        <v>234</v>
      </c>
      <c r="E356" s="170">
        <v>1983.3945000000001</v>
      </c>
      <c r="F356" s="171"/>
      <c r="G356" s="172">
        <f>ROUND(E356*F356,2)</f>
        <v>0</v>
      </c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</row>
    <row r="357" spans="1:20" outlineLevel="2" x14ac:dyDescent="0.2">
      <c r="A357" s="153"/>
      <c r="B357" s="154"/>
      <c r="C357" s="187" t="s">
        <v>674</v>
      </c>
      <c r="D357" s="185"/>
      <c r="E357" s="186">
        <v>1983.39</v>
      </c>
      <c r="F357" s="156"/>
      <c r="G357" s="15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</row>
    <row r="358" spans="1:20" outlineLevel="1" x14ac:dyDescent="0.2">
      <c r="A358" s="173">
        <v>104</v>
      </c>
      <c r="B358" s="174" t="s">
        <v>675</v>
      </c>
      <c r="C358" s="180" t="s">
        <v>676</v>
      </c>
      <c r="D358" s="175" t="s">
        <v>246</v>
      </c>
      <c r="E358" s="176">
        <v>55</v>
      </c>
      <c r="F358" s="177"/>
      <c r="G358" s="178">
        <f>ROUND(E358*F358,2)</f>
        <v>0</v>
      </c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</row>
    <row r="359" spans="1:20" outlineLevel="1" x14ac:dyDescent="0.2">
      <c r="A359" s="167">
        <v>105</v>
      </c>
      <c r="B359" s="168" t="s">
        <v>678</v>
      </c>
      <c r="C359" s="181" t="s">
        <v>679</v>
      </c>
      <c r="D359" s="169" t="s">
        <v>246</v>
      </c>
      <c r="E359" s="170">
        <v>210.76</v>
      </c>
      <c r="F359" s="171"/>
      <c r="G359" s="172">
        <f>ROUND(E359*F359,2)</f>
        <v>0</v>
      </c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</row>
    <row r="360" spans="1:20" ht="22.5" outlineLevel="2" x14ac:dyDescent="0.2">
      <c r="A360" s="153"/>
      <c r="B360" s="154"/>
      <c r="C360" s="187" t="s">
        <v>681</v>
      </c>
      <c r="D360" s="185"/>
      <c r="E360" s="186">
        <v>210.76</v>
      </c>
      <c r="F360" s="156"/>
      <c r="G360" s="15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</row>
    <row r="361" spans="1:20" outlineLevel="1" x14ac:dyDescent="0.2">
      <c r="A361" s="167">
        <v>106</v>
      </c>
      <c r="B361" s="168" t="s">
        <v>682</v>
      </c>
      <c r="C361" s="181" t="s">
        <v>683</v>
      </c>
      <c r="D361" s="169" t="s">
        <v>246</v>
      </c>
      <c r="E361" s="170">
        <v>752.34</v>
      </c>
      <c r="F361" s="171"/>
      <c r="G361" s="172">
        <f>ROUND(E361*F361,2)</f>
        <v>0</v>
      </c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</row>
    <row r="362" spans="1:20" ht="33.75" outlineLevel="2" x14ac:dyDescent="0.2">
      <c r="A362" s="153"/>
      <c r="B362" s="154"/>
      <c r="C362" s="187" t="s">
        <v>684</v>
      </c>
      <c r="D362" s="185"/>
      <c r="E362" s="186">
        <v>349.06</v>
      </c>
      <c r="F362" s="156"/>
      <c r="G362" s="15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</row>
    <row r="363" spans="1:20" ht="33.75" outlineLevel="3" x14ac:dyDescent="0.2">
      <c r="A363" s="153"/>
      <c r="B363" s="154"/>
      <c r="C363" s="187" t="s">
        <v>685</v>
      </c>
      <c r="D363" s="185"/>
      <c r="E363" s="186">
        <v>403.28</v>
      </c>
      <c r="F363" s="156"/>
      <c r="G363" s="15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</row>
    <row r="364" spans="1:20" ht="22.5" outlineLevel="1" x14ac:dyDescent="0.2">
      <c r="A364" s="167">
        <v>107</v>
      </c>
      <c r="B364" s="168" t="s">
        <v>686</v>
      </c>
      <c r="C364" s="181" t="s">
        <v>687</v>
      </c>
      <c r="D364" s="169" t="s">
        <v>344</v>
      </c>
      <c r="E364" s="170">
        <v>21.6</v>
      </c>
      <c r="F364" s="171"/>
      <c r="G364" s="172">
        <f>ROUND(E364*F364,2)</f>
        <v>0</v>
      </c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</row>
    <row r="365" spans="1:20" outlineLevel="2" x14ac:dyDescent="0.2">
      <c r="A365" s="153"/>
      <c r="B365" s="154"/>
      <c r="C365" s="187" t="s">
        <v>688</v>
      </c>
      <c r="D365" s="185"/>
      <c r="E365" s="186">
        <v>21.6</v>
      </c>
      <c r="F365" s="156"/>
      <c r="G365" s="15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</row>
    <row r="366" spans="1:20" outlineLevel="1" x14ac:dyDescent="0.2">
      <c r="A366" s="167">
        <v>108</v>
      </c>
      <c r="B366" s="168" t="s">
        <v>689</v>
      </c>
      <c r="C366" s="181" t="s">
        <v>690</v>
      </c>
      <c r="D366" s="169" t="s">
        <v>220</v>
      </c>
      <c r="E366" s="170">
        <v>5</v>
      </c>
      <c r="F366" s="171"/>
      <c r="G366" s="172">
        <f>ROUND(E366*F366,2)</f>
        <v>0</v>
      </c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</row>
    <row r="367" spans="1:20" outlineLevel="2" x14ac:dyDescent="0.2">
      <c r="A367" s="153"/>
      <c r="B367" s="154"/>
      <c r="C367" s="187" t="s">
        <v>691</v>
      </c>
      <c r="D367" s="185"/>
      <c r="E367" s="186">
        <v>5</v>
      </c>
      <c r="F367" s="156"/>
      <c r="G367" s="15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</row>
    <row r="368" spans="1:20" outlineLevel="1" x14ac:dyDescent="0.2">
      <c r="A368" s="167">
        <v>109</v>
      </c>
      <c r="B368" s="168" t="s">
        <v>692</v>
      </c>
      <c r="C368" s="181" t="s">
        <v>693</v>
      </c>
      <c r="D368" s="169" t="s">
        <v>246</v>
      </c>
      <c r="E368" s="170">
        <v>180.31</v>
      </c>
      <c r="F368" s="171"/>
      <c r="G368" s="172">
        <f>ROUND(E368*F368,2)</f>
        <v>0</v>
      </c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</row>
    <row r="369" spans="1:20" outlineLevel="2" x14ac:dyDescent="0.2">
      <c r="A369" s="153"/>
      <c r="B369" s="154"/>
      <c r="C369" s="187" t="s">
        <v>694</v>
      </c>
      <c r="D369" s="185"/>
      <c r="E369" s="186">
        <v>180.31</v>
      </c>
      <c r="F369" s="156"/>
      <c r="G369" s="15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</row>
    <row r="370" spans="1:20" outlineLevel="1" x14ac:dyDescent="0.2">
      <c r="A370" s="167">
        <v>110</v>
      </c>
      <c r="B370" s="168" t="s">
        <v>695</v>
      </c>
      <c r="C370" s="181" t="s">
        <v>696</v>
      </c>
      <c r="D370" s="169" t="s">
        <v>246</v>
      </c>
      <c r="E370" s="170">
        <v>718.32</v>
      </c>
      <c r="F370" s="171"/>
      <c r="G370" s="172">
        <f>ROUND(E370*F370,2)</f>
        <v>0</v>
      </c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</row>
    <row r="371" spans="1:20" ht="33.75" outlineLevel="2" x14ac:dyDescent="0.2">
      <c r="A371" s="153"/>
      <c r="B371" s="154"/>
      <c r="C371" s="187" t="s">
        <v>697</v>
      </c>
      <c r="D371" s="185"/>
      <c r="E371" s="186">
        <v>230.7</v>
      </c>
      <c r="F371" s="156"/>
      <c r="G371" s="15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</row>
    <row r="372" spans="1:20" ht="33.75" outlineLevel="3" x14ac:dyDescent="0.2">
      <c r="A372" s="153"/>
      <c r="B372" s="154"/>
      <c r="C372" s="187" t="s">
        <v>698</v>
      </c>
      <c r="D372" s="185"/>
      <c r="E372" s="186">
        <v>223.32</v>
      </c>
      <c r="F372" s="156"/>
      <c r="G372" s="15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</row>
    <row r="373" spans="1:20" ht="33.75" outlineLevel="3" x14ac:dyDescent="0.2">
      <c r="A373" s="153"/>
      <c r="B373" s="154"/>
      <c r="C373" s="187" t="s">
        <v>699</v>
      </c>
      <c r="D373" s="185"/>
      <c r="E373" s="186">
        <v>264.3</v>
      </c>
      <c r="F373" s="156"/>
      <c r="G373" s="15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</row>
    <row r="374" spans="1:20" outlineLevel="1" x14ac:dyDescent="0.2">
      <c r="A374" s="173">
        <v>111</v>
      </c>
      <c r="B374" s="174" t="s">
        <v>700</v>
      </c>
      <c r="C374" s="180" t="s">
        <v>701</v>
      </c>
      <c r="D374" s="175" t="s">
        <v>283</v>
      </c>
      <c r="E374" s="176">
        <v>1218.71263</v>
      </c>
      <c r="F374" s="177"/>
      <c r="G374" s="178">
        <f t="shared" ref="G374:G388" si="0">ROUND(E374*F374,2)</f>
        <v>0</v>
      </c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</row>
    <row r="375" spans="1:20" outlineLevel="1" x14ac:dyDescent="0.2">
      <c r="A375" s="173">
        <v>112</v>
      </c>
      <c r="B375" s="174" t="s">
        <v>702</v>
      </c>
      <c r="C375" s="180" t="s">
        <v>703</v>
      </c>
      <c r="D375" s="175" t="s">
        <v>283</v>
      </c>
      <c r="E375" s="176">
        <v>2437.42526</v>
      </c>
      <c r="F375" s="177"/>
      <c r="G375" s="178">
        <f t="shared" si="0"/>
        <v>0</v>
      </c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</row>
    <row r="376" spans="1:20" outlineLevel="1" x14ac:dyDescent="0.2">
      <c r="A376" s="173">
        <v>113</v>
      </c>
      <c r="B376" s="174" t="s">
        <v>704</v>
      </c>
      <c r="C376" s="180" t="s">
        <v>705</v>
      </c>
      <c r="D376" s="175" t="s">
        <v>283</v>
      </c>
      <c r="E376" s="176">
        <v>1218.71263</v>
      </c>
      <c r="F376" s="177"/>
      <c r="G376" s="178">
        <f t="shared" si="0"/>
        <v>0</v>
      </c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</row>
    <row r="377" spans="1:20" outlineLevel="1" x14ac:dyDescent="0.2">
      <c r="A377" s="173">
        <v>114</v>
      </c>
      <c r="B377" s="174" t="s">
        <v>706</v>
      </c>
      <c r="C377" s="180" t="s">
        <v>707</v>
      </c>
      <c r="D377" s="175" t="s">
        <v>283</v>
      </c>
      <c r="E377" s="176">
        <v>10968.413689999999</v>
      </c>
      <c r="F377" s="177"/>
      <c r="G377" s="178">
        <f t="shared" si="0"/>
        <v>0</v>
      </c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</row>
    <row r="378" spans="1:20" outlineLevel="1" x14ac:dyDescent="0.2">
      <c r="A378" s="173">
        <v>115</v>
      </c>
      <c r="B378" s="174" t="s">
        <v>708</v>
      </c>
      <c r="C378" s="180" t="s">
        <v>709</v>
      </c>
      <c r="D378" s="175" t="s">
        <v>283</v>
      </c>
      <c r="E378" s="176">
        <v>1218.71263</v>
      </c>
      <c r="F378" s="177"/>
      <c r="G378" s="178">
        <f t="shared" si="0"/>
        <v>0</v>
      </c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</row>
    <row r="379" spans="1:20" outlineLevel="1" x14ac:dyDescent="0.2">
      <c r="A379" s="173">
        <v>116</v>
      </c>
      <c r="B379" s="174" t="s">
        <v>710</v>
      </c>
      <c r="C379" s="180" t="s">
        <v>711</v>
      </c>
      <c r="D379" s="175" t="s">
        <v>283</v>
      </c>
      <c r="E379" s="176">
        <v>2437.42526</v>
      </c>
      <c r="F379" s="177"/>
      <c r="G379" s="178">
        <f t="shared" si="0"/>
        <v>0</v>
      </c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</row>
    <row r="380" spans="1:20" outlineLevel="1" x14ac:dyDescent="0.2">
      <c r="A380" s="173">
        <v>117</v>
      </c>
      <c r="B380" s="174" t="s">
        <v>712</v>
      </c>
      <c r="C380" s="180" t="s">
        <v>713</v>
      </c>
      <c r="D380" s="175" t="s">
        <v>283</v>
      </c>
      <c r="E380" s="176">
        <f>1168.7126-E381</f>
        <v>1064.2586000000001</v>
      </c>
      <c r="F380" s="177"/>
      <c r="G380" s="178">
        <f t="shared" si="0"/>
        <v>0</v>
      </c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</row>
    <row r="381" spans="1:20" ht="22.5" outlineLevel="1" x14ac:dyDescent="0.2">
      <c r="A381" s="188" t="s">
        <v>2225</v>
      </c>
      <c r="B381" s="174" t="s">
        <v>2224</v>
      </c>
      <c r="C381" s="180" t="s">
        <v>2223</v>
      </c>
      <c r="D381" s="175" t="s">
        <v>283</v>
      </c>
      <c r="E381" s="176">
        <f>49.74*2.1</f>
        <v>104.45400000000001</v>
      </c>
      <c r="F381" s="177"/>
      <c r="G381" s="178">
        <f t="shared" si="0"/>
        <v>0</v>
      </c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</row>
    <row r="382" spans="1:20" outlineLevel="1" x14ac:dyDescent="0.2">
      <c r="A382" s="173">
        <v>118</v>
      </c>
      <c r="B382" s="174" t="s">
        <v>714</v>
      </c>
      <c r="C382" s="180" t="s">
        <v>715</v>
      </c>
      <c r="D382" s="175" t="s">
        <v>283</v>
      </c>
      <c r="E382" s="176">
        <v>1</v>
      </c>
      <c r="F382" s="177"/>
      <c r="G382" s="178">
        <f t="shared" si="0"/>
        <v>0</v>
      </c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</row>
    <row r="383" spans="1:20" ht="22.5" outlineLevel="1" x14ac:dyDescent="0.2">
      <c r="A383" s="173">
        <v>119</v>
      </c>
      <c r="B383" s="174" t="s">
        <v>716</v>
      </c>
      <c r="C383" s="180" t="s">
        <v>717</v>
      </c>
      <c r="D383" s="175" t="s">
        <v>283</v>
      </c>
      <c r="E383" s="176">
        <v>1</v>
      </c>
      <c r="F383" s="177"/>
      <c r="G383" s="178">
        <f t="shared" si="0"/>
        <v>0</v>
      </c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</row>
    <row r="384" spans="1:20" outlineLevel="1" x14ac:dyDescent="0.2">
      <c r="A384" s="173">
        <v>120</v>
      </c>
      <c r="B384" s="174" t="s">
        <v>718</v>
      </c>
      <c r="C384" s="180" t="s">
        <v>719</v>
      </c>
      <c r="D384" s="175" t="s">
        <v>283</v>
      </c>
      <c r="E384" s="176">
        <v>45</v>
      </c>
      <c r="F384" s="177"/>
      <c r="G384" s="178">
        <f t="shared" si="0"/>
        <v>0</v>
      </c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</row>
    <row r="385" spans="1:20" outlineLevel="1" x14ac:dyDescent="0.2">
      <c r="A385" s="173">
        <v>121</v>
      </c>
      <c r="B385" s="174" t="s">
        <v>720</v>
      </c>
      <c r="C385" s="180" t="s">
        <v>721</v>
      </c>
      <c r="D385" s="175" t="s">
        <v>283</v>
      </c>
      <c r="E385" s="176">
        <v>1</v>
      </c>
      <c r="F385" s="177"/>
      <c r="G385" s="178">
        <f t="shared" si="0"/>
        <v>0</v>
      </c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</row>
    <row r="386" spans="1:20" outlineLevel="1" x14ac:dyDescent="0.2">
      <c r="A386" s="173">
        <v>122</v>
      </c>
      <c r="B386" s="174" t="s">
        <v>722</v>
      </c>
      <c r="C386" s="180" t="s">
        <v>723</v>
      </c>
      <c r="D386" s="175" t="s">
        <v>283</v>
      </c>
      <c r="E386" s="176">
        <v>2</v>
      </c>
      <c r="F386" s="177"/>
      <c r="G386" s="178">
        <f t="shared" si="0"/>
        <v>0</v>
      </c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</row>
    <row r="387" spans="1:20" outlineLevel="1" x14ac:dyDescent="0.2">
      <c r="A387" s="173">
        <v>123</v>
      </c>
      <c r="B387" s="174" t="s">
        <v>724</v>
      </c>
      <c r="C387" s="180" t="s">
        <v>725</v>
      </c>
      <c r="D387" s="175" t="s">
        <v>283</v>
      </c>
      <c r="E387" s="176">
        <v>1218.71263</v>
      </c>
      <c r="F387" s="177"/>
      <c r="G387" s="178">
        <f t="shared" si="0"/>
        <v>0</v>
      </c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</row>
    <row r="388" spans="1:20" outlineLevel="1" x14ac:dyDescent="0.2">
      <c r="A388" s="167">
        <v>124</v>
      </c>
      <c r="B388" s="168" t="s">
        <v>726</v>
      </c>
      <c r="C388" s="181" t="s">
        <v>727</v>
      </c>
      <c r="D388" s="169" t="s">
        <v>246</v>
      </c>
      <c r="E388" s="170">
        <v>6.48</v>
      </c>
      <c r="F388" s="171"/>
      <c r="G388" s="172">
        <f t="shared" si="0"/>
        <v>0</v>
      </c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</row>
    <row r="389" spans="1:20" outlineLevel="2" x14ac:dyDescent="0.2">
      <c r="A389" s="153"/>
      <c r="B389" s="154"/>
      <c r="C389" s="187" t="s">
        <v>728</v>
      </c>
      <c r="D389" s="185"/>
      <c r="E389" s="186">
        <v>6.48</v>
      </c>
      <c r="F389" s="156"/>
      <c r="G389" s="15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</row>
    <row r="390" spans="1:20" outlineLevel="1" x14ac:dyDescent="0.2">
      <c r="A390" s="167">
        <v>125</v>
      </c>
      <c r="B390" s="168" t="s">
        <v>729</v>
      </c>
      <c r="C390" s="181" t="s">
        <v>730</v>
      </c>
      <c r="D390" s="169" t="s">
        <v>246</v>
      </c>
      <c r="E390" s="170">
        <v>11.0641</v>
      </c>
      <c r="F390" s="171"/>
      <c r="G390" s="172">
        <f>ROUND(E390*F390,2)</f>
        <v>0</v>
      </c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</row>
    <row r="391" spans="1:20" outlineLevel="2" x14ac:dyDescent="0.2">
      <c r="A391" s="153"/>
      <c r="B391" s="154"/>
      <c r="C391" s="187" t="s">
        <v>731</v>
      </c>
      <c r="D391" s="185"/>
      <c r="E391" s="186">
        <v>4.0599999999999996</v>
      </c>
      <c r="F391" s="156"/>
      <c r="G391" s="15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</row>
    <row r="392" spans="1:20" outlineLevel="3" x14ac:dyDescent="0.2">
      <c r="A392" s="153"/>
      <c r="B392" s="154"/>
      <c r="C392" s="187" t="s">
        <v>732</v>
      </c>
      <c r="D392" s="185"/>
      <c r="E392" s="186">
        <v>7</v>
      </c>
      <c r="F392" s="156"/>
      <c r="G392" s="15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</row>
    <row r="393" spans="1:20" outlineLevel="1" x14ac:dyDescent="0.2">
      <c r="A393" s="173">
        <v>126</v>
      </c>
      <c r="B393" s="174" t="s">
        <v>733</v>
      </c>
      <c r="C393" s="180" t="s">
        <v>734</v>
      </c>
      <c r="D393" s="175" t="s">
        <v>533</v>
      </c>
      <c r="E393" s="176">
        <v>1</v>
      </c>
      <c r="F393" s="177"/>
      <c r="G393" s="178">
        <f t="shared" ref="G393:G400" si="1">ROUND(E393*F393,2)</f>
        <v>0</v>
      </c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</row>
    <row r="394" spans="1:20" outlineLevel="1" x14ac:dyDescent="0.2">
      <c r="A394" s="173">
        <v>127</v>
      </c>
      <c r="B394" s="174" t="s">
        <v>735</v>
      </c>
      <c r="C394" s="180" t="s">
        <v>736</v>
      </c>
      <c r="D394" s="175" t="s">
        <v>533</v>
      </c>
      <c r="E394" s="176">
        <v>1</v>
      </c>
      <c r="F394" s="177"/>
      <c r="G394" s="178">
        <f t="shared" si="1"/>
        <v>0</v>
      </c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</row>
    <row r="395" spans="1:20" outlineLevel="1" x14ac:dyDescent="0.2">
      <c r="A395" s="173">
        <v>128</v>
      </c>
      <c r="B395" s="174" t="s">
        <v>737</v>
      </c>
      <c r="C395" s="180" t="s">
        <v>738</v>
      </c>
      <c r="D395" s="175" t="s">
        <v>533</v>
      </c>
      <c r="E395" s="176">
        <v>2</v>
      </c>
      <c r="F395" s="177"/>
      <c r="G395" s="178">
        <f t="shared" si="1"/>
        <v>0</v>
      </c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</row>
    <row r="396" spans="1:20" outlineLevel="1" x14ac:dyDescent="0.2">
      <c r="A396" s="173">
        <v>129</v>
      </c>
      <c r="B396" s="174" t="s">
        <v>739</v>
      </c>
      <c r="C396" s="180" t="s">
        <v>740</v>
      </c>
      <c r="D396" s="175" t="s">
        <v>533</v>
      </c>
      <c r="E396" s="176">
        <v>2</v>
      </c>
      <c r="F396" s="177"/>
      <c r="G396" s="178">
        <f t="shared" si="1"/>
        <v>0</v>
      </c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</row>
    <row r="397" spans="1:20" outlineLevel="1" x14ac:dyDescent="0.2">
      <c r="A397" s="173">
        <v>130</v>
      </c>
      <c r="B397" s="174" t="s">
        <v>741</v>
      </c>
      <c r="C397" s="180" t="s">
        <v>742</v>
      </c>
      <c r="D397" s="175" t="s">
        <v>743</v>
      </c>
      <c r="E397" s="176">
        <v>1</v>
      </c>
      <c r="F397" s="177"/>
      <c r="G397" s="178">
        <f t="shared" si="1"/>
        <v>0</v>
      </c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</row>
    <row r="398" spans="1:20" outlineLevel="1" x14ac:dyDescent="0.2">
      <c r="A398" s="173">
        <v>131</v>
      </c>
      <c r="B398" s="174" t="s">
        <v>744</v>
      </c>
      <c r="C398" s="180" t="s">
        <v>745</v>
      </c>
      <c r="D398" s="175" t="s">
        <v>533</v>
      </c>
      <c r="E398" s="176">
        <v>1</v>
      </c>
      <c r="F398" s="177"/>
      <c r="G398" s="178">
        <f t="shared" si="1"/>
        <v>0</v>
      </c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</row>
    <row r="399" spans="1:20" ht="22.5" outlineLevel="1" x14ac:dyDescent="0.2">
      <c r="A399" s="173">
        <v>132</v>
      </c>
      <c r="B399" s="174" t="s">
        <v>746</v>
      </c>
      <c r="C399" s="180" t="s">
        <v>747</v>
      </c>
      <c r="D399" s="175" t="s">
        <v>533</v>
      </c>
      <c r="E399" s="176">
        <v>1</v>
      </c>
      <c r="F399" s="177"/>
      <c r="G399" s="178">
        <f t="shared" si="1"/>
        <v>0</v>
      </c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</row>
    <row r="400" spans="1:20" ht="22.5" outlineLevel="1" x14ac:dyDescent="0.2">
      <c r="A400" s="167">
        <v>133</v>
      </c>
      <c r="B400" s="168" t="s">
        <v>748</v>
      </c>
      <c r="C400" s="181" t="s">
        <v>749</v>
      </c>
      <c r="D400" s="169" t="s">
        <v>246</v>
      </c>
      <c r="E400" s="170">
        <v>96.936499999999995</v>
      </c>
      <c r="F400" s="171"/>
      <c r="G400" s="172">
        <f t="shared" si="1"/>
        <v>0</v>
      </c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</row>
    <row r="401" spans="1:20" ht="22.5" outlineLevel="2" x14ac:dyDescent="0.2">
      <c r="A401" s="153"/>
      <c r="B401" s="154"/>
      <c r="C401" s="187" t="s">
        <v>750</v>
      </c>
      <c r="D401" s="185"/>
      <c r="E401" s="186">
        <v>16.510000000000002</v>
      </c>
      <c r="F401" s="156"/>
      <c r="G401" s="15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</row>
    <row r="402" spans="1:20" outlineLevel="3" x14ac:dyDescent="0.2">
      <c r="A402" s="153"/>
      <c r="B402" s="154"/>
      <c r="C402" s="187" t="s">
        <v>403</v>
      </c>
      <c r="D402" s="185"/>
      <c r="E402" s="186">
        <v>40.21</v>
      </c>
      <c r="F402" s="156"/>
      <c r="G402" s="15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</row>
    <row r="403" spans="1:20" outlineLevel="3" x14ac:dyDescent="0.2">
      <c r="A403" s="153"/>
      <c r="B403" s="154"/>
      <c r="C403" s="187" t="s">
        <v>403</v>
      </c>
      <c r="D403" s="185"/>
      <c r="E403" s="186">
        <v>40.21</v>
      </c>
      <c r="F403" s="156"/>
      <c r="G403" s="15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</row>
    <row r="404" spans="1:20" outlineLevel="1" x14ac:dyDescent="0.2">
      <c r="A404" s="173">
        <v>134</v>
      </c>
      <c r="B404" s="174" t="s">
        <v>751</v>
      </c>
      <c r="C404" s="180" t="s">
        <v>752</v>
      </c>
      <c r="D404" s="175" t="s">
        <v>743</v>
      </c>
      <c r="E404" s="176">
        <v>1</v>
      </c>
      <c r="F404" s="177"/>
      <c r="G404" s="178">
        <f t="shared" ref="G404:G420" si="2">ROUND(E404*F404,2)</f>
        <v>0</v>
      </c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</row>
    <row r="405" spans="1:20" outlineLevel="1" x14ac:dyDescent="0.2">
      <c r="A405" s="173">
        <v>135</v>
      </c>
      <c r="B405" s="174" t="s">
        <v>753</v>
      </c>
      <c r="C405" s="180" t="s">
        <v>754</v>
      </c>
      <c r="D405" s="175" t="s">
        <v>743</v>
      </c>
      <c r="E405" s="176">
        <v>1</v>
      </c>
      <c r="F405" s="177"/>
      <c r="G405" s="178">
        <f t="shared" si="2"/>
        <v>0</v>
      </c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</row>
    <row r="406" spans="1:20" ht="22.5" outlineLevel="1" x14ac:dyDescent="0.2">
      <c r="A406" s="173">
        <v>136</v>
      </c>
      <c r="B406" s="174" t="s">
        <v>755</v>
      </c>
      <c r="C406" s="180" t="s">
        <v>756</v>
      </c>
      <c r="D406" s="175" t="s">
        <v>743</v>
      </c>
      <c r="E406" s="176">
        <v>1</v>
      </c>
      <c r="F406" s="177"/>
      <c r="G406" s="178">
        <f t="shared" si="2"/>
        <v>0</v>
      </c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</row>
    <row r="407" spans="1:20" ht="22.5" outlineLevel="1" x14ac:dyDescent="0.2">
      <c r="A407" s="173">
        <v>137</v>
      </c>
      <c r="B407" s="174" t="s">
        <v>757</v>
      </c>
      <c r="C407" s="180" t="s">
        <v>758</v>
      </c>
      <c r="D407" s="175" t="s">
        <v>533</v>
      </c>
      <c r="E407" s="176">
        <v>3</v>
      </c>
      <c r="F407" s="177"/>
      <c r="G407" s="178">
        <f t="shared" si="2"/>
        <v>0</v>
      </c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</row>
    <row r="408" spans="1:20" ht="22.5" outlineLevel="1" x14ac:dyDescent="0.2">
      <c r="A408" s="173">
        <v>138</v>
      </c>
      <c r="B408" s="174" t="s">
        <v>759</v>
      </c>
      <c r="C408" s="180" t="s">
        <v>760</v>
      </c>
      <c r="D408" s="175" t="s">
        <v>533</v>
      </c>
      <c r="E408" s="176">
        <v>4</v>
      </c>
      <c r="F408" s="177"/>
      <c r="G408" s="178">
        <f t="shared" si="2"/>
        <v>0</v>
      </c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</row>
    <row r="409" spans="1:20" ht="22.5" outlineLevel="1" x14ac:dyDescent="0.2">
      <c r="A409" s="173">
        <v>139</v>
      </c>
      <c r="B409" s="174" t="s">
        <v>761</v>
      </c>
      <c r="C409" s="180" t="s">
        <v>762</v>
      </c>
      <c r="D409" s="175" t="s">
        <v>533</v>
      </c>
      <c r="E409" s="176">
        <v>1</v>
      </c>
      <c r="F409" s="177"/>
      <c r="G409" s="178">
        <f t="shared" si="2"/>
        <v>0</v>
      </c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</row>
    <row r="410" spans="1:20" ht="22.5" outlineLevel="1" x14ac:dyDescent="0.2">
      <c r="A410" s="173">
        <v>140</v>
      </c>
      <c r="B410" s="174" t="s">
        <v>763</v>
      </c>
      <c r="C410" s="180" t="s">
        <v>764</v>
      </c>
      <c r="D410" s="175" t="s">
        <v>533</v>
      </c>
      <c r="E410" s="176">
        <v>1</v>
      </c>
      <c r="F410" s="177"/>
      <c r="G410" s="178">
        <f t="shared" si="2"/>
        <v>0</v>
      </c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</row>
    <row r="411" spans="1:20" ht="22.5" outlineLevel="1" x14ac:dyDescent="0.2">
      <c r="A411" s="173">
        <v>141</v>
      </c>
      <c r="B411" s="174" t="s">
        <v>765</v>
      </c>
      <c r="C411" s="180" t="s">
        <v>766</v>
      </c>
      <c r="D411" s="175" t="s">
        <v>533</v>
      </c>
      <c r="E411" s="176">
        <v>1</v>
      </c>
      <c r="F411" s="177"/>
      <c r="G411" s="178">
        <f t="shared" si="2"/>
        <v>0</v>
      </c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</row>
    <row r="412" spans="1:20" ht="22.5" outlineLevel="1" x14ac:dyDescent="0.2">
      <c r="A412" s="173">
        <v>142</v>
      </c>
      <c r="B412" s="174" t="s">
        <v>767</v>
      </c>
      <c r="C412" s="180" t="s">
        <v>768</v>
      </c>
      <c r="D412" s="175" t="s">
        <v>533</v>
      </c>
      <c r="E412" s="176">
        <v>1</v>
      </c>
      <c r="F412" s="177"/>
      <c r="G412" s="178">
        <f t="shared" si="2"/>
        <v>0</v>
      </c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</row>
    <row r="413" spans="1:20" ht="22.5" outlineLevel="1" x14ac:dyDescent="0.2">
      <c r="A413" s="173">
        <v>143</v>
      </c>
      <c r="B413" s="174" t="s">
        <v>769</v>
      </c>
      <c r="C413" s="180" t="s">
        <v>770</v>
      </c>
      <c r="D413" s="175" t="s">
        <v>533</v>
      </c>
      <c r="E413" s="176">
        <v>3</v>
      </c>
      <c r="F413" s="177"/>
      <c r="G413" s="178">
        <f t="shared" si="2"/>
        <v>0</v>
      </c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</row>
    <row r="414" spans="1:20" ht="22.5" outlineLevel="1" x14ac:dyDescent="0.2">
      <c r="A414" s="173">
        <v>144</v>
      </c>
      <c r="B414" s="174" t="s">
        <v>771</v>
      </c>
      <c r="C414" s="180" t="s">
        <v>772</v>
      </c>
      <c r="D414" s="175" t="s">
        <v>533</v>
      </c>
      <c r="E414" s="176">
        <v>1</v>
      </c>
      <c r="F414" s="177"/>
      <c r="G414" s="178">
        <f t="shared" si="2"/>
        <v>0</v>
      </c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</row>
    <row r="415" spans="1:20" ht="22.5" outlineLevel="1" x14ac:dyDescent="0.2">
      <c r="A415" s="173">
        <v>145</v>
      </c>
      <c r="B415" s="174" t="s">
        <v>773</v>
      </c>
      <c r="C415" s="180" t="s">
        <v>774</v>
      </c>
      <c r="D415" s="175" t="s">
        <v>533</v>
      </c>
      <c r="E415" s="176">
        <v>1</v>
      </c>
      <c r="F415" s="177"/>
      <c r="G415" s="178">
        <f t="shared" si="2"/>
        <v>0</v>
      </c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</row>
    <row r="416" spans="1:20" ht="22.5" outlineLevel="1" x14ac:dyDescent="0.2">
      <c r="A416" s="173">
        <v>146</v>
      </c>
      <c r="B416" s="174" t="s">
        <v>775</v>
      </c>
      <c r="C416" s="180" t="s">
        <v>776</v>
      </c>
      <c r="D416" s="175" t="s">
        <v>743</v>
      </c>
      <c r="E416" s="176">
        <v>1</v>
      </c>
      <c r="F416" s="177"/>
      <c r="G416" s="178">
        <f t="shared" si="2"/>
        <v>0</v>
      </c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</row>
    <row r="417" spans="1:20" ht="22.5" outlineLevel="1" x14ac:dyDescent="0.2">
      <c r="A417" s="173">
        <v>147</v>
      </c>
      <c r="B417" s="174" t="s">
        <v>777</v>
      </c>
      <c r="C417" s="180" t="s">
        <v>778</v>
      </c>
      <c r="D417" s="175" t="s">
        <v>533</v>
      </c>
      <c r="E417" s="176">
        <v>20</v>
      </c>
      <c r="F417" s="177"/>
      <c r="G417" s="178">
        <f t="shared" si="2"/>
        <v>0</v>
      </c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</row>
    <row r="418" spans="1:20" ht="22.5" outlineLevel="1" x14ac:dyDescent="0.2">
      <c r="A418" s="173">
        <v>148</v>
      </c>
      <c r="B418" s="174" t="s">
        <v>779</v>
      </c>
      <c r="C418" s="180" t="s">
        <v>780</v>
      </c>
      <c r="D418" s="175" t="s">
        <v>743</v>
      </c>
      <c r="E418" s="176">
        <v>1</v>
      </c>
      <c r="F418" s="177"/>
      <c r="G418" s="178">
        <f t="shared" si="2"/>
        <v>0</v>
      </c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</row>
    <row r="419" spans="1:20" ht="22.5" outlineLevel="1" x14ac:dyDescent="0.2">
      <c r="A419" s="173">
        <v>149</v>
      </c>
      <c r="B419" s="174" t="s">
        <v>781</v>
      </c>
      <c r="C419" s="180" t="s">
        <v>782</v>
      </c>
      <c r="D419" s="175" t="s">
        <v>743</v>
      </c>
      <c r="E419" s="176">
        <v>1</v>
      </c>
      <c r="F419" s="177"/>
      <c r="G419" s="178">
        <f t="shared" si="2"/>
        <v>0</v>
      </c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</row>
    <row r="420" spans="1:20" ht="22.5" outlineLevel="1" x14ac:dyDescent="0.2">
      <c r="A420" s="173">
        <v>150</v>
      </c>
      <c r="B420" s="174" t="s">
        <v>783</v>
      </c>
      <c r="C420" s="180" t="s">
        <v>784</v>
      </c>
      <c r="D420" s="175" t="s">
        <v>533</v>
      </c>
      <c r="E420" s="176">
        <v>2</v>
      </c>
      <c r="F420" s="177"/>
      <c r="G420" s="178">
        <f t="shared" si="2"/>
        <v>0</v>
      </c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</row>
    <row r="421" spans="1:20" x14ac:dyDescent="0.2">
      <c r="A421" s="160" t="s">
        <v>192</v>
      </c>
      <c r="B421" s="161" t="s">
        <v>104</v>
      </c>
      <c r="C421" s="179" t="s">
        <v>105</v>
      </c>
      <c r="D421" s="162"/>
      <c r="E421" s="163"/>
      <c r="F421" s="164"/>
      <c r="G421" s="165">
        <f>G422</f>
        <v>0</v>
      </c>
    </row>
    <row r="422" spans="1:20" outlineLevel="1" x14ac:dyDescent="0.2">
      <c r="A422" s="173">
        <v>151</v>
      </c>
      <c r="B422" s="174" t="s">
        <v>785</v>
      </c>
      <c r="C422" s="180" t="s">
        <v>786</v>
      </c>
      <c r="D422" s="175" t="s">
        <v>283</v>
      </c>
      <c r="E422" s="176">
        <v>785.81637000000001</v>
      </c>
      <c r="F422" s="177"/>
      <c r="G422" s="178">
        <f>ROUND(E422*F422,2)</f>
        <v>0</v>
      </c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</row>
    <row r="423" spans="1:20" x14ac:dyDescent="0.2">
      <c r="A423" s="160" t="s">
        <v>192</v>
      </c>
      <c r="B423" s="161" t="s">
        <v>120</v>
      </c>
      <c r="C423" s="179" t="s">
        <v>121</v>
      </c>
      <c r="D423" s="162"/>
      <c r="E423" s="163"/>
      <c r="F423" s="164"/>
      <c r="G423" s="165">
        <f>SUM(G424:G427)</f>
        <v>0</v>
      </c>
    </row>
    <row r="424" spans="1:20" ht="22.5" outlineLevel="1" x14ac:dyDescent="0.2">
      <c r="A424" s="173">
        <v>152</v>
      </c>
      <c r="B424" s="174" t="s">
        <v>787</v>
      </c>
      <c r="C424" s="180" t="s">
        <v>788</v>
      </c>
      <c r="D424" s="175" t="s">
        <v>246</v>
      </c>
      <c r="E424" s="176">
        <v>55</v>
      </c>
      <c r="F424" s="177"/>
      <c r="G424" s="178">
        <f>ROUND(E424*F424,2)</f>
        <v>0</v>
      </c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</row>
    <row r="425" spans="1:20" outlineLevel="1" x14ac:dyDescent="0.2">
      <c r="A425" s="167">
        <v>153</v>
      </c>
      <c r="B425" s="168" t="s">
        <v>789</v>
      </c>
      <c r="C425" s="181" t="s">
        <v>790</v>
      </c>
      <c r="D425" s="169" t="s">
        <v>246</v>
      </c>
      <c r="E425" s="170">
        <v>231.38</v>
      </c>
      <c r="F425" s="171"/>
      <c r="G425" s="172">
        <f>ROUND(E425*F425,2)</f>
        <v>0</v>
      </c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</row>
    <row r="426" spans="1:20" outlineLevel="2" x14ac:dyDescent="0.2">
      <c r="A426" s="153"/>
      <c r="B426" s="154"/>
      <c r="C426" s="187" t="s">
        <v>528</v>
      </c>
      <c r="D426" s="185"/>
      <c r="E426" s="186">
        <v>81.38</v>
      </c>
      <c r="F426" s="156"/>
      <c r="G426" s="15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</row>
    <row r="427" spans="1:20" outlineLevel="3" x14ac:dyDescent="0.2">
      <c r="A427" s="153"/>
      <c r="B427" s="154"/>
      <c r="C427" s="187" t="s">
        <v>791</v>
      </c>
      <c r="D427" s="185"/>
      <c r="E427" s="186">
        <v>150</v>
      </c>
      <c r="F427" s="156"/>
      <c r="G427" s="15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</row>
    <row r="428" spans="1:20" x14ac:dyDescent="0.2">
      <c r="A428" s="160" t="s">
        <v>192</v>
      </c>
      <c r="B428" s="161" t="s">
        <v>122</v>
      </c>
      <c r="C428" s="179" t="s">
        <v>123</v>
      </c>
      <c r="D428" s="162"/>
      <c r="E428" s="163"/>
      <c r="F428" s="164"/>
      <c r="G428" s="165">
        <f>SUM(G429:G455)</f>
        <v>0</v>
      </c>
    </row>
    <row r="429" spans="1:20" ht="22.5" outlineLevel="1" x14ac:dyDescent="0.2">
      <c r="A429" s="167">
        <v>154</v>
      </c>
      <c r="B429" s="168" t="s">
        <v>792</v>
      </c>
      <c r="C429" s="181" t="s">
        <v>793</v>
      </c>
      <c r="D429" s="169" t="s">
        <v>246</v>
      </c>
      <c r="E429" s="170">
        <v>977.83</v>
      </c>
      <c r="F429" s="171"/>
      <c r="G429" s="172">
        <f>ROUND(E429*F429,2)</f>
        <v>0</v>
      </c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</row>
    <row r="430" spans="1:20" outlineLevel="2" x14ac:dyDescent="0.2">
      <c r="A430" s="153"/>
      <c r="B430" s="154"/>
      <c r="C430" s="187" t="s">
        <v>794</v>
      </c>
      <c r="D430" s="185"/>
      <c r="E430" s="186">
        <v>47.83</v>
      </c>
      <c r="F430" s="156"/>
      <c r="G430" s="15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</row>
    <row r="431" spans="1:20" outlineLevel="3" x14ac:dyDescent="0.2">
      <c r="A431" s="153"/>
      <c r="B431" s="154"/>
      <c r="C431" s="187" t="s">
        <v>795</v>
      </c>
      <c r="D431" s="185"/>
      <c r="E431" s="186">
        <v>930</v>
      </c>
      <c r="F431" s="156"/>
      <c r="G431" s="15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</row>
    <row r="432" spans="1:20" ht="22.5" outlineLevel="1" x14ac:dyDescent="0.2">
      <c r="A432" s="173">
        <v>155</v>
      </c>
      <c r="B432" s="174" t="s">
        <v>796</v>
      </c>
      <c r="C432" s="180" t="s">
        <v>797</v>
      </c>
      <c r="D432" s="175" t="s">
        <v>246</v>
      </c>
      <c r="E432" s="176">
        <v>0.31</v>
      </c>
      <c r="F432" s="177"/>
      <c r="G432" s="178">
        <f>ROUND(E432*F432,2)</f>
        <v>0</v>
      </c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</row>
    <row r="433" spans="1:20" outlineLevel="1" x14ac:dyDescent="0.2">
      <c r="A433" s="167">
        <v>156</v>
      </c>
      <c r="B433" s="168" t="s">
        <v>798</v>
      </c>
      <c r="C433" s="181" t="s">
        <v>799</v>
      </c>
      <c r="D433" s="169" t="s">
        <v>246</v>
      </c>
      <c r="E433" s="170">
        <v>984.06</v>
      </c>
      <c r="F433" s="171"/>
      <c r="G433" s="172">
        <f>ROUND(E433*F433,2)</f>
        <v>0</v>
      </c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</row>
    <row r="434" spans="1:20" outlineLevel="2" x14ac:dyDescent="0.2">
      <c r="A434" s="153"/>
      <c r="B434" s="154"/>
      <c r="C434" s="187" t="s">
        <v>800</v>
      </c>
      <c r="D434" s="185"/>
      <c r="E434" s="186">
        <v>35.67</v>
      </c>
      <c r="F434" s="156"/>
      <c r="G434" s="15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</row>
    <row r="435" spans="1:20" outlineLevel="3" x14ac:dyDescent="0.2">
      <c r="A435" s="153"/>
      <c r="B435" s="154"/>
      <c r="C435" s="187" t="s">
        <v>801</v>
      </c>
      <c r="D435" s="185"/>
      <c r="E435" s="186">
        <v>819.86</v>
      </c>
      <c r="F435" s="156"/>
      <c r="G435" s="15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</row>
    <row r="436" spans="1:20" outlineLevel="3" x14ac:dyDescent="0.2">
      <c r="A436" s="153"/>
      <c r="B436" s="154"/>
      <c r="C436" s="187" t="s">
        <v>802</v>
      </c>
      <c r="D436" s="185"/>
      <c r="E436" s="186">
        <v>47.15</v>
      </c>
      <c r="F436" s="156"/>
      <c r="G436" s="15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</row>
    <row r="437" spans="1:20" outlineLevel="3" x14ac:dyDescent="0.2">
      <c r="A437" s="153"/>
      <c r="B437" s="154"/>
      <c r="C437" s="187" t="s">
        <v>803</v>
      </c>
      <c r="D437" s="185"/>
      <c r="E437" s="186">
        <v>81.38</v>
      </c>
      <c r="F437" s="156"/>
      <c r="G437" s="15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</row>
    <row r="438" spans="1:20" outlineLevel="1" x14ac:dyDescent="0.2">
      <c r="A438" s="167">
        <v>157</v>
      </c>
      <c r="B438" s="168" t="s">
        <v>804</v>
      </c>
      <c r="C438" s="181" t="s">
        <v>805</v>
      </c>
      <c r="D438" s="169" t="s">
        <v>246</v>
      </c>
      <c r="E438" s="170">
        <v>154.82</v>
      </c>
      <c r="F438" s="171"/>
      <c r="G438" s="172">
        <f>ROUND(E438*F438,2)</f>
        <v>0</v>
      </c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</row>
    <row r="439" spans="1:20" outlineLevel="2" x14ac:dyDescent="0.2">
      <c r="A439" s="153"/>
      <c r="B439" s="154"/>
      <c r="C439" s="187" t="s">
        <v>806</v>
      </c>
      <c r="D439" s="185"/>
      <c r="E439" s="186">
        <v>154.82</v>
      </c>
      <c r="F439" s="156"/>
      <c r="G439" s="15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</row>
    <row r="440" spans="1:20" outlineLevel="1" x14ac:dyDescent="0.2">
      <c r="A440" s="167">
        <v>158</v>
      </c>
      <c r="B440" s="168" t="s">
        <v>807</v>
      </c>
      <c r="C440" s="181" t="s">
        <v>808</v>
      </c>
      <c r="D440" s="169" t="s">
        <v>246</v>
      </c>
      <c r="E440" s="170">
        <v>1037.75</v>
      </c>
      <c r="F440" s="171"/>
      <c r="G440" s="172">
        <f>ROUND(E440*F440,2)</f>
        <v>0</v>
      </c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</row>
    <row r="441" spans="1:20" outlineLevel="2" x14ac:dyDescent="0.2">
      <c r="A441" s="153"/>
      <c r="B441" s="154"/>
      <c r="C441" s="187" t="s">
        <v>809</v>
      </c>
      <c r="D441" s="185"/>
      <c r="E441" s="186">
        <v>1037.75</v>
      </c>
      <c r="F441" s="156"/>
      <c r="G441" s="15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</row>
    <row r="442" spans="1:20" outlineLevel="1" x14ac:dyDescent="0.2">
      <c r="A442" s="173">
        <v>159</v>
      </c>
      <c r="B442" s="174" t="s">
        <v>810</v>
      </c>
      <c r="C442" s="180" t="s">
        <v>811</v>
      </c>
      <c r="D442" s="175" t="s">
        <v>283</v>
      </c>
      <c r="E442" s="176">
        <v>5.2097600000000002</v>
      </c>
      <c r="F442" s="177"/>
      <c r="G442" s="178">
        <f>ROUND(E442*F442,2)</f>
        <v>0</v>
      </c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</row>
    <row r="443" spans="1:20" outlineLevel="1" x14ac:dyDescent="0.2">
      <c r="A443" s="167">
        <v>160</v>
      </c>
      <c r="B443" s="168" t="s">
        <v>812</v>
      </c>
      <c r="C443" s="181" t="s">
        <v>813</v>
      </c>
      <c r="D443" s="169" t="s">
        <v>246</v>
      </c>
      <c r="E443" s="170">
        <v>83.578000000000003</v>
      </c>
      <c r="F443" s="171"/>
      <c r="G443" s="172">
        <f>ROUND(E443*F443,2)</f>
        <v>0</v>
      </c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</row>
    <row r="444" spans="1:20" outlineLevel="2" x14ac:dyDescent="0.2">
      <c r="A444" s="153"/>
      <c r="B444" s="154"/>
      <c r="C444" s="187" t="s">
        <v>814</v>
      </c>
      <c r="D444" s="185"/>
      <c r="E444" s="186">
        <v>83.58</v>
      </c>
      <c r="F444" s="156"/>
      <c r="G444" s="15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</row>
    <row r="445" spans="1:20" outlineLevel="1" x14ac:dyDescent="0.2">
      <c r="A445" s="167">
        <v>161</v>
      </c>
      <c r="B445" s="168" t="s">
        <v>815</v>
      </c>
      <c r="C445" s="181" t="s">
        <v>816</v>
      </c>
      <c r="D445" s="169" t="s">
        <v>246</v>
      </c>
      <c r="E445" s="170">
        <v>901.846</v>
      </c>
      <c r="F445" s="171"/>
      <c r="G445" s="172">
        <f>ROUND(E445*F445,2)</f>
        <v>0</v>
      </c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</row>
    <row r="446" spans="1:20" outlineLevel="2" x14ac:dyDescent="0.2">
      <c r="A446" s="153"/>
      <c r="B446" s="154"/>
      <c r="C446" s="187" t="s">
        <v>817</v>
      </c>
      <c r="D446" s="185"/>
      <c r="E446" s="186">
        <v>901.85</v>
      </c>
      <c r="F446" s="156"/>
      <c r="G446" s="15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</row>
    <row r="447" spans="1:20" outlineLevel="1" x14ac:dyDescent="0.2">
      <c r="A447" s="167">
        <v>162</v>
      </c>
      <c r="B447" s="168" t="s">
        <v>818</v>
      </c>
      <c r="C447" s="181" t="s">
        <v>819</v>
      </c>
      <c r="D447" s="169" t="s">
        <v>234</v>
      </c>
      <c r="E447" s="170">
        <v>36.261899999999997</v>
      </c>
      <c r="F447" s="171"/>
      <c r="G447" s="172">
        <f>ROUND(E447*F447,2)</f>
        <v>0</v>
      </c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</row>
    <row r="448" spans="1:20" outlineLevel="2" x14ac:dyDescent="0.2">
      <c r="A448" s="153"/>
      <c r="B448" s="154"/>
      <c r="C448" s="187" t="s">
        <v>820</v>
      </c>
      <c r="D448" s="185"/>
      <c r="E448" s="186">
        <v>2.75</v>
      </c>
      <c r="F448" s="156"/>
      <c r="G448" s="15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</row>
    <row r="449" spans="1:20" outlineLevel="3" x14ac:dyDescent="0.2">
      <c r="A449" s="153"/>
      <c r="B449" s="154"/>
      <c r="C449" s="187" t="s">
        <v>821</v>
      </c>
      <c r="D449" s="185"/>
      <c r="E449" s="186">
        <v>6.27</v>
      </c>
      <c r="F449" s="156"/>
      <c r="G449" s="15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</row>
    <row r="450" spans="1:20" outlineLevel="3" x14ac:dyDescent="0.2">
      <c r="A450" s="153"/>
      <c r="B450" s="154"/>
      <c r="C450" s="187" t="s">
        <v>822</v>
      </c>
      <c r="D450" s="185"/>
      <c r="E450" s="186">
        <v>27.25</v>
      </c>
      <c r="F450" s="156"/>
      <c r="G450" s="15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</row>
    <row r="451" spans="1:20" outlineLevel="1" x14ac:dyDescent="0.2">
      <c r="A451" s="167">
        <v>163</v>
      </c>
      <c r="B451" s="168" t="s">
        <v>823</v>
      </c>
      <c r="C451" s="181" t="s">
        <v>824</v>
      </c>
      <c r="D451" s="169" t="s">
        <v>246</v>
      </c>
      <c r="E451" s="170">
        <v>734.61300000000006</v>
      </c>
      <c r="F451" s="171"/>
      <c r="G451" s="172">
        <f>ROUND(E451*F451,2)</f>
        <v>0</v>
      </c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</row>
    <row r="452" spans="1:20" outlineLevel="2" x14ac:dyDescent="0.2">
      <c r="A452" s="153"/>
      <c r="B452" s="154"/>
      <c r="C452" s="187" t="s">
        <v>825</v>
      </c>
      <c r="D452" s="185"/>
      <c r="E452" s="186">
        <v>52.61</v>
      </c>
      <c r="F452" s="156"/>
      <c r="G452" s="15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</row>
    <row r="453" spans="1:20" outlineLevel="3" x14ac:dyDescent="0.2">
      <c r="A453" s="153"/>
      <c r="B453" s="154"/>
      <c r="C453" s="187" t="s">
        <v>826</v>
      </c>
      <c r="D453" s="185"/>
      <c r="E453" s="186">
        <v>682</v>
      </c>
      <c r="F453" s="156"/>
      <c r="G453" s="15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</row>
    <row r="454" spans="1:20" outlineLevel="1" x14ac:dyDescent="0.2">
      <c r="A454" s="167">
        <v>164</v>
      </c>
      <c r="B454" s="168" t="s">
        <v>827</v>
      </c>
      <c r="C454" s="181" t="s">
        <v>828</v>
      </c>
      <c r="D454" s="169" t="s">
        <v>246</v>
      </c>
      <c r="E454" s="170">
        <v>341</v>
      </c>
      <c r="F454" s="171"/>
      <c r="G454" s="172">
        <f>ROUND(E454*F454,2)</f>
        <v>0</v>
      </c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</row>
    <row r="455" spans="1:20" outlineLevel="2" x14ac:dyDescent="0.2">
      <c r="A455" s="153"/>
      <c r="B455" s="154"/>
      <c r="C455" s="187" t="s">
        <v>829</v>
      </c>
      <c r="D455" s="185"/>
      <c r="E455" s="186">
        <v>341</v>
      </c>
      <c r="F455" s="156"/>
      <c r="G455" s="15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</row>
    <row r="456" spans="1:20" x14ac:dyDescent="0.2">
      <c r="A456" s="160" t="s">
        <v>192</v>
      </c>
      <c r="B456" s="161" t="s">
        <v>142</v>
      </c>
      <c r="C456" s="179" t="s">
        <v>143</v>
      </c>
      <c r="D456" s="162"/>
      <c r="E456" s="163"/>
      <c r="F456" s="164"/>
      <c r="G456" s="165">
        <f>SUM(G457:G485)</f>
        <v>0</v>
      </c>
    </row>
    <row r="457" spans="1:20" outlineLevel="1" x14ac:dyDescent="0.2">
      <c r="A457" s="173">
        <v>165</v>
      </c>
      <c r="B457" s="174" t="s">
        <v>830</v>
      </c>
      <c r="C457" s="180" t="s">
        <v>831</v>
      </c>
      <c r="D457" s="175" t="s">
        <v>344</v>
      </c>
      <c r="E457" s="176">
        <v>27</v>
      </c>
      <c r="F457" s="177"/>
      <c r="G457" s="178">
        <f>ROUND(E457*F457,2)</f>
        <v>0</v>
      </c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</row>
    <row r="458" spans="1:20" outlineLevel="1" x14ac:dyDescent="0.2">
      <c r="A458" s="173">
        <v>166</v>
      </c>
      <c r="B458" s="174" t="s">
        <v>832</v>
      </c>
      <c r="C458" s="180" t="s">
        <v>833</v>
      </c>
      <c r="D458" s="175" t="s">
        <v>344</v>
      </c>
      <c r="E458" s="176">
        <v>112</v>
      </c>
      <c r="F458" s="177"/>
      <c r="G458" s="178">
        <f>ROUND(E458*F458,2)</f>
        <v>0</v>
      </c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</row>
    <row r="459" spans="1:20" ht="22.5" outlineLevel="1" x14ac:dyDescent="0.2">
      <c r="A459" s="173">
        <v>167</v>
      </c>
      <c r="B459" s="174" t="s">
        <v>834</v>
      </c>
      <c r="C459" s="180" t="s">
        <v>835</v>
      </c>
      <c r="D459" s="175" t="s">
        <v>246</v>
      </c>
      <c r="E459" s="176">
        <v>506.1</v>
      </c>
      <c r="F459" s="177"/>
      <c r="G459" s="178">
        <f>ROUND(E459*F459,2)</f>
        <v>0</v>
      </c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</row>
    <row r="460" spans="1:20" ht="22.5" outlineLevel="1" x14ac:dyDescent="0.2">
      <c r="A460" s="167">
        <v>168</v>
      </c>
      <c r="B460" s="168" t="s">
        <v>836</v>
      </c>
      <c r="C460" s="181" t="s">
        <v>837</v>
      </c>
      <c r="D460" s="169" t="s">
        <v>246</v>
      </c>
      <c r="E460" s="170">
        <v>86.02</v>
      </c>
      <c r="F460" s="171"/>
      <c r="G460" s="172">
        <f>ROUND(E460*F460,2)</f>
        <v>0</v>
      </c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</row>
    <row r="461" spans="1:20" outlineLevel="2" x14ac:dyDescent="0.2">
      <c r="A461" s="153"/>
      <c r="B461" s="154"/>
      <c r="C461" s="187" t="s">
        <v>838</v>
      </c>
      <c r="D461" s="185"/>
      <c r="E461" s="186">
        <v>86.02</v>
      </c>
      <c r="F461" s="156"/>
      <c r="G461" s="15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</row>
    <row r="462" spans="1:20" outlineLevel="1" x14ac:dyDescent="0.2">
      <c r="A462" s="173">
        <v>169</v>
      </c>
      <c r="B462" s="174" t="s">
        <v>839</v>
      </c>
      <c r="C462" s="180" t="s">
        <v>840</v>
      </c>
      <c r="D462" s="175" t="s">
        <v>246</v>
      </c>
      <c r="E462" s="176">
        <v>310</v>
      </c>
      <c r="F462" s="177"/>
      <c r="G462" s="178">
        <f>ROUND(E462*F462,2)</f>
        <v>0</v>
      </c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</row>
    <row r="463" spans="1:20" ht="22.5" outlineLevel="1" x14ac:dyDescent="0.2">
      <c r="A463" s="173">
        <v>170</v>
      </c>
      <c r="B463" s="174" t="s">
        <v>841</v>
      </c>
      <c r="C463" s="180" t="s">
        <v>842</v>
      </c>
      <c r="D463" s="175" t="s">
        <v>246</v>
      </c>
      <c r="E463" s="176">
        <v>506.1</v>
      </c>
      <c r="F463" s="177"/>
      <c r="G463" s="178">
        <f>ROUND(E463*F463,2)</f>
        <v>0</v>
      </c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</row>
    <row r="464" spans="1:20" outlineLevel="1" x14ac:dyDescent="0.2">
      <c r="A464" s="167">
        <v>171</v>
      </c>
      <c r="B464" s="168" t="s">
        <v>843</v>
      </c>
      <c r="C464" s="181" t="s">
        <v>844</v>
      </c>
      <c r="D464" s="169" t="s">
        <v>234</v>
      </c>
      <c r="E464" s="170">
        <v>3.7360000000000002</v>
      </c>
      <c r="F464" s="171"/>
      <c r="G464" s="172">
        <f>ROUND(E464*F464,2)</f>
        <v>0</v>
      </c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</row>
    <row r="465" spans="1:20" outlineLevel="2" x14ac:dyDescent="0.2">
      <c r="A465" s="153"/>
      <c r="B465" s="154"/>
      <c r="C465" s="187" t="s">
        <v>845</v>
      </c>
      <c r="D465" s="185"/>
      <c r="E465" s="186">
        <v>3.15</v>
      </c>
      <c r="F465" s="156"/>
      <c r="G465" s="15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</row>
    <row r="466" spans="1:20" outlineLevel="3" x14ac:dyDescent="0.2">
      <c r="A466" s="153"/>
      <c r="B466" s="154"/>
      <c r="C466" s="187" t="s">
        <v>846</v>
      </c>
      <c r="D466" s="185"/>
      <c r="E466" s="186">
        <v>0.57999999999999996</v>
      </c>
      <c r="F466" s="156"/>
      <c r="G466" s="15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</row>
    <row r="467" spans="1:20" outlineLevel="1" x14ac:dyDescent="0.2">
      <c r="A467" s="167">
        <v>172</v>
      </c>
      <c r="B467" s="168" t="s">
        <v>847</v>
      </c>
      <c r="C467" s="181" t="s">
        <v>848</v>
      </c>
      <c r="D467" s="169" t="s">
        <v>344</v>
      </c>
      <c r="E467" s="170">
        <v>18</v>
      </c>
      <c r="F467" s="171"/>
      <c r="G467" s="172">
        <f>ROUND(E467*F467,2)</f>
        <v>0</v>
      </c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</row>
    <row r="468" spans="1:20" outlineLevel="2" x14ac:dyDescent="0.2">
      <c r="A468" s="153"/>
      <c r="B468" s="154"/>
      <c r="C468" s="187" t="s">
        <v>849</v>
      </c>
      <c r="D468" s="185"/>
      <c r="E468" s="186">
        <v>18</v>
      </c>
      <c r="F468" s="156"/>
      <c r="G468" s="15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</row>
    <row r="469" spans="1:20" outlineLevel="1" x14ac:dyDescent="0.2">
      <c r="A469" s="167">
        <v>173</v>
      </c>
      <c r="B469" s="168" t="s">
        <v>850</v>
      </c>
      <c r="C469" s="181" t="s">
        <v>851</v>
      </c>
      <c r="D469" s="169" t="s">
        <v>344</v>
      </c>
      <c r="E469" s="170">
        <v>21.6</v>
      </c>
      <c r="F469" s="171"/>
      <c r="G469" s="172">
        <f>ROUND(E469*F469,2)</f>
        <v>0</v>
      </c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</row>
    <row r="470" spans="1:20" outlineLevel="2" x14ac:dyDescent="0.2">
      <c r="A470" s="153"/>
      <c r="B470" s="154"/>
      <c r="C470" s="187" t="s">
        <v>852</v>
      </c>
      <c r="D470" s="185"/>
      <c r="E470" s="186">
        <v>21.6</v>
      </c>
      <c r="F470" s="156"/>
      <c r="G470" s="15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</row>
    <row r="471" spans="1:20" outlineLevel="1" x14ac:dyDescent="0.2">
      <c r="A471" s="167">
        <v>174</v>
      </c>
      <c r="B471" s="168" t="s">
        <v>853</v>
      </c>
      <c r="C471" s="181" t="s">
        <v>854</v>
      </c>
      <c r="D471" s="169" t="s">
        <v>234</v>
      </c>
      <c r="E471" s="170">
        <v>1.9008</v>
      </c>
      <c r="F471" s="171"/>
      <c r="G471" s="172">
        <f>ROUND(E471*F471,2)</f>
        <v>0</v>
      </c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</row>
    <row r="472" spans="1:20" outlineLevel="2" x14ac:dyDescent="0.2">
      <c r="A472" s="153"/>
      <c r="B472" s="154"/>
      <c r="C472" s="187" t="s">
        <v>855</v>
      </c>
      <c r="D472" s="185"/>
      <c r="E472" s="186">
        <v>0.76</v>
      </c>
      <c r="F472" s="156"/>
      <c r="G472" s="15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</row>
    <row r="473" spans="1:20" outlineLevel="3" x14ac:dyDescent="0.2">
      <c r="A473" s="153"/>
      <c r="B473" s="154"/>
      <c r="C473" s="187" t="s">
        <v>856</v>
      </c>
      <c r="D473" s="185"/>
      <c r="E473" s="186">
        <v>1.1399999999999999</v>
      </c>
      <c r="F473" s="156"/>
      <c r="G473" s="15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</row>
    <row r="474" spans="1:20" ht="22.5" outlineLevel="1" x14ac:dyDescent="0.2">
      <c r="A474" s="173">
        <v>175</v>
      </c>
      <c r="B474" s="174" t="s">
        <v>857</v>
      </c>
      <c r="C474" s="180" t="s">
        <v>858</v>
      </c>
      <c r="D474" s="175" t="s">
        <v>246</v>
      </c>
      <c r="E474" s="176">
        <v>310</v>
      </c>
      <c r="F474" s="177"/>
      <c r="G474" s="178">
        <f>ROUND(E474*F474,2)</f>
        <v>0</v>
      </c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</row>
    <row r="475" spans="1:20" ht="22.5" outlineLevel="1" x14ac:dyDescent="0.2">
      <c r="A475" s="173">
        <v>176</v>
      </c>
      <c r="B475" s="174" t="s">
        <v>859</v>
      </c>
      <c r="C475" s="180" t="s">
        <v>860</v>
      </c>
      <c r="D475" s="175" t="s">
        <v>246</v>
      </c>
      <c r="E475" s="176">
        <v>310</v>
      </c>
      <c r="F475" s="177"/>
      <c r="G475" s="178">
        <f>ROUND(E475*F475,2)</f>
        <v>0</v>
      </c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</row>
    <row r="476" spans="1:20" ht="22.5" outlineLevel="1" x14ac:dyDescent="0.2">
      <c r="A476" s="173">
        <v>177</v>
      </c>
      <c r="B476" s="174" t="s">
        <v>861</v>
      </c>
      <c r="C476" s="180" t="s">
        <v>862</v>
      </c>
      <c r="D476" s="175" t="s">
        <v>283</v>
      </c>
      <c r="E476" s="176">
        <v>15.870369999999999</v>
      </c>
      <c r="F476" s="177"/>
      <c r="G476" s="178">
        <f>ROUND(E476*F476,2)</f>
        <v>0</v>
      </c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</row>
    <row r="477" spans="1:20" outlineLevel="1" x14ac:dyDescent="0.2">
      <c r="A477" s="167">
        <v>178</v>
      </c>
      <c r="B477" s="168" t="s">
        <v>863</v>
      </c>
      <c r="C477" s="181" t="s">
        <v>864</v>
      </c>
      <c r="D477" s="169" t="s">
        <v>234</v>
      </c>
      <c r="E477" s="170">
        <v>5.6368</v>
      </c>
      <c r="F477" s="171"/>
      <c r="G477" s="172">
        <f>ROUND(E477*F477,2)</f>
        <v>0</v>
      </c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</row>
    <row r="478" spans="1:20" outlineLevel="2" x14ac:dyDescent="0.2">
      <c r="A478" s="153"/>
      <c r="B478" s="154"/>
      <c r="C478" s="187" t="s">
        <v>865</v>
      </c>
      <c r="D478" s="185"/>
      <c r="E478" s="186">
        <v>3.74</v>
      </c>
      <c r="F478" s="156"/>
      <c r="G478" s="15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</row>
    <row r="479" spans="1:20" outlineLevel="3" x14ac:dyDescent="0.2">
      <c r="A479" s="153"/>
      <c r="B479" s="154"/>
      <c r="C479" s="187" t="s">
        <v>866</v>
      </c>
      <c r="D479" s="185"/>
      <c r="E479" s="186">
        <v>1.9</v>
      </c>
      <c r="F479" s="156"/>
      <c r="G479" s="15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</row>
    <row r="480" spans="1:20" outlineLevel="1" x14ac:dyDescent="0.2">
      <c r="A480" s="173">
        <v>179</v>
      </c>
      <c r="B480" s="174" t="s">
        <v>867</v>
      </c>
      <c r="C480" s="180" t="s">
        <v>868</v>
      </c>
      <c r="D480" s="175" t="s">
        <v>743</v>
      </c>
      <c r="E480" s="176">
        <v>1</v>
      </c>
      <c r="F480" s="177"/>
      <c r="G480" s="178">
        <f>ROUND(E480*F480,2)</f>
        <v>0</v>
      </c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</row>
    <row r="481" spans="1:20" outlineLevel="1" x14ac:dyDescent="0.2">
      <c r="A481" s="173">
        <v>180</v>
      </c>
      <c r="B481" s="174" t="s">
        <v>869</v>
      </c>
      <c r="C481" s="180" t="s">
        <v>870</v>
      </c>
      <c r="D481" s="175" t="s">
        <v>246</v>
      </c>
      <c r="E481" s="176">
        <v>506.1</v>
      </c>
      <c r="F481" s="177"/>
      <c r="G481" s="178">
        <f>ROUND(E481*F481,2)</f>
        <v>0</v>
      </c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</row>
    <row r="482" spans="1:20" outlineLevel="1" x14ac:dyDescent="0.2">
      <c r="A482" s="167">
        <v>181</v>
      </c>
      <c r="B482" s="168" t="s">
        <v>871</v>
      </c>
      <c r="C482" s="181" t="s">
        <v>872</v>
      </c>
      <c r="D482" s="169" t="s">
        <v>246</v>
      </c>
      <c r="E482" s="170">
        <v>620</v>
      </c>
      <c r="F482" s="171"/>
      <c r="G482" s="172">
        <f>ROUND(E482*F482,2)</f>
        <v>0</v>
      </c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</row>
    <row r="483" spans="1:20" outlineLevel="2" x14ac:dyDescent="0.2">
      <c r="A483" s="153"/>
      <c r="B483" s="154"/>
      <c r="C483" s="187" t="s">
        <v>873</v>
      </c>
      <c r="D483" s="185"/>
      <c r="E483" s="186">
        <v>620</v>
      </c>
      <c r="F483" s="156"/>
      <c r="G483" s="15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</row>
    <row r="484" spans="1:20" outlineLevel="1" x14ac:dyDescent="0.2">
      <c r="A484" s="167">
        <v>182</v>
      </c>
      <c r="B484" s="168" t="s">
        <v>874</v>
      </c>
      <c r="C484" s="181" t="s">
        <v>875</v>
      </c>
      <c r="D484" s="169" t="s">
        <v>246</v>
      </c>
      <c r="E484" s="170">
        <v>341</v>
      </c>
      <c r="F484" s="171"/>
      <c r="G484" s="172">
        <f>ROUND(E484*F484,2)</f>
        <v>0</v>
      </c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</row>
    <row r="485" spans="1:20" outlineLevel="2" x14ac:dyDescent="0.2">
      <c r="A485" s="153"/>
      <c r="B485" s="154"/>
      <c r="C485" s="187" t="s">
        <v>829</v>
      </c>
      <c r="D485" s="185"/>
      <c r="E485" s="186">
        <v>341</v>
      </c>
      <c r="F485" s="156"/>
      <c r="G485" s="15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</row>
    <row r="486" spans="1:20" x14ac:dyDescent="0.2">
      <c r="A486" s="160" t="s">
        <v>192</v>
      </c>
      <c r="B486" s="161" t="s">
        <v>146</v>
      </c>
      <c r="C486" s="179" t="s">
        <v>147</v>
      </c>
      <c r="D486" s="162"/>
      <c r="E486" s="163"/>
      <c r="F486" s="164"/>
      <c r="G486" s="165">
        <f>SUM(G487:G507)</f>
        <v>0</v>
      </c>
    </row>
    <row r="487" spans="1:20" ht="22.5" outlineLevel="1" x14ac:dyDescent="0.2">
      <c r="A487" s="173">
        <v>183</v>
      </c>
      <c r="B487" s="174" t="s">
        <v>876</v>
      </c>
      <c r="C487" s="180" t="s">
        <v>877</v>
      </c>
      <c r="D487" s="175" t="s">
        <v>246</v>
      </c>
      <c r="E487" s="176">
        <v>506.1</v>
      </c>
      <c r="F487" s="177"/>
      <c r="G487" s="178">
        <f t="shared" ref="G487:G493" si="3">ROUND(E487*F487,2)</f>
        <v>0</v>
      </c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</row>
    <row r="488" spans="1:20" outlineLevel="1" x14ac:dyDescent="0.2">
      <c r="A488" s="173">
        <v>184</v>
      </c>
      <c r="B488" s="174" t="s">
        <v>878</v>
      </c>
      <c r="C488" s="180" t="s">
        <v>879</v>
      </c>
      <c r="D488" s="175" t="s">
        <v>344</v>
      </c>
      <c r="E488" s="176">
        <v>110</v>
      </c>
      <c r="F488" s="177"/>
      <c r="G488" s="178">
        <f t="shared" si="3"/>
        <v>0</v>
      </c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</row>
    <row r="489" spans="1:20" outlineLevel="1" x14ac:dyDescent="0.2">
      <c r="A489" s="173">
        <v>185</v>
      </c>
      <c r="B489" s="174" t="s">
        <v>880</v>
      </c>
      <c r="C489" s="180" t="s">
        <v>881</v>
      </c>
      <c r="D489" s="175" t="s">
        <v>220</v>
      </c>
      <c r="E489" s="176">
        <v>3</v>
      </c>
      <c r="F489" s="177"/>
      <c r="G489" s="178">
        <f t="shared" si="3"/>
        <v>0</v>
      </c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</row>
    <row r="490" spans="1:20" outlineLevel="1" x14ac:dyDescent="0.2">
      <c r="A490" s="173">
        <v>186</v>
      </c>
      <c r="B490" s="174" t="s">
        <v>882</v>
      </c>
      <c r="C490" s="180" t="s">
        <v>883</v>
      </c>
      <c r="D490" s="175" t="s">
        <v>220</v>
      </c>
      <c r="E490" s="176">
        <v>14</v>
      </c>
      <c r="F490" s="177"/>
      <c r="G490" s="178">
        <f t="shared" si="3"/>
        <v>0</v>
      </c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</row>
    <row r="491" spans="1:20" outlineLevel="1" x14ac:dyDescent="0.2">
      <c r="A491" s="173">
        <v>187</v>
      </c>
      <c r="B491" s="174" t="s">
        <v>884</v>
      </c>
      <c r="C491" s="180" t="s">
        <v>885</v>
      </c>
      <c r="D491" s="175" t="s">
        <v>220</v>
      </c>
      <c r="E491" s="176">
        <v>7</v>
      </c>
      <c r="F491" s="177"/>
      <c r="G491" s="178">
        <f t="shared" si="3"/>
        <v>0</v>
      </c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</row>
    <row r="492" spans="1:20" outlineLevel="1" x14ac:dyDescent="0.2">
      <c r="A492" s="173">
        <v>188</v>
      </c>
      <c r="B492" s="174" t="s">
        <v>886</v>
      </c>
      <c r="C492" s="180" t="s">
        <v>887</v>
      </c>
      <c r="D492" s="175" t="s">
        <v>344</v>
      </c>
      <c r="E492" s="176">
        <v>95</v>
      </c>
      <c r="F492" s="177"/>
      <c r="G492" s="178">
        <f t="shared" si="3"/>
        <v>0</v>
      </c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</row>
    <row r="493" spans="1:20" ht="22.5" outlineLevel="1" x14ac:dyDescent="0.2">
      <c r="A493" s="167">
        <v>189</v>
      </c>
      <c r="B493" s="168" t="s">
        <v>888</v>
      </c>
      <c r="C493" s="181" t="s">
        <v>889</v>
      </c>
      <c r="D493" s="169" t="s">
        <v>344</v>
      </c>
      <c r="E493" s="170">
        <v>27</v>
      </c>
      <c r="F493" s="171"/>
      <c r="G493" s="172">
        <f t="shared" si="3"/>
        <v>0</v>
      </c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</row>
    <row r="494" spans="1:20" outlineLevel="2" x14ac:dyDescent="0.2">
      <c r="A494" s="153"/>
      <c r="B494" s="154"/>
      <c r="C494" s="187" t="s">
        <v>890</v>
      </c>
      <c r="D494" s="185"/>
      <c r="E494" s="186">
        <v>27</v>
      </c>
      <c r="F494" s="156"/>
      <c r="G494" s="15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</row>
    <row r="495" spans="1:20" ht="22.5" outlineLevel="1" x14ac:dyDescent="0.2">
      <c r="A495" s="173">
        <v>190</v>
      </c>
      <c r="B495" s="174" t="s">
        <v>891</v>
      </c>
      <c r="C495" s="180" t="s">
        <v>892</v>
      </c>
      <c r="D495" s="175" t="s">
        <v>344</v>
      </c>
      <c r="E495" s="176">
        <v>85</v>
      </c>
      <c r="F495" s="177"/>
      <c r="G495" s="178">
        <f>ROUND(E495*F495,2)</f>
        <v>0</v>
      </c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</row>
    <row r="496" spans="1:20" ht="22.5" outlineLevel="1" x14ac:dyDescent="0.2">
      <c r="A496" s="173">
        <v>191</v>
      </c>
      <c r="B496" s="174" t="s">
        <v>893</v>
      </c>
      <c r="C496" s="180" t="s">
        <v>894</v>
      </c>
      <c r="D496" s="175" t="s">
        <v>220</v>
      </c>
      <c r="E496" s="176">
        <v>6</v>
      </c>
      <c r="F496" s="177"/>
      <c r="G496" s="178">
        <f>ROUND(E496*F496,2)</f>
        <v>0</v>
      </c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</row>
    <row r="497" spans="1:20" ht="22.5" outlineLevel="1" x14ac:dyDescent="0.2">
      <c r="A497" s="167">
        <v>192</v>
      </c>
      <c r="B497" s="168" t="s">
        <v>895</v>
      </c>
      <c r="C497" s="181" t="s">
        <v>896</v>
      </c>
      <c r="D497" s="169" t="s">
        <v>344</v>
      </c>
      <c r="E497" s="170">
        <v>3.15</v>
      </c>
      <c r="F497" s="171"/>
      <c r="G497" s="172">
        <f>ROUND(E497*F497,2)</f>
        <v>0</v>
      </c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</row>
    <row r="498" spans="1:20" outlineLevel="2" x14ac:dyDescent="0.2">
      <c r="A498" s="153"/>
      <c r="B498" s="154"/>
      <c r="C498" s="187" t="s">
        <v>897</v>
      </c>
      <c r="D498" s="185"/>
      <c r="E498" s="186">
        <v>3.15</v>
      </c>
      <c r="F498" s="156"/>
      <c r="G498" s="15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</row>
    <row r="499" spans="1:20" ht="22.5" outlineLevel="1" x14ac:dyDescent="0.2">
      <c r="A499" s="167">
        <v>193</v>
      </c>
      <c r="B499" s="168" t="s">
        <v>898</v>
      </c>
      <c r="C499" s="181" t="s">
        <v>899</v>
      </c>
      <c r="D499" s="169" t="s">
        <v>344</v>
      </c>
      <c r="E499" s="170">
        <v>30.54</v>
      </c>
      <c r="F499" s="171"/>
      <c r="G499" s="172">
        <f>ROUND(E499*F499,2)</f>
        <v>0</v>
      </c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</row>
    <row r="500" spans="1:20" outlineLevel="2" x14ac:dyDescent="0.2">
      <c r="A500" s="153"/>
      <c r="B500" s="154"/>
      <c r="C500" s="187" t="s">
        <v>900</v>
      </c>
      <c r="D500" s="185"/>
      <c r="E500" s="186">
        <v>30.54</v>
      </c>
      <c r="F500" s="156"/>
      <c r="G500" s="15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</row>
    <row r="501" spans="1:20" outlineLevel="1" x14ac:dyDescent="0.2">
      <c r="A501" s="173">
        <v>194</v>
      </c>
      <c r="B501" s="174" t="s">
        <v>901</v>
      </c>
      <c r="C501" s="180" t="s">
        <v>902</v>
      </c>
      <c r="D501" s="175" t="s">
        <v>344</v>
      </c>
      <c r="E501" s="176">
        <v>75</v>
      </c>
      <c r="F501" s="177"/>
      <c r="G501" s="178">
        <f t="shared" ref="G501:G507" si="4">ROUND(E501*F501,2)</f>
        <v>0</v>
      </c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</row>
    <row r="502" spans="1:20" ht="22.5" outlineLevel="1" x14ac:dyDescent="0.2">
      <c r="A502" s="173">
        <v>195</v>
      </c>
      <c r="B502" s="174" t="s">
        <v>903</v>
      </c>
      <c r="C502" s="180" t="s">
        <v>904</v>
      </c>
      <c r="D502" s="175" t="s">
        <v>344</v>
      </c>
      <c r="E502" s="176">
        <v>5</v>
      </c>
      <c r="F502" s="177"/>
      <c r="G502" s="178">
        <f t="shared" si="4"/>
        <v>0</v>
      </c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</row>
    <row r="503" spans="1:20" ht="22.5" outlineLevel="1" x14ac:dyDescent="0.2">
      <c r="A503" s="173">
        <v>196</v>
      </c>
      <c r="B503" s="174" t="s">
        <v>905</v>
      </c>
      <c r="C503" s="180" t="s">
        <v>906</v>
      </c>
      <c r="D503" s="175" t="s">
        <v>344</v>
      </c>
      <c r="E503" s="176">
        <v>48</v>
      </c>
      <c r="F503" s="177"/>
      <c r="G503" s="178">
        <f t="shared" si="4"/>
        <v>0</v>
      </c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</row>
    <row r="504" spans="1:20" outlineLevel="1" x14ac:dyDescent="0.2">
      <c r="A504" s="173">
        <v>197</v>
      </c>
      <c r="B504" s="174" t="s">
        <v>907</v>
      </c>
      <c r="C504" s="180" t="s">
        <v>908</v>
      </c>
      <c r="D504" s="175" t="s">
        <v>344</v>
      </c>
      <c r="E504" s="176">
        <v>225</v>
      </c>
      <c r="F504" s="177"/>
      <c r="G504" s="178">
        <f t="shared" si="4"/>
        <v>0</v>
      </c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</row>
    <row r="505" spans="1:20" outlineLevel="1" x14ac:dyDescent="0.2">
      <c r="A505" s="173">
        <v>198</v>
      </c>
      <c r="B505" s="174" t="s">
        <v>909</v>
      </c>
      <c r="C505" s="180" t="s">
        <v>910</v>
      </c>
      <c r="D505" s="175" t="s">
        <v>283</v>
      </c>
      <c r="E505" s="176">
        <v>11.23893</v>
      </c>
      <c r="F505" s="177"/>
      <c r="G505" s="178">
        <f t="shared" si="4"/>
        <v>0</v>
      </c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</row>
    <row r="506" spans="1:20" outlineLevel="1" x14ac:dyDescent="0.2">
      <c r="A506" s="173">
        <v>199</v>
      </c>
      <c r="B506" s="174" t="s">
        <v>911</v>
      </c>
      <c r="C506" s="180" t="s">
        <v>912</v>
      </c>
      <c r="D506" s="175" t="s">
        <v>220</v>
      </c>
      <c r="E506" s="176">
        <v>4</v>
      </c>
      <c r="F506" s="177"/>
      <c r="G506" s="178">
        <f t="shared" si="4"/>
        <v>0</v>
      </c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</row>
    <row r="507" spans="1:20" outlineLevel="1" x14ac:dyDescent="0.2">
      <c r="A507" s="173">
        <v>200</v>
      </c>
      <c r="B507" s="174" t="s">
        <v>913</v>
      </c>
      <c r="C507" s="180" t="s">
        <v>914</v>
      </c>
      <c r="D507" s="175" t="s">
        <v>246</v>
      </c>
      <c r="E507" s="176">
        <v>506.1</v>
      </c>
      <c r="F507" s="177"/>
      <c r="G507" s="178">
        <f t="shared" si="4"/>
        <v>0</v>
      </c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</row>
    <row r="508" spans="1:20" x14ac:dyDescent="0.2">
      <c r="A508" s="160" t="s">
        <v>192</v>
      </c>
      <c r="B508" s="161" t="s">
        <v>148</v>
      </c>
      <c r="C508" s="179" t="s">
        <v>149</v>
      </c>
      <c r="D508" s="162"/>
      <c r="E508" s="163"/>
      <c r="F508" s="164"/>
      <c r="G508" s="165">
        <f>SUM(G509:G627)</f>
        <v>0</v>
      </c>
    </row>
    <row r="509" spans="1:20" ht="22.5" outlineLevel="1" x14ac:dyDescent="0.2">
      <c r="A509" s="173">
        <v>201</v>
      </c>
      <c r="B509" s="174" t="s">
        <v>915</v>
      </c>
      <c r="C509" s="180" t="s">
        <v>916</v>
      </c>
      <c r="D509" s="175" t="s">
        <v>533</v>
      </c>
      <c r="E509" s="176">
        <v>1</v>
      </c>
      <c r="F509" s="177"/>
      <c r="G509" s="178">
        <f t="shared" ref="G509:G540" si="5">ROUND(E509*F509,2)</f>
        <v>0</v>
      </c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</row>
    <row r="510" spans="1:20" ht="22.5" outlineLevel="1" x14ac:dyDescent="0.2">
      <c r="A510" s="173">
        <v>202</v>
      </c>
      <c r="B510" s="174" t="s">
        <v>917</v>
      </c>
      <c r="C510" s="180" t="s">
        <v>918</v>
      </c>
      <c r="D510" s="175" t="s">
        <v>533</v>
      </c>
      <c r="E510" s="176">
        <v>1</v>
      </c>
      <c r="F510" s="177"/>
      <c r="G510" s="178">
        <f t="shared" si="5"/>
        <v>0</v>
      </c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</row>
    <row r="511" spans="1:20" ht="22.5" outlineLevel="1" x14ac:dyDescent="0.2">
      <c r="A511" s="173">
        <v>203</v>
      </c>
      <c r="B511" s="174" t="s">
        <v>919</v>
      </c>
      <c r="C511" s="180" t="s">
        <v>920</v>
      </c>
      <c r="D511" s="175" t="s">
        <v>533</v>
      </c>
      <c r="E511" s="176">
        <v>1</v>
      </c>
      <c r="F511" s="177"/>
      <c r="G511" s="178">
        <f t="shared" si="5"/>
        <v>0</v>
      </c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</row>
    <row r="512" spans="1:20" ht="22.5" outlineLevel="1" x14ac:dyDescent="0.2">
      <c r="A512" s="173">
        <v>204</v>
      </c>
      <c r="B512" s="174" t="s">
        <v>921</v>
      </c>
      <c r="C512" s="180" t="s">
        <v>922</v>
      </c>
      <c r="D512" s="175" t="s">
        <v>533</v>
      </c>
      <c r="E512" s="176">
        <v>1</v>
      </c>
      <c r="F512" s="177"/>
      <c r="G512" s="178">
        <f t="shared" si="5"/>
        <v>0</v>
      </c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</row>
    <row r="513" spans="1:20" ht="22.5" outlineLevel="1" x14ac:dyDescent="0.2">
      <c r="A513" s="173">
        <v>205</v>
      </c>
      <c r="B513" s="174" t="s">
        <v>923</v>
      </c>
      <c r="C513" s="180" t="s">
        <v>924</v>
      </c>
      <c r="D513" s="175" t="s">
        <v>533</v>
      </c>
      <c r="E513" s="176">
        <v>1</v>
      </c>
      <c r="F513" s="177"/>
      <c r="G513" s="178">
        <f t="shared" si="5"/>
        <v>0</v>
      </c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</row>
    <row r="514" spans="1:20" ht="22.5" outlineLevel="1" x14ac:dyDescent="0.2">
      <c r="A514" s="173">
        <v>206</v>
      </c>
      <c r="B514" s="174" t="s">
        <v>925</v>
      </c>
      <c r="C514" s="180" t="s">
        <v>926</v>
      </c>
      <c r="D514" s="175" t="s">
        <v>533</v>
      </c>
      <c r="E514" s="176">
        <v>1</v>
      </c>
      <c r="F514" s="177"/>
      <c r="G514" s="178">
        <f t="shared" si="5"/>
        <v>0</v>
      </c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</row>
    <row r="515" spans="1:20" ht="22.5" outlineLevel="1" x14ac:dyDescent="0.2">
      <c r="A515" s="173">
        <v>207</v>
      </c>
      <c r="B515" s="174" t="s">
        <v>927</v>
      </c>
      <c r="C515" s="180" t="s">
        <v>928</v>
      </c>
      <c r="D515" s="175" t="s">
        <v>533</v>
      </c>
      <c r="E515" s="176">
        <v>1</v>
      </c>
      <c r="F515" s="177"/>
      <c r="G515" s="178">
        <f t="shared" si="5"/>
        <v>0</v>
      </c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</row>
    <row r="516" spans="1:20" ht="22.5" outlineLevel="1" x14ac:dyDescent="0.2">
      <c r="A516" s="173">
        <v>208</v>
      </c>
      <c r="B516" s="174" t="s">
        <v>929</v>
      </c>
      <c r="C516" s="180" t="s">
        <v>930</v>
      </c>
      <c r="D516" s="175" t="s">
        <v>533</v>
      </c>
      <c r="E516" s="176">
        <v>1</v>
      </c>
      <c r="F516" s="177"/>
      <c r="G516" s="178">
        <f t="shared" si="5"/>
        <v>0</v>
      </c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</row>
    <row r="517" spans="1:20" ht="22.5" outlineLevel="1" x14ac:dyDescent="0.2">
      <c r="A517" s="173">
        <v>209</v>
      </c>
      <c r="B517" s="174" t="s">
        <v>931</v>
      </c>
      <c r="C517" s="180" t="s">
        <v>932</v>
      </c>
      <c r="D517" s="175" t="s">
        <v>533</v>
      </c>
      <c r="E517" s="176">
        <v>1</v>
      </c>
      <c r="F517" s="177"/>
      <c r="G517" s="178">
        <f t="shared" si="5"/>
        <v>0</v>
      </c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</row>
    <row r="518" spans="1:20" ht="22.5" outlineLevel="1" x14ac:dyDescent="0.2">
      <c r="A518" s="173">
        <v>210</v>
      </c>
      <c r="B518" s="174" t="s">
        <v>933</v>
      </c>
      <c r="C518" s="180" t="s">
        <v>934</v>
      </c>
      <c r="D518" s="175" t="s">
        <v>533</v>
      </c>
      <c r="E518" s="176">
        <v>1</v>
      </c>
      <c r="F518" s="177"/>
      <c r="G518" s="178">
        <f t="shared" si="5"/>
        <v>0</v>
      </c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</row>
    <row r="519" spans="1:20" ht="22.5" outlineLevel="1" x14ac:dyDescent="0.2">
      <c r="A519" s="173">
        <v>211</v>
      </c>
      <c r="B519" s="174" t="s">
        <v>935</v>
      </c>
      <c r="C519" s="180" t="s">
        <v>936</v>
      </c>
      <c r="D519" s="175" t="s">
        <v>533</v>
      </c>
      <c r="E519" s="176">
        <v>1</v>
      </c>
      <c r="F519" s="177"/>
      <c r="G519" s="178">
        <f t="shared" si="5"/>
        <v>0</v>
      </c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</row>
    <row r="520" spans="1:20" ht="22.5" outlineLevel="1" x14ac:dyDescent="0.2">
      <c r="A520" s="173">
        <v>212</v>
      </c>
      <c r="B520" s="174" t="s">
        <v>937</v>
      </c>
      <c r="C520" s="180" t="s">
        <v>938</v>
      </c>
      <c r="D520" s="175" t="s">
        <v>533</v>
      </c>
      <c r="E520" s="176">
        <v>1</v>
      </c>
      <c r="F520" s="177"/>
      <c r="G520" s="178">
        <f t="shared" si="5"/>
        <v>0</v>
      </c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</row>
    <row r="521" spans="1:20" ht="22.5" outlineLevel="1" x14ac:dyDescent="0.2">
      <c r="A521" s="173">
        <v>213</v>
      </c>
      <c r="B521" s="174" t="s">
        <v>939</v>
      </c>
      <c r="C521" s="180" t="s">
        <v>940</v>
      </c>
      <c r="D521" s="175" t="s">
        <v>533</v>
      </c>
      <c r="E521" s="176">
        <v>1</v>
      </c>
      <c r="F521" s="177"/>
      <c r="G521" s="178">
        <f t="shared" si="5"/>
        <v>0</v>
      </c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</row>
    <row r="522" spans="1:20" ht="22.5" outlineLevel="1" x14ac:dyDescent="0.2">
      <c r="A522" s="173">
        <v>214</v>
      </c>
      <c r="B522" s="174" t="s">
        <v>941</v>
      </c>
      <c r="C522" s="180" t="s">
        <v>942</v>
      </c>
      <c r="D522" s="175" t="s">
        <v>533</v>
      </c>
      <c r="E522" s="176">
        <v>1</v>
      </c>
      <c r="F522" s="177"/>
      <c r="G522" s="178">
        <f t="shared" si="5"/>
        <v>0</v>
      </c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</row>
    <row r="523" spans="1:20" ht="22.5" outlineLevel="1" x14ac:dyDescent="0.2">
      <c r="A523" s="173">
        <v>215</v>
      </c>
      <c r="B523" s="174" t="s">
        <v>943</v>
      </c>
      <c r="C523" s="180" t="s">
        <v>944</v>
      </c>
      <c r="D523" s="175" t="s">
        <v>533</v>
      </c>
      <c r="E523" s="176">
        <v>1</v>
      </c>
      <c r="F523" s="177"/>
      <c r="G523" s="178">
        <f t="shared" si="5"/>
        <v>0</v>
      </c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</row>
    <row r="524" spans="1:20" ht="22.5" outlineLevel="1" x14ac:dyDescent="0.2">
      <c r="A524" s="173">
        <v>216</v>
      </c>
      <c r="B524" s="174" t="s">
        <v>945</v>
      </c>
      <c r="C524" s="180" t="s">
        <v>946</v>
      </c>
      <c r="D524" s="175" t="s">
        <v>533</v>
      </c>
      <c r="E524" s="176">
        <v>1</v>
      </c>
      <c r="F524" s="177"/>
      <c r="G524" s="178">
        <f t="shared" si="5"/>
        <v>0</v>
      </c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</row>
    <row r="525" spans="1:20" ht="22.5" outlineLevel="1" x14ac:dyDescent="0.2">
      <c r="A525" s="173">
        <v>217</v>
      </c>
      <c r="B525" s="174" t="s">
        <v>947</v>
      </c>
      <c r="C525" s="180" t="s">
        <v>948</v>
      </c>
      <c r="D525" s="175" t="s">
        <v>533</v>
      </c>
      <c r="E525" s="176">
        <v>1</v>
      </c>
      <c r="F525" s="177"/>
      <c r="G525" s="178">
        <f t="shared" si="5"/>
        <v>0</v>
      </c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</row>
    <row r="526" spans="1:20" ht="22.5" outlineLevel="1" x14ac:dyDescent="0.2">
      <c r="A526" s="173">
        <v>218</v>
      </c>
      <c r="B526" s="174" t="s">
        <v>949</v>
      </c>
      <c r="C526" s="180" t="s">
        <v>950</v>
      </c>
      <c r="D526" s="175" t="s">
        <v>533</v>
      </c>
      <c r="E526" s="176">
        <v>1</v>
      </c>
      <c r="F526" s="177"/>
      <c r="G526" s="178">
        <f t="shared" si="5"/>
        <v>0</v>
      </c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</row>
    <row r="527" spans="1:20" ht="22.5" outlineLevel="1" x14ac:dyDescent="0.2">
      <c r="A527" s="173">
        <v>219</v>
      </c>
      <c r="B527" s="174" t="s">
        <v>951</v>
      </c>
      <c r="C527" s="180" t="s">
        <v>952</v>
      </c>
      <c r="D527" s="175" t="s">
        <v>533</v>
      </c>
      <c r="E527" s="176">
        <v>1</v>
      </c>
      <c r="F527" s="177"/>
      <c r="G527" s="178">
        <f t="shared" si="5"/>
        <v>0</v>
      </c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</row>
    <row r="528" spans="1:20" ht="22.5" outlineLevel="1" x14ac:dyDescent="0.2">
      <c r="A528" s="173">
        <v>220</v>
      </c>
      <c r="B528" s="174" t="s">
        <v>953</v>
      </c>
      <c r="C528" s="180" t="s">
        <v>954</v>
      </c>
      <c r="D528" s="175" t="s">
        <v>533</v>
      </c>
      <c r="E528" s="176">
        <v>1</v>
      </c>
      <c r="F528" s="177"/>
      <c r="G528" s="178">
        <f t="shared" si="5"/>
        <v>0</v>
      </c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</row>
    <row r="529" spans="1:20" ht="22.5" outlineLevel="1" x14ac:dyDescent="0.2">
      <c r="A529" s="173">
        <v>221</v>
      </c>
      <c r="B529" s="174" t="s">
        <v>955</v>
      </c>
      <c r="C529" s="180" t="s">
        <v>956</v>
      </c>
      <c r="D529" s="175" t="s">
        <v>533</v>
      </c>
      <c r="E529" s="176">
        <v>1</v>
      </c>
      <c r="F529" s="177"/>
      <c r="G529" s="178">
        <f t="shared" si="5"/>
        <v>0</v>
      </c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</row>
    <row r="530" spans="1:20" ht="22.5" outlineLevel="1" x14ac:dyDescent="0.2">
      <c r="A530" s="173">
        <v>222</v>
      </c>
      <c r="B530" s="174" t="s">
        <v>957</v>
      </c>
      <c r="C530" s="180" t="s">
        <v>958</v>
      </c>
      <c r="D530" s="175" t="s">
        <v>533</v>
      </c>
      <c r="E530" s="176">
        <v>1</v>
      </c>
      <c r="F530" s="177"/>
      <c r="G530" s="178">
        <f t="shared" si="5"/>
        <v>0</v>
      </c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</row>
    <row r="531" spans="1:20" ht="22.5" outlineLevel="1" x14ac:dyDescent="0.2">
      <c r="A531" s="173">
        <v>223</v>
      </c>
      <c r="B531" s="174" t="s">
        <v>959</v>
      </c>
      <c r="C531" s="180" t="s">
        <v>960</v>
      </c>
      <c r="D531" s="175" t="s">
        <v>533</v>
      </c>
      <c r="E531" s="176">
        <v>1</v>
      </c>
      <c r="F531" s="177"/>
      <c r="G531" s="178">
        <f t="shared" si="5"/>
        <v>0</v>
      </c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</row>
    <row r="532" spans="1:20" ht="22.5" outlineLevel="1" x14ac:dyDescent="0.2">
      <c r="A532" s="173">
        <v>224</v>
      </c>
      <c r="B532" s="174" t="s">
        <v>961</v>
      </c>
      <c r="C532" s="180" t="s">
        <v>962</v>
      </c>
      <c r="D532" s="175" t="s">
        <v>533</v>
      </c>
      <c r="E532" s="176">
        <v>1</v>
      </c>
      <c r="F532" s="177"/>
      <c r="G532" s="178">
        <f t="shared" si="5"/>
        <v>0</v>
      </c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</row>
    <row r="533" spans="1:20" ht="22.5" outlineLevel="1" x14ac:dyDescent="0.2">
      <c r="A533" s="173">
        <v>225</v>
      </c>
      <c r="B533" s="174" t="s">
        <v>963</v>
      </c>
      <c r="C533" s="180" t="s">
        <v>964</v>
      </c>
      <c r="D533" s="175" t="s">
        <v>533</v>
      </c>
      <c r="E533" s="176">
        <v>1</v>
      </c>
      <c r="F533" s="177"/>
      <c r="G533" s="178">
        <f t="shared" si="5"/>
        <v>0</v>
      </c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</row>
    <row r="534" spans="1:20" ht="22.5" outlineLevel="1" x14ac:dyDescent="0.2">
      <c r="A534" s="173">
        <v>226</v>
      </c>
      <c r="B534" s="174" t="s">
        <v>965</v>
      </c>
      <c r="C534" s="180" t="s">
        <v>966</v>
      </c>
      <c r="D534" s="175" t="s">
        <v>533</v>
      </c>
      <c r="E534" s="176">
        <v>1</v>
      </c>
      <c r="F534" s="177"/>
      <c r="G534" s="178">
        <f t="shared" si="5"/>
        <v>0</v>
      </c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</row>
    <row r="535" spans="1:20" ht="22.5" outlineLevel="1" x14ac:dyDescent="0.2">
      <c r="A535" s="173">
        <v>227</v>
      </c>
      <c r="B535" s="174" t="s">
        <v>967</v>
      </c>
      <c r="C535" s="180" t="s">
        <v>968</v>
      </c>
      <c r="D535" s="175" t="s">
        <v>533</v>
      </c>
      <c r="E535" s="176">
        <v>1</v>
      </c>
      <c r="F535" s="177"/>
      <c r="G535" s="178">
        <f t="shared" si="5"/>
        <v>0</v>
      </c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</row>
    <row r="536" spans="1:20" ht="22.5" outlineLevel="1" x14ac:dyDescent="0.2">
      <c r="A536" s="173">
        <v>228</v>
      </c>
      <c r="B536" s="174" t="s">
        <v>969</v>
      </c>
      <c r="C536" s="180" t="s">
        <v>970</v>
      </c>
      <c r="D536" s="175" t="s">
        <v>533</v>
      </c>
      <c r="E536" s="176">
        <v>1</v>
      </c>
      <c r="F536" s="177"/>
      <c r="G536" s="178">
        <f t="shared" si="5"/>
        <v>0</v>
      </c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</row>
    <row r="537" spans="1:20" ht="22.5" outlineLevel="1" x14ac:dyDescent="0.2">
      <c r="A537" s="173">
        <v>229</v>
      </c>
      <c r="B537" s="174" t="s">
        <v>971</v>
      </c>
      <c r="C537" s="180" t="s">
        <v>972</v>
      </c>
      <c r="D537" s="175" t="s">
        <v>533</v>
      </c>
      <c r="E537" s="176">
        <v>1</v>
      </c>
      <c r="F537" s="177"/>
      <c r="G537" s="178">
        <f t="shared" si="5"/>
        <v>0</v>
      </c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</row>
    <row r="538" spans="1:20" ht="22.5" outlineLevel="1" x14ac:dyDescent="0.2">
      <c r="A538" s="173">
        <v>230</v>
      </c>
      <c r="B538" s="174" t="s">
        <v>973</v>
      </c>
      <c r="C538" s="180" t="s">
        <v>974</v>
      </c>
      <c r="D538" s="175" t="s">
        <v>533</v>
      </c>
      <c r="E538" s="176">
        <v>1</v>
      </c>
      <c r="F538" s="177"/>
      <c r="G538" s="178">
        <f t="shared" si="5"/>
        <v>0</v>
      </c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</row>
    <row r="539" spans="1:20" ht="22.5" outlineLevel="1" x14ac:dyDescent="0.2">
      <c r="A539" s="173">
        <v>231</v>
      </c>
      <c r="B539" s="174" t="s">
        <v>975</v>
      </c>
      <c r="C539" s="180" t="s">
        <v>976</v>
      </c>
      <c r="D539" s="175" t="s">
        <v>533</v>
      </c>
      <c r="E539" s="176">
        <v>1</v>
      </c>
      <c r="F539" s="177"/>
      <c r="G539" s="178">
        <f t="shared" si="5"/>
        <v>0</v>
      </c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</row>
    <row r="540" spans="1:20" ht="22.5" outlineLevel="1" x14ac:dyDescent="0.2">
      <c r="A540" s="173">
        <v>232</v>
      </c>
      <c r="B540" s="174" t="s">
        <v>977</v>
      </c>
      <c r="C540" s="180" t="s">
        <v>978</v>
      </c>
      <c r="D540" s="175" t="s">
        <v>533</v>
      </c>
      <c r="E540" s="176">
        <v>1</v>
      </c>
      <c r="F540" s="177"/>
      <c r="G540" s="178">
        <f t="shared" si="5"/>
        <v>0</v>
      </c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</row>
    <row r="541" spans="1:20" ht="22.5" outlineLevel="1" x14ac:dyDescent="0.2">
      <c r="A541" s="173">
        <v>233</v>
      </c>
      <c r="B541" s="174" t="s">
        <v>979</v>
      </c>
      <c r="C541" s="180" t="s">
        <v>980</v>
      </c>
      <c r="D541" s="175" t="s">
        <v>533</v>
      </c>
      <c r="E541" s="176">
        <v>1</v>
      </c>
      <c r="F541" s="177"/>
      <c r="G541" s="178">
        <f t="shared" ref="G541:G572" si="6">ROUND(E541*F541,2)</f>
        <v>0</v>
      </c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</row>
    <row r="542" spans="1:20" ht="22.5" outlineLevel="1" x14ac:dyDescent="0.2">
      <c r="A542" s="173">
        <v>234</v>
      </c>
      <c r="B542" s="174" t="s">
        <v>981</v>
      </c>
      <c r="C542" s="180" t="s">
        <v>982</v>
      </c>
      <c r="D542" s="175" t="s">
        <v>533</v>
      </c>
      <c r="E542" s="176">
        <v>1</v>
      </c>
      <c r="F542" s="177"/>
      <c r="G542" s="178">
        <f t="shared" si="6"/>
        <v>0</v>
      </c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</row>
    <row r="543" spans="1:20" ht="22.5" outlineLevel="1" x14ac:dyDescent="0.2">
      <c r="A543" s="173">
        <v>235</v>
      </c>
      <c r="B543" s="174" t="s">
        <v>983</v>
      </c>
      <c r="C543" s="180" t="s">
        <v>984</v>
      </c>
      <c r="D543" s="175" t="s">
        <v>533</v>
      </c>
      <c r="E543" s="176">
        <v>1</v>
      </c>
      <c r="F543" s="177"/>
      <c r="G543" s="178">
        <f t="shared" si="6"/>
        <v>0</v>
      </c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</row>
    <row r="544" spans="1:20" ht="22.5" outlineLevel="1" x14ac:dyDescent="0.2">
      <c r="A544" s="173">
        <v>236</v>
      </c>
      <c r="B544" s="174" t="s">
        <v>985</v>
      </c>
      <c r="C544" s="180" t="s">
        <v>986</v>
      </c>
      <c r="D544" s="175" t="s">
        <v>533</v>
      </c>
      <c r="E544" s="176">
        <v>1</v>
      </c>
      <c r="F544" s="177"/>
      <c r="G544" s="178">
        <f t="shared" si="6"/>
        <v>0</v>
      </c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</row>
    <row r="545" spans="1:20" ht="22.5" outlineLevel="1" x14ac:dyDescent="0.2">
      <c r="A545" s="173">
        <v>237</v>
      </c>
      <c r="B545" s="174" t="s">
        <v>987</v>
      </c>
      <c r="C545" s="180" t="s">
        <v>988</v>
      </c>
      <c r="D545" s="175" t="s">
        <v>533</v>
      </c>
      <c r="E545" s="176">
        <v>1</v>
      </c>
      <c r="F545" s="177"/>
      <c r="G545" s="178">
        <f t="shared" si="6"/>
        <v>0</v>
      </c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</row>
    <row r="546" spans="1:20" ht="22.5" outlineLevel="1" x14ac:dyDescent="0.2">
      <c r="A546" s="173">
        <v>238</v>
      </c>
      <c r="B546" s="174" t="s">
        <v>989</v>
      </c>
      <c r="C546" s="180" t="s">
        <v>990</v>
      </c>
      <c r="D546" s="175" t="s">
        <v>533</v>
      </c>
      <c r="E546" s="176">
        <v>1</v>
      </c>
      <c r="F546" s="177"/>
      <c r="G546" s="178">
        <f t="shared" si="6"/>
        <v>0</v>
      </c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</row>
    <row r="547" spans="1:20" ht="22.5" outlineLevel="1" x14ac:dyDescent="0.2">
      <c r="A547" s="173">
        <v>239</v>
      </c>
      <c r="B547" s="174" t="s">
        <v>991</v>
      </c>
      <c r="C547" s="180" t="s">
        <v>992</v>
      </c>
      <c r="D547" s="175" t="s">
        <v>533</v>
      </c>
      <c r="E547" s="176">
        <v>1</v>
      </c>
      <c r="F547" s="177"/>
      <c r="G547" s="178">
        <f t="shared" si="6"/>
        <v>0</v>
      </c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</row>
    <row r="548" spans="1:20" ht="22.5" outlineLevel="1" x14ac:dyDescent="0.2">
      <c r="A548" s="173">
        <v>240</v>
      </c>
      <c r="B548" s="174" t="s">
        <v>993</v>
      </c>
      <c r="C548" s="180" t="s">
        <v>994</v>
      </c>
      <c r="D548" s="175" t="s">
        <v>533</v>
      </c>
      <c r="E548" s="176">
        <v>1</v>
      </c>
      <c r="F548" s="177"/>
      <c r="G548" s="178">
        <f t="shared" si="6"/>
        <v>0</v>
      </c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</row>
    <row r="549" spans="1:20" ht="22.5" outlineLevel="1" x14ac:dyDescent="0.2">
      <c r="A549" s="173">
        <v>241</v>
      </c>
      <c r="B549" s="174" t="s">
        <v>995</v>
      </c>
      <c r="C549" s="180" t="s">
        <v>996</v>
      </c>
      <c r="D549" s="175" t="s">
        <v>533</v>
      </c>
      <c r="E549" s="176">
        <v>1</v>
      </c>
      <c r="F549" s="177"/>
      <c r="G549" s="178">
        <f t="shared" si="6"/>
        <v>0</v>
      </c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</row>
    <row r="550" spans="1:20" ht="22.5" outlineLevel="1" x14ac:dyDescent="0.2">
      <c r="A550" s="173">
        <v>242</v>
      </c>
      <c r="B550" s="174" t="s">
        <v>997</v>
      </c>
      <c r="C550" s="180" t="s">
        <v>998</v>
      </c>
      <c r="D550" s="175" t="s">
        <v>533</v>
      </c>
      <c r="E550" s="176">
        <v>1</v>
      </c>
      <c r="F550" s="177"/>
      <c r="G550" s="178">
        <f t="shared" si="6"/>
        <v>0</v>
      </c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</row>
    <row r="551" spans="1:20" ht="22.5" outlineLevel="1" x14ac:dyDescent="0.2">
      <c r="A551" s="173">
        <v>243</v>
      </c>
      <c r="B551" s="174" t="s">
        <v>999</v>
      </c>
      <c r="C551" s="180" t="s">
        <v>1000</v>
      </c>
      <c r="D551" s="175" t="s">
        <v>533</v>
      </c>
      <c r="E551" s="176">
        <v>1</v>
      </c>
      <c r="F551" s="177"/>
      <c r="G551" s="178">
        <f t="shared" si="6"/>
        <v>0</v>
      </c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</row>
    <row r="552" spans="1:20" ht="22.5" outlineLevel="1" x14ac:dyDescent="0.2">
      <c r="A552" s="173">
        <v>244</v>
      </c>
      <c r="B552" s="174" t="s">
        <v>1001</v>
      </c>
      <c r="C552" s="180" t="s">
        <v>1002</v>
      </c>
      <c r="D552" s="175" t="s">
        <v>533</v>
      </c>
      <c r="E552" s="176">
        <v>1</v>
      </c>
      <c r="F552" s="177"/>
      <c r="G552" s="178">
        <f t="shared" si="6"/>
        <v>0</v>
      </c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</row>
    <row r="553" spans="1:20" ht="22.5" outlineLevel="1" x14ac:dyDescent="0.2">
      <c r="A553" s="173">
        <v>245</v>
      </c>
      <c r="B553" s="174" t="s">
        <v>1003</v>
      </c>
      <c r="C553" s="180" t="s">
        <v>1004</v>
      </c>
      <c r="D553" s="175" t="s">
        <v>533</v>
      </c>
      <c r="E553" s="176">
        <v>1</v>
      </c>
      <c r="F553" s="177"/>
      <c r="G553" s="178">
        <f t="shared" si="6"/>
        <v>0</v>
      </c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</row>
    <row r="554" spans="1:20" ht="22.5" outlineLevel="1" x14ac:dyDescent="0.2">
      <c r="A554" s="173">
        <v>246</v>
      </c>
      <c r="B554" s="174" t="s">
        <v>1005</v>
      </c>
      <c r="C554" s="180" t="s">
        <v>1006</v>
      </c>
      <c r="D554" s="175" t="s">
        <v>533</v>
      </c>
      <c r="E554" s="176">
        <v>1</v>
      </c>
      <c r="F554" s="177"/>
      <c r="G554" s="178">
        <f t="shared" si="6"/>
        <v>0</v>
      </c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</row>
    <row r="555" spans="1:20" ht="22.5" outlineLevel="1" x14ac:dyDescent="0.2">
      <c r="A555" s="173">
        <v>247</v>
      </c>
      <c r="B555" s="174" t="s">
        <v>1007</v>
      </c>
      <c r="C555" s="180" t="s">
        <v>1008</v>
      </c>
      <c r="D555" s="175" t="s">
        <v>533</v>
      </c>
      <c r="E555" s="176">
        <v>1</v>
      </c>
      <c r="F555" s="177"/>
      <c r="G555" s="178">
        <f t="shared" si="6"/>
        <v>0</v>
      </c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</row>
    <row r="556" spans="1:20" ht="22.5" outlineLevel="1" x14ac:dyDescent="0.2">
      <c r="A556" s="173">
        <v>248</v>
      </c>
      <c r="B556" s="174" t="s">
        <v>1009</v>
      </c>
      <c r="C556" s="180" t="s">
        <v>1010</v>
      </c>
      <c r="D556" s="175" t="s">
        <v>533</v>
      </c>
      <c r="E556" s="176">
        <v>1</v>
      </c>
      <c r="F556" s="177"/>
      <c r="G556" s="178">
        <f t="shared" si="6"/>
        <v>0</v>
      </c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</row>
    <row r="557" spans="1:20" ht="22.5" outlineLevel="1" x14ac:dyDescent="0.2">
      <c r="A557" s="173">
        <v>249</v>
      </c>
      <c r="B557" s="174" t="s">
        <v>1011</v>
      </c>
      <c r="C557" s="180" t="s">
        <v>1012</v>
      </c>
      <c r="D557" s="175" t="s">
        <v>533</v>
      </c>
      <c r="E557" s="176">
        <v>1</v>
      </c>
      <c r="F557" s="177"/>
      <c r="G557" s="178">
        <f t="shared" si="6"/>
        <v>0</v>
      </c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</row>
    <row r="558" spans="1:20" ht="22.5" outlineLevel="1" x14ac:dyDescent="0.2">
      <c r="A558" s="173">
        <v>250</v>
      </c>
      <c r="B558" s="174" t="s">
        <v>1013</v>
      </c>
      <c r="C558" s="180" t="s">
        <v>1014</v>
      </c>
      <c r="D558" s="175" t="s">
        <v>533</v>
      </c>
      <c r="E558" s="176">
        <v>1</v>
      </c>
      <c r="F558" s="177"/>
      <c r="G558" s="178">
        <f t="shared" si="6"/>
        <v>0</v>
      </c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</row>
    <row r="559" spans="1:20" ht="22.5" outlineLevel="1" x14ac:dyDescent="0.2">
      <c r="A559" s="173">
        <v>251</v>
      </c>
      <c r="B559" s="174" t="s">
        <v>1015</v>
      </c>
      <c r="C559" s="180" t="s">
        <v>1016</v>
      </c>
      <c r="D559" s="175" t="s">
        <v>533</v>
      </c>
      <c r="E559" s="176">
        <v>1</v>
      </c>
      <c r="F559" s="177"/>
      <c r="G559" s="178">
        <f t="shared" si="6"/>
        <v>0</v>
      </c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</row>
    <row r="560" spans="1:20" ht="22.5" outlineLevel="1" x14ac:dyDescent="0.2">
      <c r="A560" s="173">
        <v>252</v>
      </c>
      <c r="B560" s="174" t="s">
        <v>1017</v>
      </c>
      <c r="C560" s="180" t="s">
        <v>1018</v>
      </c>
      <c r="D560" s="175" t="s">
        <v>533</v>
      </c>
      <c r="E560" s="176">
        <v>1</v>
      </c>
      <c r="F560" s="177"/>
      <c r="G560" s="178">
        <f t="shared" si="6"/>
        <v>0</v>
      </c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</row>
    <row r="561" spans="1:20" ht="22.5" outlineLevel="1" x14ac:dyDescent="0.2">
      <c r="A561" s="173">
        <v>253</v>
      </c>
      <c r="B561" s="174" t="s">
        <v>1019</v>
      </c>
      <c r="C561" s="180" t="s">
        <v>1020</v>
      </c>
      <c r="D561" s="175" t="s">
        <v>533</v>
      </c>
      <c r="E561" s="176">
        <v>1</v>
      </c>
      <c r="F561" s="177"/>
      <c r="G561" s="178">
        <f t="shared" si="6"/>
        <v>0</v>
      </c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</row>
    <row r="562" spans="1:20" ht="22.5" outlineLevel="1" x14ac:dyDescent="0.2">
      <c r="A562" s="173">
        <v>254</v>
      </c>
      <c r="B562" s="174" t="s">
        <v>1021</v>
      </c>
      <c r="C562" s="180" t="s">
        <v>1022</v>
      </c>
      <c r="D562" s="175" t="s">
        <v>533</v>
      </c>
      <c r="E562" s="176">
        <v>1</v>
      </c>
      <c r="F562" s="177"/>
      <c r="G562" s="178">
        <f t="shared" si="6"/>
        <v>0</v>
      </c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</row>
    <row r="563" spans="1:20" ht="22.5" outlineLevel="1" x14ac:dyDescent="0.2">
      <c r="A563" s="173">
        <v>255</v>
      </c>
      <c r="B563" s="174" t="s">
        <v>1023</v>
      </c>
      <c r="C563" s="180" t="s">
        <v>1024</v>
      </c>
      <c r="D563" s="175" t="s">
        <v>533</v>
      </c>
      <c r="E563" s="176">
        <v>1</v>
      </c>
      <c r="F563" s="177"/>
      <c r="G563" s="178">
        <f t="shared" si="6"/>
        <v>0</v>
      </c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</row>
    <row r="564" spans="1:20" ht="22.5" outlineLevel="1" x14ac:dyDescent="0.2">
      <c r="A564" s="173">
        <v>256</v>
      </c>
      <c r="B564" s="174" t="s">
        <v>1025</v>
      </c>
      <c r="C564" s="180" t="s">
        <v>1026</v>
      </c>
      <c r="D564" s="175" t="s">
        <v>533</v>
      </c>
      <c r="E564" s="176">
        <v>1</v>
      </c>
      <c r="F564" s="177"/>
      <c r="G564" s="178">
        <f t="shared" si="6"/>
        <v>0</v>
      </c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</row>
    <row r="565" spans="1:20" ht="22.5" outlineLevel="1" x14ac:dyDescent="0.2">
      <c r="A565" s="173">
        <v>257</v>
      </c>
      <c r="B565" s="174" t="s">
        <v>1027</v>
      </c>
      <c r="C565" s="180" t="s">
        <v>1028</v>
      </c>
      <c r="D565" s="175" t="s">
        <v>533</v>
      </c>
      <c r="E565" s="176">
        <v>1</v>
      </c>
      <c r="F565" s="177"/>
      <c r="G565" s="178">
        <f t="shared" si="6"/>
        <v>0</v>
      </c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</row>
    <row r="566" spans="1:20" ht="22.5" outlineLevel="1" x14ac:dyDescent="0.2">
      <c r="A566" s="173">
        <v>258</v>
      </c>
      <c r="B566" s="174" t="s">
        <v>1029</v>
      </c>
      <c r="C566" s="180" t="s">
        <v>1030</v>
      </c>
      <c r="D566" s="175" t="s">
        <v>533</v>
      </c>
      <c r="E566" s="176">
        <v>1</v>
      </c>
      <c r="F566" s="177"/>
      <c r="G566" s="178">
        <f t="shared" si="6"/>
        <v>0</v>
      </c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</row>
    <row r="567" spans="1:20" ht="22.5" outlineLevel="1" x14ac:dyDescent="0.2">
      <c r="A567" s="173">
        <v>259</v>
      </c>
      <c r="B567" s="174" t="s">
        <v>1031</v>
      </c>
      <c r="C567" s="180" t="s">
        <v>1032</v>
      </c>
      <c r="D567" s="175" t="s">
        <v>533</v>
      </c>
      <c r="E567" s="176">
        <v>1</v>
      </c>
      <c r="F567" s="177"/>
      <c r="G567" s="178">
        <f t="shared" si="6"/>
        <v>0</v>
      </c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</row>
    <row r="568" spans="1:20" ht="22.5" outlineLevel="1" x14ac:dyDescent="0.2">
      <c r="A568" s="173">
        <v>260</v>
      </c>
      <c r="B568" s="174" t="s">
        <v>1033</v>
      </c>
      <c r="C568" s="180" t="s">
        <v>1034</v>
      </c>
      <c r="D568" s="175" t="s">
        <v>533</v>
      </c>
      <c r="E568" s="176">
        <v>1</v>
      </c>
      <c r="F568" s="177"/>
      <c r="G568" s="178">
        <f t="shared" si="6"/>
        <v>0</v>
      </c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</row>
    <row r="569" spans="1:20" ht="22.5" outlineLevel="1" x14ac:dyDescent="0.2">
      <c r="A569" s="173">
        <v>261</v>
      </c>
      <c r="B569" s="174" t="s">
        <v>1035</v>
      </c>
      <c r="C569" s="180" t="s">
        <v>1036</v>
      </c>
      <c r="D569" s="175" t="s">
        <v>533</v>
      </c>
      <c r="E569" s="176">
        <v>1</v>
      </c>
      <c r="F569" s="177"/>
      <c r="G569" s="178">
        <f t="shared" si="6"/>
        <v>0</v>
      </c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</row>
    <row r="570" spans="1:20" ht="22.5" outlineLevel="1" x14ac:dyDescent="0.2">
      <c r="A570" s="173">
        <v>262</v>
      </c>
      <c r="B570" s="174" t="s">
        <v>1037</v>
      </c>
      <c r="C570" s="180" t="s">
        <v>1038</v>
      </c>
      <c r="D570" s="175" t="s">
        <v>533</v>
      </c>
      <c r="E570" s="176">
        <v>1</v>
      </c>
      <c r="F570" s="177"/>
      <c r="G570" s="178">
        <f t="shared" si="6"/>
        <v>0</v>
      </c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</row>
    <row r="571" spans="1:20" ht="22.5" outlineLevel="1" x14ac:dyDescent="0.2">
      <c r="A571" s="173">
        <v>263</v>
      </c>
      <c r="B571" s="174" t="s">
        <v>1039</v>
      </c>
      <c r="C571" s="180" t="s">
        <v>1040</v>
      </c>
      <c r="D571" s="175" t="s">
        <v>533</v>
      </c>
      <c r="E571" s="176">
        <v>1</v>
      </c>
      <c r="F571" s="177"/>
      <c r="G571" s="178">
        <f t="shared" si="6"/>
        <v>0</v>
      </c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</row>
    <row r="572" spans="1:20" ht="22.5" outlineLevel="1" x14ac:dyDescent="0.2">
      <c r="A572" s="173">
        <v>264</v>
      </c>
      <c r="B572" s="174" t="s">
        <v>1041</v>
      </c>
      <c r="C572" s="180" t="s">
        <v>1042</v>
      </c>
      <c r="D572" s="175" t="s">
        <v>533</v>
      </c>
      <c r="E572" s="176">
        <v>1</v>
      </c>
      <c r="F572" s="177"/>
      <c r="G572" s="178">
        <f t="shared" si="6"/>
        <v>0</v>
      </c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</row>
    <row r="573" spans="1:20" ht="22.5" outlineLevel="1" x14ac:dyDescent="0.2">
      <c r="A573" s="173">
        <v>265</v>
      </c>
      <c r="B573" s="174" t="s">
        <v>1043</v>
      </c>
      <c r="C573" s="180" t="s">
        <v>1044</v>
      </c>
      <c r="D573" s="175" t="s">
        <v>533</v>
      </c>
      <c r="E573" s="176">
        <v>1</v>
      </c>
      <c r="F573" s="177"/>
      <c r="G573" s="178">
        <f t="shared" ref="G573:G604" si="7">ROUND(E573*F573,2)</f>
        <v>0</v>
      </c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</row>
    <row r="574" spans="1:20" ht="22.5" outlineLevel="1" x14ac:dyDescent="0.2">
      <c r="A574" s="173">
        <v>266</v>
      </c>
      <c r="B574" s="174" t="s">
        <v>1045</v>
      </c>
      <c r="C574" s="180" t="s">
        <v>1046</v>
      </c>
      <c r="D574" s="175" t="s">
        <v>533</v>
      </c>
      <c r="E574" s="176">
        <v>1</v>
      </c>
      <c r="F574" s="177"/>
      <c r="G574" s="178">
        <f t="shared" si="7"/>
        <v>0</v>
      </c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</row>
    <row r="575" spans="1:20" ht="22.5" outlineLevel="1" x14ac:dyDescent="0.2">
      <c r="A575" s="173">
        <v>267</v>
      </c>
      <c r="B575" s="174" t="s">
        <v>1047</v>
      </c>
      <c r="C575" s="180" t="s">
        <v>1048</v>
      </c>
      <c r="D575" s="175" t="s">
        <v>533</v>
      </c>
      <c r="E575" s="176">
        <v>1</v>
      </c>
      <c r="F575" s="177"/>
      <c r="G575" s="178">
        <f t="shared" si="7"/>
        <v>0</v>
      </c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</row>
    <row r="576" spans="1:20" ht="22.5" outlineLevel="1" x14ac:dyDescent="0.2">
      <c r="A576" s="173">
        <v>268</v>
      </c>
      <c r="B576" s="174" t="s">
        <v>1049</v>
      </c>
      <c r="C576" s="180" t="s">
        <v>1050</v>
      </c>
      <c r="D576" s="175" t="s">
        <v>533</v>
      </c>
      <c r="E576" s="176">
        <v>1</v>
      </c>
      <c r="F576" s="177"/>
      <c r="G576" s="178">
        <f t="shared" si="7"/>
        <v>0</v>
      </c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</row>
    <row r="577" spans="1:20" ht="22.5" outlineLevel="1" x14ac:dyDescent="0.2">
      <c r="A577" s="173">
        <v>269</v>
      </c>
      <c r="B577" s="174" t="s">
        <v>1051</v>
      </c>
      <c r="C577" s="180" t="s">
        <v>1052</v>
      </c>
      <c r="D577" s="175" t="s">
        <v>533</v>
      </c>
      <c r="E577" s="176">
        <v>1</v>
      </c>
      <c r="F577" s="177"/>
      <c r="G577" s="178">
        <f t="shared" si="7"/>
        <v>0</v>
      </c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</row>
    <row r="578" spans="1:20" ht="22.5" outlineLevel="1" x14ac:dyDescent="0.2">
      <c r="A578" s="173">
        <v>270</v>
      </c>
      <c r="B578" s="174" t="s">
        <v>1053</v>
      </c>
      <c r="C578" s="180" t="s">
        <v>1054</v>
      </c>
      <c r="D578" s="175" t="s">
        <v>533</v>
      </c>
      <c r="E578" s="176">
        <v>1</v>
      </c>
      <c r="F578" s="177"/>
      <c r="G578" s="178">
        <f t="shared" si="7"/>
        <v>0</v>
      </c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</row>
    <row r="579" spans="1:20" ht="22.5" outlineLevel="1" x14ac:dyDescent="0.2">
      <c r="A579" s="173">
        <v>271</v>
      </c>
      <c r="B579" s="174" t="s">
        <v>1055</v>
      </c>
      <c r="C579" s="180" t="s">
        <v>1056</v>
      </c>
      <c r="D579" s="175" t="s">
        <v>533</v>
      </c>
      <c r="E579" s="176">
        <v>1</v>
      </c>
      <c r="F579" s="177"/>
      <c r="G579" s="178">
        <f t="shared" si="7"/>
        <v>0</v>
      </c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</row>
    <row r="580" spans="1:20" ht="22.5" outlineLevel="1" x14ac:dyDescent="0.2">
      <c r="A580" s="173">
        <v>272</v>
      </c>
      <c r="B580" s="174" t="s">
        <v>1057</v>
      </c>
      <c r="C580" s="180" t="s">
        <v>1058</v>
      </c>
      <c r="D580" s="175" t="s">
        <v>533</v>
      </c>
      <c r="E580" s="176">
        <v>1</v>
      </c>
      <c r="F580" s="177"/>
      <c r="G580" s="178">
        <f t="shared" si="7"/>
        <v>0</v>
      </c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</row>
    <row r="581" spans="1:20" ht="22.5" outlineLevel="1" x14ac:dyDescent="0.2">
      <c r="A581" s="173">
        <v>273</v>
      </c>
      <c r="B581" s="174" t="s">
        <v>1059</v>
      </c>
      <c r="C581" s="180" t="s">
        <v>1060</v>
      </c>
      <c r="D581" s="175" t="s">
        <v>533</v>
      </c>
      <c r="E581" s="176">
        <v>1</v>
      </c>
      <c r="F581" s="177"/>
      <c r="G581" s="178">
        <f t="shared" si="7"/>
        <v>0</v>
      </c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</row>
    <row r="582" spans="1:20" ht="22.5" outlineLevel="1" x14ac:dyDescent="0.2">
      <c r="A582" s="173">
        <v>274</v>
      </c>
      <c r="B582" s="174" t="s">
        <v>1061</v>
      </c>
      <c r="C582" s="180" t="s">
        <v>1062</v>
      </c>
      <c r="D582" s="175" t="s">
        <v>533</v>
      </c>
      <c r="E582" s="176">
        <v>1</v>
      </c>
      <c r="F582" s="177"/>
      <c r="G582" s="178">
        <f t="shared" si="7"/>
        <v>0</v>
      </c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</row>
    <row r="583" spans="1:20" ht="22.5" outlineLevel="1" x14ac:dyDescent="0.2">
      <c r="A583" s="173">
        <v>275</v>
      </c>
      <c r="B583" s="174" t="s">
        <v>1063</v>
      </c>
      <c r="C583" s="180" t="s">
        <v>1064</v>
      </c>
      <c r="D583" s="175" t="s">
        <v>533</v>
      </c>
      <c r="E583" s="176">
        <v>1</v>
      </c>
      <c r="F583" s="177"/>
      <c r="G583" s="178">
        <f t="shared" si="7"/>
        <v>0</v>
      </c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</row>
    <row r="584" spans="1:20" ht="22.5" outlineLevel="1" x14ac:dyDescent="0.2">
      <c r="A584" s="173">
        <v>276</v>
      </c>
      <c r="B584" s="174" t="s">
        <v>1065</v>
      </c>
      <c r="C584" s="180" t="s">
        <v>1066</v>
      </c>
      <c r="D584" s="175" t="s">
        <v>533</v>
      </c>
      <c r="E584" s="176">
        <v>1</v>
      </c>
      <c r="F584" s="177"/>
      <c r="G584" s="178">
        <f t="shared" si="7"/>
        <v>0</v>
      </c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</row>
    <row r="585" spans="1:20" ht="22.5" outlineLevel="1" x14ac:dyDescent="0.2">
      <c r="A585" s="173">
        <v>277</v>
      </c>
      <c r="B585" s="174" t="s">
        <v>1067</v>
      </c>
      <c r="C585" s="180" t="s">
        <v>1068</v>
      </c>
      <c r="D585" s="175" t="s">
        <v>533</v>
      </c>
      <c r="E585" s="176">
        <v>1</v>
      </c>
      <c r="F585" s="177"/>
      <c r="G585" s="178">
        <f t="shared" si="7"/>
        <v>0</v>
      </c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</row>
    <row r="586" spans="1:20" ht="22.5" outlineLevel="1" x14ac:dyDescent="0.2">
      <c r="A586" s="173">
        <v>278</v>
      </c>
      <c r="B586" s="174" t="s">
        <v>1069</v>
      </c>
      <c r="C586" s="180" t="s">
        <v>1070</v>
      </c>
      <c r="D586" s="175" t="s">
        <v>533</v>
      </c>
      <c r="E586" s="176">
        <v>1</v>
      </c>
      <c r="F586" s="177"/>
      <c r="G586" s="178">
        <f t="shared" si="7"/>
        <v>0</v>
      </c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</row>
    <row r="587" spans="1:20" ht="22.5" outlineLevel="1" x14ac:dyDescent="0.2">
      <c r="A587" s="173">
        <v>279</v>
      </c>
      <c r="B587" s="174" t="s">
        <v>1071</v>
      </c>
      <c r="C587" s="180" t="s">
        <v>1072</v>
      </c>
      <c r="D587" s="175" t="s">
        <v>533</v>
      </c>
      <c r="E587" s="176">
        <v>1</v>
      </c>
      <c r="F587" s="177"/>
      <c r="G587" s="178">
        <f t="shared" si="7"/>
        <v>0</v>
      </c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</row>
    <row r="588" spans="1:20" ht="22.5" outlineLevel="1" x14ac:dyDescent="0.2">
      <c r="A588" s="173">
        <v>280</v>
      </c>
      <c r="B588" s="174" t="s">
        <v>1073</v>
      </c>
      <c r="C588" s="180" t="s">
        <v>1074</v>
      </c>
      <c r="D588" s="175" t="s">
        <v>533</v>
      </c>
      <c r="E588" s="176">
        <v>1</v>
      </c>
      <c r="F588" s="177"/>
      <c r="G588" s="178">
        <f t="shared" si="7"/>
        <v>0</v>
      </c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</row>
    <row r="589" spans="1:20" ht="22.5" outlineLevel="1" x14ac:dyDescent="0.2">
      <c r="A589" s="173">
        <v>281</v>
      </c>
      <c r="B589" s="174" t="s">
        <v>1075</v>
      </c>
      <c r="C589" s="180" t="s">
        <v>1076</v>
      </c>
      <c r="D589" s="175" t="s">
        <v>533</v>
      </c>
      <c r="E589" s="176">
        <v>1</v>
      </c>
      <c r="F589" s="177"/>
      <c r="G589" s="178">
        <f t="shared" si="7"/>
        <v>0</v>
      </c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</row>
    <row r="590" spans="1:20" ht="22.5" outlineLevel="1" x14ac:dyDescent="0.2">
      <c r="A590" s="173">
        <v>282</v>
      </c>
      <c r="B590" s="174" t="s">
        <v>1077</v>
      </c>
      <c r="C590" s="180" t="s">
        <v>1078</v>
      </c>
      <c r="D590" s="175" t="s">
        <v>533</v>
      </c>
      <c r="E590" s="176">
        <v>1</v>
      </c>
      <c r="F590" s="177"/>
      <c r="G590" s="178">
        <f t="shared" si="7"/>
        <v>0</v>
      </c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</row>
    <row r="591" spans="1:20" ht="22.5" outlineLevel="1" x14ac:dyDescent="0.2">
      <c r="A591" s="173">
        <v>283</v>
      </c>
      <c r="B591" s="174" t="s">
        <v>1079</v>
      </c>
      <c r="C591" s="180" t="s">
        <v>1080</v>
      </c>
      <c r="D591" s="175" t="s">
        <v>533</v>
      </c>
      <c r="E591" s="176">
        <v>1</v>
      </c>
      <c r="F591" s="177"/>
      <c r="G591" s="178">
        <f t="shared" si="7"/>
        <v>0</v>
      </c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</row>
    <row r="592" spans="1:20" ht="22.5" outlineLevel="1" x14ac:dyDescent="0.2">
      <c r="A592" s="173">
        <v>284</v>
      </c>
      <c r="B592" s="174" t="s">
        <v>1081</v>
      </c>
      <c r="C592" s="180" t="s">
        <v>1082</v>
      </c>
      <c r="D592" s="175" t="s">
        <v>533</v>
      </c>
      <c r="E592" s="176">
        <v>1</v>
      </c>
      <c r="F592" s="177"/>
      <c r="G592" s="178">
        <f t="shared" si="7"/>
        <v>0</v>
      </c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</row>
    <row r="593" spans="1:20" ht="22.5" outlineLevel="1" x14ac:dyDescent="0.2">
      <c r="A593" s="173">
        <v>285</v>
      </c>
      <c r="B593" s="174" t="s">
        <v>1083</v>
      </c>
      <c r="C593" s="180" t="s">
        <v>1084</v>
      </c>
      <c r="D593" s="175" t="s">
        <v>533</v>
      </c>
      <c r="E593" s="176">
        <v>1</v>
      </c>
      <c r="F593" s="177"/>
      <c r="G593" s="178">
        <f t="shared" si="7"/>
        <v>0</v>
      </c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</row>
    <row r="594" spans="1:20" ht="22.5" outlineLevel="1" x14ac:dyDescent="0.2">
      <c r="A594" s="173">
        <v>286</v>
      </c>
      <c r="B594" s="174" t="s">
        <v>1085</v>
      </c>
      <c r="C594" s="180" t="s">
        <v>1086</v>
      </c>
      <c r="D594" s="175" t="s">
        <v>533</v>
      </c>
      <c r="E594" s="176">
        <v>1</v>
      </c>
      <c r="F594" s="177"/>
      <c r="G594" s="178">
        <f t="shared" si="7"/>
        <v>0</v>
      </c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</row>
    <row r="595" spans="1:20" ht="22.5" outlineLevel="1" x14ac:dyDescent="0.2">
      <c r="A595" s="173">
        <v>287</v>
      </c>
      <c r="B595" s="174" t="s">
        <v>1087</v>
      </c>
      <c r="C595" s="180" t="s">
        <v>1088</v>
      </c>
      <c r="D595" s="175" t="s">
        <v>533</v>
      </c>
      <c r="E595" s="176">
        <v>1</v>
      </c>
      <c r="F595" s="177"/>
      <c r="G595" s="178">
        <f t="shared" si="7"/>
        <v>0</v>
      </c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</row>
    <row r="596" spans="1:20" ht="22.5" outlineLevel="1" x14ac:dyDescent="0.2">
      <c r="A596" s="173">
        <v>288</v>
      </c>
      <c r="B596" s="174" t="s">
        <v>1089</v>
      </c>
      <c r="C596" s="180" t="s">
        <v>1090</v>
      </c>
      <c r="D596" s="175" t="s">
        <v>533</v>
      </c>
      <c r="E596" s="176">
        <v>1</v>
      </c>
      <c r="F596" s="177"/>
      <c r="G596" s="178">
        <f t="shared" si="7"/>
        <v>0</v>
      </c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</row>
    <row r="597" spans="1:20" ht="22.5" outlineLevel="1" x14ac:dyDescent="0.2">
      <c r="A597" s="173">
        <v>289</v>
      </c>
      <c r="B597" s="174" t="s">
        <v>1091</v>
      </c>
      <c r="C597" s="180" t="s">
        <v>1092</v>
      </c>
      <c r="D597" s="175" t="s">
        <v>533</v>
      </c>
      <c r="E597" s="176">
        <v>1</v>
      </c>
      <c r="F597" s="177"/>
      <c r="G597" s="178">
        <f t="shared" si="7"/>
        <v>0</v>
      </c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</row>
    <row r="598" spans="1:20" ht="22.5" outlineLevel="1" x14ac:dyDescent="0.2">
      <c r="A598" s="173">
        <v>290</v>
      </c>
      <c r="B598" s="174" t="s">
        <v>1093</v>
      </c>
      <c r="C598" s="180" t="s">
        <v>1094</v>
      </c>
      <c r="D598" s="175" t="s">
        <v>533</v>
      </c>
      <c r="E598" s="176">
        <v>1</v>
      </c>
      <c r="F598" s="177"/>
      <c r="G598" s="178">
        <f t="shared" si="7"/>
        <v>0</v>
      </c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</row>
    <row r="599" spans="1:20" ht="22.5" outlineLevel="1" x14ac:dyDescent="0.2">
      <c r="A599" s="173">
        <v>291</v>
      </c>
      <c r="B599" s="174" t="s">
        <v>1095</v>
      </c>
      <c r="C599" s="180" t="s">
        <v>1096</v>
      </c>
      <c r="D599" s="175" t="s">
        <v>533</v>
      </c>
      <c r="E599" s="176">
        <v>1</v>
      </c>
      <c r="F599" s="177"/>
      <c r="G599" s="178">
        <f t="shared" si="7"/>
        <v>0</v>
      </c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</row>
    <row r="600" spans="1:20" ht="22.5" outlineLevel="1" x14ac:dyDescent="0.2">
      <c r="A600" s="173">
        <v>292</v>
      </c>
      <c r="B600" s="174" t="s">
        <v>1097</v>
      </c>
      <c r="C600" s="180" t="s">
        <v>1098</v>
      </c>
      <c r="D600" s="175" t="s">
        <v>533</v>
      </c>
      <c r="E600" s="176">
        <v>1</v>
      </c>
      <c r="F600" s="177"/>
      <c r="G600" s="178">
        <f t="shared" si="7"/>
        <v>0</v>
      </c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</row>
    <row r="601" spans="1:20" ht="22.5" outlineLevel="1" x14ac:dyDescent="0.2">
      <c r="A601" s="173">
        <v>293</v>
      </c>
      <c r="B601" s="174" t="s">
        <v>1099</v>
      </c>
      <c r="C601" s="180" t="s">
        <v>1100</v>
      </c>
      <c r="D601" s="175" t="s">
        <v>533</v>
      </c>
      <c r="E601" s="176">
        <v>1</v>
      </c>
      <c r="F601" s="177"/>
      <c r="G601" s="178">
        <f t="shared" si="7"/>
        <v>0</v>
      </c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</row>
    <row r="602" spans="1:20" ht="22.5" outlineLevel="1" x14ac:dyDescent="0.2">
      <c r="A602" s="173">
        <v>294</v>
      </c>
      <c r="B602" s="174" t="s">
        <v>1101</v>
      </c>
      <c r="C602" s="180" t="s">
        <v>1102</v>
      </c>
      <c r="D602" s="175" t="s">
        <v>533</v>
      </c>
      <c r="E602" s="176">
        <v>1</v>
      </c>
      <c r="F602" s="177"/>
      <c r="G602" s="178">
        <f t="shared" si="7"/>
        <v>0</v>
      </c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</row>
    <row r="603" spans="1:20" ht="22.5" outlineLevel="1" x14ac:dyDescent="0.2">
      <c r="A603" s="173">
        <v>295</v>
      </c>
      <c r="B603" s="174" t="s">
        <v>1103</v>
      </c>
      <c r="C603" s="180" t="s">
        <v>1104</v>
      </c>
      <c r="D603" s="175" t="s">
        <v>533</v>
      </c>
      <c r="E603" s="176">
        <v>1</v>
      </c>
      <c r="F603" s="177"/>
      <c r="G603" s="178">
        <f t="shared" si="7"/>
        <v>0</v>
      </c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</row>
    <row r="604" spans="1:20" ht="22.5" outlineLevel="1" x14ac:dyDescent="0.2">
      <c r="A604" s="173">
        <v>296</v>
      </c>
      <c r="B604" s="174" t="s">
        <v>1105</v>
      </c>
      <c r="C604" s="180" t="s">
        <v>1106</v>
      </c>
      <c r="D604" s="175" t="s">
        <v>533</v>
      </c>
      <c r="E604" s="176">
        <v>1</v>
      </c>
      <c r="F604" s="177"/>
      <c r="G604" s="178">
        <f t="shared" si="7"/>
        <v>0</v>
      </c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</row>
    <row r="605" spans="1:20" ht="22.5" outlineLevel="1" x14ac:dyDescent="0.2">
      <c r="A605" s="173">
        <v>297</v>
      </c>
      <c r="B605" s="174" t="s">
        <v>1107</v>
      </c>
      <c r="C605" s="180" t="s">
        <v>1108</v>
      </c>
      <c r="D605" s="175" t="s">
        <v>533</v>
      </c>
      <c r="E605" s="176">
        <v>1</v>
      </c>
      <c r="F605" s="177"/>
      <c r="G605" s="178">
        <f t="shared" ref="G605:G614" si="8">ROUND(E605*F605,2)</f>
        <v>0</v>
      </c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</row>
    <row r="606" spans="1:20" ht="22.5" outlineLevel="1" x14ac:dyDescent="0.2">
      <c r="A606" s="173">
        <v>298</v>
      </c>
      <c r="B606" s="174" t="s">
        <v>1109</v>
      </c>
      <c r="C606" s="180" t="s">
        <v>1110</v>
      </c>
      <c r="D606" s="175" t="s">
        <v>533</v>
      </c>
      <c r="E606" s="176">
        <v>1</v>
      </c>
      <c r="F606" s="177"/>
      <c r="G606" s="178">
        <f t="shared" si="8"/>
        <v>0</v>
      </c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</row>
    <row r="607" spans="1:20" ht="22.5" outlineLevel="1" x14ac:dyDescent="0.2">
      <c r="A607" s="173">
        <v>299</v>
      </c>
      <c r="B607" s="174" t="s">
        <v>1111</v>
      </c>
      <c r="C607" s="180" t="s">
        <v>1112</v>
      </c>
      <c r="D607" s="175" t="s">
        <v>533</v>
      </c>
      <c r="E607" s="176">
        <v>1</v>
      </c>
      <c r="F607" s="177"/>
      <c r="G607" s="178">
        <f t="shared" si="8"/>
        <v>0</v>
      </c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</row>
    <row r="608" spans="1:20" ht="22.5" outlineLevel="1" x14ac:dyDescent="0.2">
      <c r="A608" s="173">
        <v>300</v>
      </c>
      <c r="B608" s="174" t="s">
        <v>1113</v>
      </c>
      <c r="C608" s="180" t="s">
        <v>1114</v>
      </c>
      <c r="D608" s="175" t="s">
        <v>533</v>
      </c>
      <c r="E608" s="176">
        <v>1</v>
      </c>
      <c r="F608" s="177"/>
      <c r="G608" s="178">
        <f t="shared" si="8"/>
        <v>0</v>
      </c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</row>
    <row r="609" spans="1:20" ht="22.5" outlineLevel="1" x14ac:dyDescent="0.2">
      <c r="A609" s="173">
        <v>301</v>
      </c>
      <c r="B609" s="174" t="s">
        <v>1115</v>
      </c>
      <c r="C609" s="180" t="s">
        <v>1116</v>
      </c>
      <c r="D609" s="175" t="s">
        <v>533</v>
      </c>
      <c r="E609" s="176">
        <v>1</v>
      </c>
      <c r="F609" s="177"/>
      <c r="G609" s="178">
        <f t="shared" si="8"/>
        <v>0</v>
      </c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</row>
    <row r="610" spans="1:20" ht="22.5" outlineLevel="1" x14ac:dyDescent="0.2">
      <c r="A610" s="173">
        <v>302</v>
      </c>
      <c r="B610" s="174" t="s">
        <v>1117</v>
      </c>
      <c r="C610" s="180" t="s">
        <v>1118</v>
      </c>
      <c r="D610" s="175" t="s">
        <v>533</v>
      </c>
      <c r="E610" s="176">
        <v>1</v>
      </c>
      <c r="F610" s="177"/>
      <c r="G610" s="178">
        <f t="shared" si="8"/>
        <v>0</v>
      </c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</row>
    <row r="611" spans="1:20" ht="22.5" outlineLevel="1" x14ac:dyDescent="0.2">
      <c r="A611" s="173">
        <v>303</v>
      </c>
      <c r="B611" s="174" t="s">
        <v>1119</v>
      </c>
      <c r="C611" s="180" t="s">
        <v>1120</v>
      </c>
      <c r="D611" s="175" t="s">
        <v>533</v>
      </c>
      <c r="E611" s="176">
        <v>1</v>
      </c>
      <c r="F611" s="177"/>
      <c r="G611" s="178">
        <f t="shared" si="8"/>
        <v>0</v>
      </c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</row>
    <row r="612" spans="1:20" ht="22.5" outlineLevel="1" x14ac:dyDescent="0.2">
      <c r="A612" s="173">
        <v>304</v>
      </c>
      <c r="B612" s="174" t="s">
        <v>1121</v>
      </c>
      <c r="C612" s="180" t="s">
        <v>1122</v>
      </c>
      <c r="D612" s="175" t="s">
        <v>533</v>
      </c>
      <c r="E612" s="176">
        <v>1</v>
      </c>
      <c r="F612" s="177"/>
      <c r="G612" s="178">
        <f t="shared" si="8"/>
        <v>0</v>
      </c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</row>
    <row r="613" spans="1:20" ht="22.5" outlineLevel="1" x14ac:dyDescent="0.2">
      <c r="A613" s="173">
        <v>305</v>
      </c>
      <c r="B613" s="174" t="s">
        <v>1123</v>
      </c>
      <c r="C613" s="180" t="s">
        <v>1124</v>
      </c>
      <c r="D613" s="175" t="s">
        <v>533</v>
      </c>
      <c r="E613" s="176">
        <v>1</v>
      </c>
      <c r="F613" s="177"/>
      <c r="G613" s="178">
        <f t="shared" si="8"/>
        <v>0</v>
      </c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</row>
    <row r="614" spans="1:20" ht="22.5" outlineLevel="1" x14ac:dyDescent="0.2">
      <c r="A614" s="167">
        <v>306</v>
      </c>
      <c r="B614" s="168" t="s">
        <v>1125</v>
      </c>
      <c r="C614" s="181" t="s">
        <v>1126</v>
      </c>
      <c r="D614" s="169" t="s">
        <v>344</v>
      </c>
      <c r="E614" s="170">
        <v>7.75</v>
      </c>
      <c r="F614" s="171"/>
      <c r="G614" s="172">
        <f t="shared" si="8"/>
        <v>0</v>
      </c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</row>
    <row r="615" spans="1:20" outlineLevel="2" x14ac:dyDescent="0.2">
      <c r="A615" s="153"/>
      <c r="B615" s="154"/>
      <c r="C615" s="187" t="s">
        <v>1127</v>
      </c>
      <c r="D615" s="185"/>
      <c r="E615" s="186">
        <v>7.75</v>
      </c>
      <c r="F615" s="156"/>
      <c r="G615" s="15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</row>
    <row r="616" spans="1:20" ht="22.5" outlineLevel="1" x14ac:dyDescent="0.2">
      <c r="A616" s="167">
        <v>307</v>
      </c>
      <c r="B616" s="168" t="s">
        <v>1128</v>
      </c>
      <c r="C616" s="181" t="s">
        <v>1129</v>
      </c>
      <c r="D616" s="169" t="s">
        <v>344</v>
      </c>
      <c r="E616" s="170">
        <v>5.6</v>
      </c>
      <c r="F616" s="171"/>
      <c r="G616" s="172">
        <f>ROUND(E616*F616,2)</f>
        <v>0</v>
      </c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</row>
    <row r="617" spans="1:20" outlineLevel="2" x14ac:dyDescent="0.2">
      <c r="A617" s="153"/>
      <c r="B617" s="154"/>
      <c r="C617" s="187" t="s">
        <v>1130</v>
      </c>
      <c r="D617" s="185"/>
      <c r="E617" s="186">
        <v>5.6</v>
      </c>
      <c r="F617" s="156"/>
      <c r="G617" s="15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</row>
    <row r="618" spans="1:20" ht="22.5" outlineLevel="1" x14ac:dyDescent="0.2">
      <c r="A618" s="167">
        <v>308</v>
      </c>
      <c r="B618" s="168" t="s">
        <v>1131</v>
      </c>
      <c r="C618" s="181" t="s">
        <v>1132</v>
      </c>
      <c r="D618" s="169" t="s">
        <v>344</v>
      </c>
      <c r="E618" s="170">
        <v>19.71</v>
      </c>
      <c r="F618" s="171"/>
      <c r="G618" s="172">
        <f>ROUND(E618*F618,2)</f>
        <v>0</v>
      </c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</row>
    <row r="619" spans="1:20" outlineLevel="2" x14ac:dyDescent="0.2">
      <c r="A619" s="153"/>
      <c r="B619" s="154"/>
      <c r="C619" s="187" t="s">
        <v>1133</v>
      </c>
      <c r="D619" s="185"/>
      <c r="E619" s="186">
        <v>12.36</v>
      </c>
      <c r="F619" s="156"/>
      <c r="G619" s="15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</row>
    <row r="620" spans="1:20" outlineLevel="3" x14ac:dyDescent="0.2">
      <c r="A620" s="153"/>
      <c r="B620" s="154"/>
      <c r="C620" s="187" t="s">
        <v>1134</v>
      </c>
      <c r="D620" s="185"/>
      <c r="E620" s="186">
        <v>7.35</v>
      </c>
      <c r="F620" s="156"/>
      <c r="G620" s="15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</row>
    <row r="621" spans="1:20" ht="22.5" outlineLevel="1" x14ac:dyDescent="0.2">
      <c r="A621" s="167">
        <v>309</v>
      </c>
      <c r="B621" s="168" t="s">
        <v>1135</v>
      </c>
      <c r="C621" s="181" t="s">
        <v>1136</v>
      </c>
      <c r="D621" s="169" t="s">
        <v>344</v>
      </c>
      <c r="E621" s="170">
        <v>37.799999999999997</v>
      </c>
      <c r="F621" s="171"/>
      <c r="G621" s="172">
        <f>ROUND(E621*F621,2)</f>
        <v>0</v>
      </c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</row>
    <row r="622" spans="1:20" outlineLevel="2" x14ac:dyDescent="0.2">
      <c r="A622" s="153"/>
      <c r="B622" s="154"/>
      <c r="C622" s="187" t="s">
        <v>1137</v>
      </c>
      <c r="D622" s="185"/>
      <c r="E622" s="186">
        <v>37.799999999999997</v>
      </c>
      <c r="F622" s="156"/>
      <c r="G622" s="15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</row>
    <row r="623" spans="1:20" outlineLevel="1" x14ac:dyDescent="0.2">
      <c r="A623" s="173">
        <v>310</v>
      </c>
      <c r="B623" s="174" t="s">
        <v>1138</v>
      </c>
      <c r="C623" s="180" t="s">
        <v>1139</v>
      </c>
      <c r="D623" s="175" t="s">
        <v>533</v>
      </c>
      <c r="E623" s="176">
        <v>1</v>
      </c>
      <c r="F623" s="177"/>
      <c r="G623" s="178">
        <f>ROUND(E623*F623,2)</f>
        <v>0</v>
      </c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</row>
    <row r="624" spans="1:20" outlineLevel="1" x14ac:dyDescent="0.2">
      <c r="A624" s="173">
        <v>311</v>
      </c>
      <c r="B624" s="174" t="s">
        <v>1140</v>
      </c>
      <c r="C624" s="180" t="s">
        <v>1141</v>
      </c>
      <c r="D624" s="175" t="s">
        <v>533</v>
      </c>
      <c r="E624" s="176">
        <v>1</v>
      </c>
      <c r="F624" s="177"/>
      <c r="G624" s="178">
        <f>ROUND(E624*F624,2)</f>
        <v>0</v>
      </c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</row>
    <row r="625" spans="1:20" outlineLevel="1" x14ac:dyDescent="0.2">
      <c r="A625" s="173">
        <v>312</v>
      </c>
      <c r="B625" s="174" t="s">
        <v>1142</v>
      </c>
      <c r="C625" s="180" t="s">
        <v>1143</v>
      </c>
      <c r="D625" s="175" t="s">
        <v>533</v>
      </c>
      <c r="E625" s="176">
        <v>1</v>
      </c>
      <c r="F625" s="177"/>
      <c r="G625" s="178">
        <f>ROUND(E625*F625,2)</f>
        <v>0</v>
      </c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</row>
    <row r="626" spans="1:20" outlineLevel="1" x14ac:dyDescent="0.2">
      <c r="A626" s="173">
        <v>313</v>
      </c>
      <c r="B626" s="174" t="s">
        <v>1144</v>
      </c>
      <c r="C626" s="180" t="s">
        <v>1145</v>
      </c>
      <c r="D626" s="175" t="s">
        <v>533</v>
      </c>
      <c r="E626" s="176">
        <v>1</v>
      </c>
      <c r="F626" s="177"/>
      <c r="G626" s="178">
        <f>ROUND(E626*F626,2)</f>
        <v>0</v>
      </c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</row>
    <row r="627" spans="1:20" outlineLevel="1" x14ac:dyDescent="0.2">
      <c r="A627" s="173">
        <v>314</v>
      </c>
      <c r="B627" s="174" t="s">
        <v>1146</v>
      </c>
      <c r="C627" s="180" t="s">
        <v>1147</v>
      </c>
      <c r="D627" s="175" t="s">
        <v>533</v>
      </c>
      <c r="E627" s="176">
        <v>1</v>
      </c>
      <c r="F627" s="177"/>
      <c r="G627" s="178">
        <f>ROUND(E627*F627,2)</f>
        <v>0</v>
      </c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</row>
    <row r="628" spans="1:20" x14ac:dyDescent="0.2">
      <c r="A628" s="160" t="s">
        <v>192</v>
      </c>
      <c r="B628" s="161" t="s">
        <v>150</v>
      </c>
      <c r="C628" s="179" t="s">
        <v>151</v>
      </c>
      <c r="D628" s="162"/>
      <c r="E628" s="163"/>
      <c r="F628" s="164"/>
      <c r="G628" s="165">
        <f>SUM(G629:G644)</f>
        <v>0</v>
      </c>
    </row>
    <row r="629" spans="1:20" ht="22.5" outlineLevel="1" x14ac:dyDescent="0.2">
      <c r="A629" s="173">
        <v>315</v>
      </c>
      <c r="B629" s="174" t="s">
        <v>1148</v>
      </c>
      <c r="C629" s="180" t="s">
        <v>1149</v>
      </c>
      <c r="D629" s="175" t="s">
        <v>533</v>
      </c>
      <c r="E629" s="176">
        <v>1</v>
      </c>
      <c r="F629" s="177"/>
      <c r="G629" s="178">
        <f>ROUND(E629*F629,2)</f>
        <v>0</v>
      </c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</row>
    <row r="630" spans="1:20" ht="22.5" outlineLevel="1" x14ac:dyDescent="0.2">
      <c r="A630" s="173">
        <v>316</v>
      </c>
      <c r="B630" s="174" t="s">
        <v>1150</v>
      </c>
      <c r="C630" s="180" t="s">
        <v>1151</v>
      </c>
      <c r="D630" s="175" t="s">
        <v>533</v>
      </c>
      <c r="E630" s="176">
        <v>2</v>
      </c>
      <c r="F630" s="177"/>
      <c r="G630" s="178">
        <f>ROUND(E630*F630,2)</f>
        <v>0</v>
      </c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</row>
    <row r="631" spans="1:20" outlineLevel="1" x14ac:dyDescent="0.2">
      <c r="A631" s="167">
        <v>317</v>
      </c>
      <c r="B631" s="168" t="s">
        <v>1152</v>
      </c>
      <c r="C631" s="181" t="s">
        <v>1153</v>
      </c>
      <c r="D631" s="169" t="s">
        <v>344</v>
      </c>
      <c r="E631" s="170">
        <v>6.64</v>
      </c>
      <c r="F631" s="171"/>
      <c r="G631" s="172">
        <f>ROUND(E631*F631,2)</f>
        <v>0</v>
      </c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</row>
    <row r="632" spans="1:20" outlineLevel="2" x14ac:dyDescent="0.2">
      <c r="A632" s="153"/>
      <c r="B632" s="154"/>
      <c r="C632" s="187" t="s">
        <v>1154</v>
      </c>
      <c r="D632" s="185"/>
      <c r="E632" s="186">
        <v>6.64</v>
      </c>
      <c r="F632" s="156"/>
      <c r="G632" s="15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</row>
    <row r="633" spans="1:20" outlineLevel="1" x14ac:dyDescent="0.2">
      <c r="A633" s="167">
        <v>318</v>
      </c>
      <c r="B633" s="168" t="s">
        <v>1155</v>
      </c>
      <c r="C633" s="181" t="s">
        <v>1156</v>
      </c>
      <c r="D633" s="169" t="s">
        <v>344</v>
      </c>
      <c r="E633" s="170">
        <v>20.5</v>
      </c>
      <c r="F633" s="171"/>
      <c r="G633" s="172">
        <f>ROUND(E633*F633,2)</f>
        <v>0</v>
      </c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</row>
    <row r="634" spans="1:20" outlineLevel="2" x14ac:dyDescent="0.2">
      <c r="A634" s="153"/>
      <c r="B634" s="154"/>
      <c r="C634" s="187" t="s">
        <v>1157</v>
      </c>
      <c r="D634" s="185"/>
      <c r="E634" s="186">
        <v>20.5</v>
      </c>
      <c r="F634" s="156"/>
      <c r="G634" s="15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</row>
    <row r="635" spans="1:20" ht="22.5" outlineLevel="1" x14ac:dyDescent="0.2">
      <c r="A635" s="173">
        <v>319</v>
      </c>
      <c r="B635" s="174" t="s">
        <v>1158</v>
      </c>
      <c r="C635" s="180" t="s">
        <v>1159</v>
      </c>
      <c r="D635" s="175" t="s">
        <v>533</v>
      </c>
      <c r="E635" s="176">
        <v>1</v>
      </c>
      <c r="F635" s="177"/>
      <c r="G635" s="178">
        <f>ROUND(E635*F635,2)</f>
        <v>0</v>
      </c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</row>
    <row r="636" spans="1:20" ht="22.5" outlineLevel="1" x14ac:dyDescent="0.2">
      <c r="A636" s="167">
        <v>320</v>
      </c>
      <c r="B636" s="168" t="s">
        <v>1160</v>
      </c>
      <c r="C636" s="181" t="s">
        <v>1161</v>
      </c>
      <c r="D636" s="169" t="s">
        <v>344</v>
      </c>
      <c r="E636" s="170">
        <v>90</v>
      </c>
      <c r="F636" s="171"/>
      <c r="G636" s="172">
        <f>ROUND(E636*F636,2)</f>
        <v>0</v>
      </c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</row>
    <row r="637" spans="1:20" outlineLevel="2" x14ac:dyDescent="0.2">
      <c r="A637" s="153"/>
      <c r="B637" s="154"/>
      <c r="C637" s="187" t="s">
        <v>1162</v>
      </c>
      <c r="D637" s="185"/>
      <c r="E637" s="186">
        <v>90</v>
      </c>
      <c r="F637" s="156"/>
      <c r="G637" s="15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</row>
    <row r="638" spans="1:20" ht="22.5" outlineLevel="1" x14ac:dyDescent="0.2">
      <c r="A638" s="173">
        <v>321</v>
      </c>
      <c r="B638" s="174" t="s">
        <v>1163</v>
      </c>
      <c r="C638" s="180" t="s">
        <v>1164</v>
      </c>
      <c r="D638" s="175" t="s">
        <v>533</v>
      </c>
      <c r="E638" s="176">
        <v>1</v>
      </c>
      <c r="F638" s="177"/>
      <c r="G638" s="178">
        <f>ROUND(E638*F638,2)</f>
        <v>0</v>
      </c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</row>
    <row r="639" spans="1:20" ht="22.5" outlineLevel="1" x14ac:dyDescent="0.2">
      <c r="A639" s="173">
        <v>322</v>
      </c>
      <c r="B639" s="174" t="s">
        <v>1165</v>
      </c>
      <c r="C639" s="180" t="s">
        <v>1166</v>
      </c>
      <c r="D639" s="175" t="s">
        <v>533</v>
      </c>
      <c r="E639" s="176">
        <v>1</v>
      </c>
      <c r="F639" s="177"/>
      <c r="G639" s="178">
        <f>ROUND(E639*F639,2)</f>
        <v>0</v>
      </c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</row>
    <row r="640" spans="1:20" ht="22.5" outlineLevel="1" x14ac:dyDescent="0.2">
      <c r="A640" s="173">
        <v>323</v>
      </c>
      <c r="B640" s="174" t="s">
        <v>1167</v>
      </c>
      <c r="C640" s="180" t="s">
        <v>1168</v>
      </c>
      <c r="D640" s="175" t="s">
        <v>533</v>
      </c>
      <c r="E640" s="176">
        <v>1</v>
      </c>
      <c r="F640" s="177"/>
      <c r="G640" s="178">
        <f>ROUND(E640*F640,2)</f>
        <v>0</v>
      </c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</row>
    <row r="641" spans="1:20" ht="22.5" outlineLevel="1" x14ac:dyDescent="0.2">
      <c r="A641" s="167">
        <v>324</v>
      </c>
      <c r="B641" s="168" t="s">
        <v>1169</v>
      </c>
      <c r="C641" s="181" t="s">
        <v>1170</v>
      </c>
      <c r="D641" s="169" t="s">
        <v>533</v>
      </c>
      <c r="E641" s="170">
        <v>83</v>
      </c>
      <c r="F641" s="171"/>
      <c r="G641" s="172">
        <f>ROUND(E641*F641,2)</f>
        <v>0</v>
      </c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</row>
    <row r="642" spans="1:20" outlineLevel="2" x14ac:dyDescent="0.2">
      <c r="A642" s="153"/>
      <c r="B642" s="154"/>
      <c r="C642" s="187" t="s">
        <v>1171</v>
      </c>
      <c r="D642" s="185"/>
      <c r="E642" s="186">
        <v>83</v>
      </c>
      <c r="F642" s="156"/>
      <c r="G642" s="15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</row>
    <row r="643" spans="1:20" outlineLevel="1" x14ac:dyDescent="0.2">
      <c r="A643" s="173">
        <v>325</v>
      </c>
      <c r="B643" s="174" t="s">
        <v>1172</v>
      </c>
      <c r="C643" s="180" t="s">
        <v>1173</v>
      </c>
      <c r="D643" s="175" t="s">
        <v>533</v>
      </c>
      <c r="E643" s="176">
        <v>19</v>
      </c>
      <c r="F643" s="177"/>
      <c r="G643" s="178">
        <f>ROUND(E643*F643,2)</f>
        <v>0</v>
      </c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</row>
    <row r="644" spans="1:20" ht="22.5" outlineLevel="1" x14ac:dyDescent="0.2">
      <c r="A644" s="173">
        <v>326</v>
      </c>
      <c r="B644" s="174" t="s">
        <v>1174</v>
      </c>
      <c r="C644" s="180" t="s">
        <v>1175</v>
      </c>
      <c r="D644" s="175" t="s">
        <v>743</v>
      </c>
      <c r="E644" s="176">
        <v>1</v>
      </c>
      <c r="F644" s="177"/>
      <c r="G644" s="178">
        <f>ROUND(E644*F644,2)</f>
        <v>0</v>
      </c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</row>
    <row r="645" spans="1:20" x14ac:dyDescent="0.2">
      <c r="A645" s="160" t="s">
        <v>192</v>
      </c>
      <c r="B645" s="161" t="s">
        <v>152</v>
      </c>
      <c r="C645" s="179" t="s">
        <v>153</v>
      </c>
      <c r="D645" s="162"/>
      <c r="E645" s="163"/>
      <c r="F645" s="164"/>
      <c r="G645" s="165">
        <f>SUM(G646:G674)</f>
        <v>0</v>
      </c>
    </row>
    <row r="646" spans="1:20" ht="22.5" outlineLevel="1" x14ac:dyDescent="0.2">
      <c r="A646" s="173">
        <v>327</v>
      </c>
      <c r="B646" s="174" t="s">
        <v>1176</v>
      </c>
      <c r="C646" s="180" t="s">
        <v>1177</v>
      </c>
      <c r="D646" s="175" t="s">
        <v>533</v>
      </c>
      <c r="E646" s="176">
        <v>1</v>
      </c>
      <c r="F646" s="177"/>
      <c r="G646" s="178">
        <f t="shared" ref="G646:G674" si="9">ROUND(E646*F646,2)</f>
        <v>0</v>
      </c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</row>
    <row r="647" spans="1:20" ht="22.5" outlineLevel="1" x14ac:dyDescent="0.2">
      <c r="A647" s="173">
        <v>328</v>
      </c>
      <c r="B647" s="174" t="s">
        <v>1178</v>
      </c>
      <c r="C647" s="180" t="s">
        <v>1179</v>
      </c>
      <c r="D647" s="175" t="s">
        <v>533</v>
      </c>
      <c r="E647" s="176">
        <v>1</v>
      </c>
      <c r="F647" s="177"/>
      <c r="G647" s="178">
        <f t="shared" si="9"/>
        <v>0</v>
      </c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</row>
    <row r="648" spans="1:20" ht="22.5" outlineLevel="1" x14ac:dyDescent="0.2">
      <c r="A648" s="173">
        <v>329</v>
      </c>
      <c r="B648" s="174" t="s">
        <v>1180</v>
      </c>
      <c r="C648" s="180" t="s">
        <v>1181</v>
      </c>
      <c r="D648" s="175" t="s">
        <v>533</v>
      </c>
      <c r="E648" s="176">
        <v>1</v>
      </c>
      <c r="F648" s="177"/>
      <c r="G648" s="178">
        <f t="shared" si="9"/>
        <v>0</v>
      </c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</row>
    <row r="649" spans="1:20" ht="22.5" outlineLevel="1" x14ac:dyDescent="0.2">
      <c r="A649" s="173">
        <v>330</v>
      </c>
      <c r="B649" s="174" t="s">
        <v>1182</v>
      </c>
      <c r="C649" s="180" t="s">
        <v>1183</v>
      </c>
      <c r="D649" s="175" t="s">
        <v>533</v>
      </c>
      <c r="E649" s="176">
        <v>1</v>
      </c>
      <c r="F649" s="177"/>
      <c r="G649" s="178">
        <f t="shared" si="9"/>
        <v>0</v>
      </c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</row>
    <row r="650" spans="1:20" ht="22.5" outlineLevel="1" x14ac:dyDescent="0.2">
      <c r="A650" s="173">
        <v>331</v>
      </c>
      <c r="B650" s="174" t="s">
        <v>1184</v>
      </c>
      <c r="C650" s="180" t="s">
        <v>1185</v>
      </c>
      <c r="D650" s="175" t="s">
        <v>533</v>
      </c>
      <c r="E650" s="176">
        <v>1</v>
      </c>
      <c r="F650" s="177"/>
      <c r="G650" s="178">
        <f t="shared" si="9"/>
        <v>0</v>
      </c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</row>
    <row r="651" spans="1:20" ht="22.5" outlineLevel="1" x14ac:dyDescent="0.2">
      <c r="A651" s="173">
        <v>332</v>
      </c>
      <c r="B651" s="174" t="s">
        <v>1186</v>
      </c>
      <c r="C651" s="180" t="s">
        <v>1187</v>
      </c>
      <c r="D651" s="175" t="s">
        <v>533</v>
      </c>
      <c r="E651" s="176">
        <v>1</v>
      </c>
      <c r="F651" s="177"/>
      <c r="G651" s="178">
        <f t="shared" si="9"/>
        <v>0</v>
      </c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</row>
    <row r="652" spans="1:20" ht="22.5" outlineLevel="1" x14ac:dyDescent="0.2">
      <c r="A652" s="173">
        <v>333</v>
      </c>
      <c r="B652" s="174" t="s">
        <v>1188</v>
      </c>
      <c r="C652" s="180" t="s">
        <v>1189</v>
      </c>
      <c r="D652" s="175" t="s">
        <v>533</v>
      </c>
      <c r="E652" s="176">
        <v>1</v>
      </c>
      <c r="F652" s="177"/>
      <c r="G652" s="178">
        <f t="shared" si="9"/>
        <v>0</v>
      </c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</row>
    <row r="653" spans="1:20" ht="22.5" outlineLevel="1" x14ac:dyDescent="0.2">
      <c r="A653" s="173">
        <v>334</v>
      </c>
      <c r="B653" s="174" t="s">
        <v>1190</v>
      </c>
      <c r="C653" s="180" t="s">
        <v>1191</v>
      </c>
      <c r="D653" s="175" t="s">
        <v>533</v>
      </c>
      <c r="E653" s="176">
        <v>1</v>
      </c>
      <c r="F653" s="177"/>
      <c r="G653" s="178">
        <f t="shared" si="9"/>
        <v>0</v>
      </c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</row>
    <row r="654" spans="1:20" ht="22.5" outlineLevel="1" x14ac:dyDescent="0.2">
      <c r="A654" s="173">
        <v>335</v>
      </c>
      <c r="B654" s="174" t="s">
        <v>1192</v>
      </c>
      <c r="C654" s="180" t="s">
        <v>1193</v>
      </c>
      <c r="D654" s="175" t="s">
        <v>533</v>
      </c>
      <c r="E654" s="176">
        <v>1</v>
      </c>
      <c r="F654" s="177"/>
      <c r="G654" s="178">
        <f t="shared" si="9"/>
        <v>0</v>
      </c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</row>
    <row r="655" spans="1:20" ht="22.5" outlineLevel="1" x14ac:dyDescent="0.2">
      <c r="A655" s="173">
        <v>336</v>
      </c>
      <c r="B655" s="174" t="s">
        <v>1194</v>
      </c>
      <c r="C655" s="180" t="s">
        <v>1195</v>
      </c>
      <c r="D655" s="175" t="s">
        <v>533</v>
      </c>
      <c r="E655" s="176">
        <v>1</v>
      </c>
      <c r="F655" s="177"/>
      <c r="G655" s="178">
        <f t="shared" si="9"/>
        <v>0</v>
      </c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</row>
    <row r="656" spans="1:20" ht="22.5" outlineLevel="1" x14ac:dyDescent="0.2">
      <c r="A656" s="173">
        <v>337</v>
      </c>
      <c r="B656" s="174" t="s">
        <v>1196</v>
      </c>
      <c r="C656" s="180" t="s">
        <v>1197</v>
      </c>
      <c r="D656" s="175" t="s">
        <v>533</v>
      </c>
      <c r="E656" s="176">
        <v>1</v>
      </c>
      <c r="F656" s="177"/>
      <c r="G656" s="178">
        <f t="shared" si="9"/>
        <v>0</v>
      </c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</row>
    <row r="657" spans="1:20" ht="22.5" outlineLevel="1" x14ac:dyDescent="0.2">
      <c r="A657" s="173">
        <v>338</v>
      </c>
      <c r="B657" s="174" t="s">
        <v>1198</v>
      </c>
      <c r="C657" s="180" t="s">
        <v>1199</v>
      </c>
      <c r="D657" s="175" t="s">
        <v>533</v>
      </c>
      <c r="E657" s="176">
        <v>1</v>
      </c>
      <c r="F657" s="177"/>
      <c r="G657" s="178">
        <f t="shared" si="9"/>
        <v>0</v>
      </c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</row>
    <row r="658" spans="1:20" ht="22.5" outlineLevel="1" x14ac:dyDescent="0.2">
      <c r="A658" s="173">
        <v>339</v>
      </c>
      <c r="B658" s="174" t="s">
        <v>1200</v>
      </c>
      <c r="C658" s="180" t="s">
        <v>1201</v>
      </c>
      <c r="D658" s="175" t="s">
        <v>533</v>
      </c>
      <c r="E658" s="176">
        <v>1</v>
      </c>
      <c r="F658" s="177"/>
      <c r="G658" s="178">
        <f t="shared" si="9"/>
        <v>0</v>
      </c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</row>
    <row r="659" spans="1:20" ht="22.5" outlineLevel="1" x14ac:dyDescent="0.2">
      <c r="A659" s="173">
        <v>340</v>
      </c>
      <c r="B659" s="174" t="s">
        <v>1202</v>
      </c>
      <c r="C659" s="180" t="s">
        <v>1203</v>
      </c>
      <c r="D659" s="175" t="s">
        <v>533</v>
      </c>
      <c r="E659" s="176">
        <v>1</v>
      </c>
      <c r="F659" s="177"/>
      <c r="G659" s="178">
        <f t="shared" si="9"/>
        <v>0</v>
      </c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</row>
    <row r="660" spans="1:20" ht="22.5" outlineLevel="1" x14ac:dyDescent="0.2">
      <c r="A660" s="173">
        <v>341</v>
      </c>
      <c r="B660" s="174" t="s">
        <v>1204</v>
      </c>
      <c r="C660" s="180" t="s">
        <v>1205</v>
      </c>
      <c r="D660" s="175" t="s">
        <v>533</v>
      </c>
      <c r="E660" s="176">
        <v>1</v>
      </c>
      <c r="F660" s="177"/>
      <c r="G660" s="178">
        <f t="shared" si="9"/>
        <v>0</v>
      </c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</row>
    <row r="661" spans="1:20" ht="22.5" outlineLevel="1" x14ac:dyDescent="0.2">
      <c r="A661" s="173">
        <v>342</v>
      </c>
      <c r="B661" s="174" t="s">
        <v>1206</v>
      </c>
      <c r="C661" s="180" t="s">
        <v>1207</v>
      </c>
      <c r="D661" s="175" t="s">
        <v>533</v>
      </c>
      <c r="E661" s="176">
        <v>1</v>
      </c>
      <c r="F661" s="177"/>
      <c r="G661" s="178">
        <f t="shared" si="9"/>
        <v>0</v>
      </c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</row>
    <row r="662" spans="1:20" ht="22.5" outlineLevel="1" x14ac:dyDescent="0.2">
      <c r="A662" s="173">
        <v>343</v>
      </c>
      <c r="B662" s="174" t="s">
        <v>1208</v>
      </c>
      <c r="C662" s="180" t="s">
        <v>1209</v>
      </c>
      <c r="D662" s="175" t="s">
        <v>533</v>
      </c>
      <c r="E662" s="176">
        <v>1</v>
      </c>
      <c r="F662" s="177"/>
      <c r="G662" s="178">
        <f t="shared" si="9"/>
        <v>0</v>
      </c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</row>
    <row r="663" spans="1:20" ht="22.5" outlineLevel="1" x14ac:dyDescent="0.2">
      <c r="A663" s="173">
        <v>344</v>
      </c>
      <c r="B663" s="174" t="s">
        <v>1210</v>
      </c>
      <c r="C663" s="180" t="s">
        <v>1211</v>
      </c>
      <c r="D663" s="175" t="s">
        <v>533</v>
      </c>
      <c r="E663" s="176">
        <v>1</v>
      </c>
      <c r="F663" s="177"/>
      <c r="G663" s="178">
        <f t="shared" si="9"/>
        <v>0</v>
      </c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</row>
    <row r="664" spans="1:20" ht="22.5" outlineLevel="1" x14ac:dyDescent="0.2">
      <c r="A664" s="173">
        <v>345</v>
      </c>
      <c r="B664" s="174" t="s">
        <v>1212</v>
      </c>
      <c r="C664" s="180" t="s">
        <v>1213</v>
      </c>
      <c r="D664" s="175" t="s">
        <v>533</v>
      </c>
      <c r="E664" s="176">
        <v>1</v>
      </c>
      <c r="F664" s="177"/>
      <c r="G664" s="178">
        <f t="shared" si="9"/>
        <v>0</v>
      </c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</row>
    <row r="665" spans="1:20" ht="22.5" outlineLevel="1" x14ac:dyDescent="0.2">
      <c r="A665" s="173">
        <v>346</v>
      </c>
      <c r="B665" s="174" t="s">
        <v>1214</v>
      </c>
      <c r="C665" s="180" t="s">
        <v>1215</v>
      </c>
      <c r="D665" s="175" t="s">
        <v>533</v>
      </c>
      <c r="E665" s="176">
        <v>1</v>
      </c>
      <c r="F665" s="177"/>
      <c r="G665" s="178">
        <f t="shared" si="9"/>
        <v>0</v>
      </c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</row>
    <row r="666" spans="1:20" ht="22.5" outlineLevel="1" x14ac:dyDescent="0.2">
      <c r="A666" s="173">
        <v>347</v>
      </c>
      <c r="B666" s="174" t="s">
        <v>1214</v>
      </c>
      <c r="C666" s="180" t="s">
        <v>1215</v>
      </c>
      <c r="D666" s="175" t="s">
        <v>533</v>
      </c>
      <c r="E666" s="176">
        <v>1</v>
      </c>
      <c r="F666" s="177"/>
      <c r="G666" s="178">
        <f t="shared" si="9"/>
        <v>0</v>
      </c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</row>
    <row r="667" spans="1:20" ht="22.5" outlineLevel="1" x14ac:dyDescent="0.2">
      <c r="A667" s="173">
        <v>348</v>
      </c>
      <c r="B667" s="174" t="s">
        <v>1216</v>
      </c>
      <c r="C667" s="180" t="s">
        <v>1217</v>
      </c>
      <c r="D667" s="175" t="s">
        <v>533</v>
      </c>
      <c r="E667" s="176">
        <v>1</v>
      </c>
      <c r="F667" s="177"/>
      <c r="G667" s="178">
        <f t="shared" si="9"/>
        <v>0</v>
      </c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</row>
    <row r="668" spans="1:20" ht="22.5" outlineLevel="1" x14ac:dyDescent="0.2">
      <c r="A668" s="173">
        <v>349</v>
      </c>
      <c r="B668" s="174" t="s">
        <v>1218</v>
      </c>
      <c r="C668" s="180" t="s">
        <v>1219</v>
      </c>
      <c r="D668" s="175" t="s">
        <v>533</v>
      </c>
      <c r="E668" s="176">
        <v>1</v>
      </c>
      <c r="F668" s="177"/>
      <c r="G668" s="178">
        <f t="shared" si="9"/>
        <v>0</v>
      </c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</row>
    <row r="669" spans="1:20" ht="22.5" outlineLevel="1" x14ac:dyDescent="0.2">
      <c r="A669" s="173">
        <v>350</v>
      </c>
      <c r="B669" s="174" t="s">
        <v>1220</v>
      </c>
      <c r="C669" s="180" t="s">
        <v>1221</v>
      </c>
      <c r="D669" s="175" t="s">
        <v>533</v>
      </c>
      <c r="E669" s="176">
        <v>1</v>
      </c>
      <c r="F669" s="177"/>
      <c r="G669" s="178">
        <f t="shared" si="9"/>
        <v>0</v>
      </c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</row>
    <row r="670" spans="1:20" ht="22.5" outlineLevel="1" x14ac:dyDescent="0.2">
      <c r="A670" s="173">
        <v>351</v>
      </c>
      <c r="B670" s="174" t="s">
        <v>1222</v>
      </c>
      <c r="C670" s="180" t="s">
        <v>1223</v>
      </c>
      <c r="D670" s="175" t="s">
        <v>533</v>
      </c>
      <c r="E670" s="176">
        <v>1</v>
      </c>
      <c r="F670" s="177"/>
      <c r="G670" s="178">
        <f t="shared" si="9"/>
        <v>0</v>
      </c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</row>
    <row r="671" spans="1:20" ht="22.5" outlineLevel="1" x14ac:dyDescent="0.2">
      <c r="A671" s="173">
        <v>352</v>
      </c>
      <c r="B671" s="174" t="s">
        <v>1224</v>
      </c>
      <c r="C671" s="180" t="s">
        <v>1225</v>
      </c>
      <c r="D671" s="175" t="s">
        <v>533</v>
      </c>
      <c r="E671" s="176">
        <v>1</v>
      </c>
      <c r="F671" s="177"/>
      <c r="G671" s="178">
        <f t="shared" si="9"/>
        <v>0</v>
      </c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</row>
    <row r="672" spans="1:20" ht="22.5" outlineLevel="1" x14ac:dyDescent="0.2">
      <c r="A672" s="173">
        <v>353</v>
      </c>
      <c r="B672" s="174" t="s">
        <v>1226</v>
      </c>
      <c r="C672" s="180" t="s">
        <v>1227</v>
      </c>
      <c r="D672" s="175" t="s">
        <v>533</v>
      </c>
      <c r="E672" s="176">
        <v>1</v>
      </c>
      <c r="F672" s="177"/>
      <c r="G672" s="178">
        <f t="shared" si="9"/>
        <v>0</v>
      </c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</row>
    <row r="673" spans="1:20" ht="22.5" outlineLevel="1" x14ac:dyDescent="0.2">
      <c r="A673" s="173">
        <v>354</v>
      </c>
      <c r="B673" s="174" t="s">
        <v>1228</v>
      </c>
      <c r="C673" s="180" t="s">
        <v>1229</v>
      </c>
      <c r="D673" s="175" t="s">
        <v>533</v>
      </c>
      <c r="E673" s="176">
        <v>1</v>
      </c>
      <c r="F673" s="177"/>
      <c r="G673" s="178">
        <f t="shared" si="9"/>
        <v>0</v>
      </c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</row>
    <row r="674" spans="1:20" ht="22.5" outlineLevel="1" x14ac:dyDescent="0.2">
      <c r="A674" s="173">
        <v>355</v>
      </c>
      <c r="B674" s="174" t="s">
        <v>1230</v>
      </c>
      <c r="C674" s="180" t="s">
        <v>1231</v>
      </c>
      <c r="D674" s="175" t="s">
        <v>533</v>
      </c>
      <c r="E674" s="176">
        <v>1</v>
      </c>
      <c r="F674" s="177"/>
      <c r="G674" s="178">
        <f t="shared" si="9"/>
        <v>0</v>
      </c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</row>
    <row r="675" spans="1:20" x14ac:dyDescent="0.2">
      <c r="A675" s="160" t="s">
        <v>192</v>
      </c>
      <c r="B675" s="161" t="s">
        <v>154</v>
      </c>
      <c r="C675" s="179" t="s">
        <v>155</v>
      </c>
      <c r="D675" s="162"/>
      <c r="E675" s="163"/>
      <c r="F675" s="164"/>
      <c r="G675" s="165">
        <f>SUM(G676:G682)</f>
        <v>0</v>
      </c>
    </row>
    <row r="676" spans="1:20" outlineLevel="1" x14ac:dyDescent="0.2">
      <c r="A676" s="173">
        <v>356</v>
      </c>
      <c r="B676" s="174" t="s">
        <v>1232</v>
      </c>
      <c r="C676" s="180" t="s">
        <v>1233</v>
      </c>
      <c r="D676" s="175" t="s">
        <v>246</v>
      </c>
      <c r="E676" s="176">
        <v>128.53</v>
      </c>
      <c r="F676" s="177"/>
      <c r="G676" s="178">
        <f>ROUND(E676*F676,2)</f>
        <v>0</v>
      </c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</row>
    <row r="677" spans="1:20" ht="22.5" outlineLevel="1" x14ac:dyDescent="0.2">
      <c r="A677" s="167">
        <v>357</v>
      </c>
      <c r="B677" s="168" t="s">
        <v>1234</v>
      </c>
      <c r="C677" s="181" t="s">
        <v>1235</v>
      </c>
      <c r="D677" s="169" t="s">
        <v>246</v>
      </c>
      <c r="E677" s="170">
        <v>128.53</v>
      </c>
      <c r="F677" s="171"/>
      <c r="G677" s="172">
        <f>ROUND(E677*F677,2)</f>
        <v>0</v>
      </c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</row>
    <row r="678" spans="1:20" ht="33.75" outlineLevel="2" x14ac:dyDescent="0.2">
      <c r="A678" s="153"/>
      <c r="B678" s="154"/>
      <c r="C678" s="187" t="s">
        <v>1236</v>
      </c>
      <c r="D678" s="185"/>
      <c r="E678" s="186">
        <v>47.15</v>
      </c>
      <c r="F678" s="156"/>
      <c r="G678" s="15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</row>
    <row r="679" spans="1:20" ht="33.75" outlineLevel="3" x14ac:dyDescent="0.2">
      <c r="A679" s="153"/>
      <c r="B679" s="154"/>
      <c r="C679" s="187" t="s">
        <v>1237</v>
      </c>
      <c r="D679" s="185"/>
      <c r="E679" s="186">
        <v>75.98</v>
      </c>
      <c r="F679" s="156"/>
      <c r="G679" s="15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</row>
    <row r="680" spans="1:20" outlineLevel="3" x14ac:dyDescent="0.2">
      <c r="A680" s="153"/>
      <c r="B680" s="154"/>
      <c r="C680" s="187" t="s">
        <v>1238</v>
      </c>
      <c r="D680" s="185"/>
      <c r="E680" s="186">
        <v>5.4</v>
      </c>
      <c r="F680" s="156"/>
      <c r="G680" s="15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</row>
    <row r="681" spans="1:20" outlineLevel="1" x14ac:dyDescent="0.2">
      <c r="A681" s="173">
        <v>358</v>
      </c>
      <c r="B681" s="174" t="s">
        <v>1239</v>
      </c>
      <c r="C681" s="180" t="s">
        <v>1240</v>
      </c>
      <c r="D681" s="175" t="s">
        <v>0</v>
      </c>
      <c r="E681" s="176">
        <v>1771.9530099999999</v>
      </c>
      <c r="F681" s="177"/>
      <c r="G681" s="178">
        <f>ROUND(E681*F681,2)</f>
        <v>0</v>
      </c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</row>
    <row r="682" spans="1:20" outlineLevel="1" x14ac:dyDescent="0.2">
      <c r="A682" s="173">
        <v>359</v>
      </c>
      <c r="B682" s="174" t="s">
        <v>1241</v>
      </c>
      <c r="C682" s="180" t="s">
        <v>1242</v>
      </c>
      <c r="D682" s="175" t="s">
        <v>246</v>
      </c>
      <c r="E682" s="176">
        <v>150</v>
      </c>
      <c r="F682" s="177"/>
      <c r="G682" s="178">
        <f>ROUND(E682*F682,2)</f>
        <v>0</v>
      </c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</row>
    <row r="683" spans="1:20" x14ac:dyDescent="0.2">
      <c r="A683" s="160" t="s">
        <v>192</v>
      </c>
      <c r="B683" s="161" t="s">
        <v>156</v>
      </c>
      <c r="C683" s="179" t="s">
        <v>157</v>
      </c>
      <c r="D683" s="162"/>
      <c r="E683" s="163"/>
      <c r="F683" s="164"/>
      <c r="G683" s="165">
        <f>SUM(G684:G688)</f>
        <v>0</v>
      </c>
    </row>
    <row r="684" spans="1:20" ht="22.5" outlineLevel="1" x14ac:dyDescent="0.2">
      <c r="A684" s="167">
        <v>360</v>
      </c>
      <c r="B684" s="168" t="s">
        <v>1243</v>
      </c>
      <c r="C684" s="181" t="s">
        <v>1244</v>
      </c>
      <c r="D684" s="169" t="s">
        <v>246</v>
      </c>
      <c r="E684" s="170">
        <v>819.86</v>
      </c>
      <c r="F684" s="171"/>
      <c r="G684" s="172">
        <f>ROUND(E684*F684,2)</f>
        <v>0</v>
      </c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</row>
    <row r="685" spans="1:20" ht="33.75" outlineLevel="2" x14ac:dyDescent="0.2">
      <c r="A685" s="153"/>
      <c r="B685" s="154"/>
      <c r="C685" s="187" t="s">
        <v>1245</v>
      </c>
      <c r="D685" s="185"/>
      <c r="E685" s="186">
        <v>186.86</v>
      </c>
      <c r="F685" s="156"/>
      <c r="G685" s="15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</row>
    <row r="686" spans="1:20" ht="22.5" outlineLevel="3" x14ac:dyDescent="0.2">
      <c r="A686" s="153"/>
      <c r="B686" s="154"/>
      <c r="C686" s="187" t="s">
        <v>1246</v>
      </c>
      <c r="D686" s="185"/>
      <c r="E686" s="186">
        <v>154.19999999999999</v>
      </c>
      <c r="F686" s="156"/>
      <c r="G686" s="15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</row>
    <row r="687" spans="1:20" ht="22.5" outlineLevel="3" x14ac:dyDescent="0.2">
      <c r="A687" s="153"/>
      <c r="B687" s="154"/>
      <c r="C687" s="187" t="s">
        <v>1247</v>
      </c>
      <c r="D687" s="185"/>
      <c r="E687" s="186">
        <v>238.52</v>
      </c>
      <c r="F687" s="156"/>
      <c r="G687" s="15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</row>
    <row r="688" spans="1:20" ht="22.5" outlineLevel="3" x14ac:dyDescent="0.2">
      <c r="A688" s="153"/>
      <c r="B688" s="154"/>
      <c r="C688" s="187" t="s">
        <v>1248</v>
      </c>
      <c r="D688" s="185"/>
      <c r="E688" s="186">
        <v>240.28</v>
      </c>
      <c r="F688" s="156"/>
      <c r="G688" s="15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</row>
    <row r="689" spans="1:20" x14ac:dyDescent="0.2">
      <c r="A689" s="160" t="s">
        <v>192</v>
      </c>
      <c r="B689" s="161" t="s">
        <v>158</v>
      </c>
      <c r="C689" s="179" t="s">
        <v>159</v>
      </c>
      <c r="D689" s="162"/>
      <c r="E689" s="163"/>
      <c r="F689" s="164"/>
      <c r="G689" s="165">
        <f>SUM(G690:G712)</f>
        <v>0</v>
      </c>
    </row>
    <row r="690" spans="1:20" outlineLevel="1" x14ac:dyDescent="0.2">
      <c r="A690" s="173">
        <v>361</v>
      </c>
      <c r="B690" s="174" t="s">
        <v>1249</v>
      </c>
      <c r="C690" s="180" t="s">
        <v>1250</v>
      </c>
      <c r="D690" s="175" t="s">
        <v>246</v>
      </c>
      <c r="E690" s="176">
        <v>612.79740000000004</v>
      </c>
      <c r="F690" s="177"/>
      <c r="G690" s="178">
        <f>ROUND(E690*F690,2)</f>
        <v>0</v>
      </c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</row>
    <row r="691" spans="1:20" ht="22.5" outlineLevel="1" x14ac:dyDescent="0.2">
      <c r="A691" s="167">
        <v>362</v>
      </c>
      <c r="B691" s="168" t="s">
        <v>1251</v>
      </c>
      <c r="C691" s="181" t="s">
        <v>1252</v>
      </c>
      <c r="D691" s="169" t="s">
        <v>246</v>
      </c>
      <c r="E691" s="170">
        <v>612.79740000000004</v>
      </c>
      <c r="F691" s="171"/>
      <c r="G691" s="172">
        <f>ROUND(E691*F691,2)</f>
        <v>0</v>
      </c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</row>
    <row r="692" spans="1:20" outlineLevel="2" x14ac:dyDescent="0.2">
      <c r="A692" s="153"/>
      <c r="B692" s="154"/>
      <c r="C692" s="187" t="s">
        <v>1253</v>
      </c>
      <c r="D692" s="185"/>
      <c r="E692" s="186">
        <v>1.97</v>
      </c>
      <c r="F692" s="156"/>
      <c r="G692" s="15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</row>
    <row r="693" spans="1:20" outlineLevel="3" x14ac:dyDescent="0.2">
      <c r="A693" s="153"/>
      <c r="B693" s="154"/>
      <c r="C693" s="187" t="s">
        <v>412</v>
      </c>
      <c r="D693" s="185"/>
      <c r="E693" s="186">
        <v>30.11</v>
      </c>
      <c r="F693" s="156"/>
      <c r="G693" s="15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</row>
    <row r="694" spans="1:20" outlineLevel="3" x14ac:dyDescent="0.2">
      <c r="A694" s="153"/>
      <c r="B694" s="154"/>
      <c r="C694" s="187" t="s">
        <v>413</v>
      </c>
      <c r="D694" s="185"/>
      <c r="E694" s="186">
        <v>34.01</v>
      </c>
      <c r="F694" s="156"/>
      <c r="G694" s="15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</row>
    <row r="695" spans="1:20" ht="22.5" outlineLevel="3" x14ac:dyDescent="0.2">
      <c r="A695" s="153"/>
      <c r="B695" s="154"/>
      <c r="C695" s="187" t="s">
        <v>1254</v>
      </c>
      <c r="D695" s="185"/>
      <c r="E695" s="186">
        <v>34.43</v>
      </c>
      <c r="F695" s="156"/>
      <c r="G695" s="15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</row>
    <row r="696" spans="1:20" outlineLevel="3" x14ac:dyDescent="0.2">
      <c r="A696" s="153"/>
      <c r="B696" s="154"/>
      <c r="C696" s="187" t="s">
        <v>1255</v>
      </c>
      <c r="D696" s="185"/>
      <c r="E696" s="186">
        <v>13.61</v>
      </c>
      <c r="F696" s="156"/>
      <c r="G696" s="15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</row>
    <row r="697" spans="1:20" outlineLevel="3" x14ac:dyDescent="0.2">
      <c r="A697" s="153"/>
      <c r="B697" s="154"/>
      <c r="C697" s="187" t="s">
        <v>1256</v>
      </c>
      <c r="D697" s="185"/>
      <c r="E697" s="186">
        <v>24.48</v>
      </c>
      <c r="F697" s="156"/>
      <c r="G697" s="15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</row>
    <row r="698" spans="1:20" outlineLevel="3" x14ac:dyDescent="0.2">
      <c r="A698" s="153"/>
      <c r="B698" s="154"/>
      <c r="C698" s="187" t="s">
        <v>1257</v>
      </c>
      <c r="D698" s="185"/>
      <c r="E698" s="186">
        <v>5.25</v>
      </c>
      <c r="F698" s="156"/>
      <c r="G698" s="15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</row>
    <row r="699" spans="1:20" ht="33.75" outlineLevel="3" x14ac:dyDescent="0.2">
      <c r="A699" s="153"/>
      <c r="B699" s="154"/>
      <c r="C699" s="187" t="s">
        <v>1258</v>
      </c>
      <c r="D699" s="185"/>
      <c r="E699" s="186">
        <v>43.31</v>
      </c>
      <c r="F699" s="156"/>
      <c r="G699" s="15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</row>
    <row r="700" spans="1:20" ht="22.5" outlineLevel="3" x14ac:dyDescent="0.2">
      <c r="A700" s="153"/>
      <c r="B700" s="154"/>
      <c r="C700" s="187" t="s">
        <v>1259</v>
      </c>
      <c r="D700" s="185"/>
      <c r="E700" s="186">
        <v>49</v>
      </c>
      <c r="F700" s="156"/>
      <c r="G700" s="15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</row>
    <row r="701" spans="1:20" ht="22.5" outlineLevel="3" x14ac:dyDescent="0.2">
      <c r="A701" s="153"/>
      <c r="B701" s="154"/>
      <c r="C701" s="187" t="s">
        <v>1260</v>
      </c>
      <c r="D701" s="185"/>
      <c r="E701" s="186">
        <v>30.3</v>
      </c>
      <c r="F701" s="156"/>
      <c r="G701" s="15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</row>
    <row r="702" spans="1:20" outlineLevel="3" x14ac:dyDescent="0.2">
      <c r="A702" s="153"/>
      <c r="B702" s="154"/>
      <c r="C702" s="187" t="s">
        <v>1261</v>
      </c>
      <c r="D702" s="185"/>
      <c r="E702" s="186">
        <v>17.5</v>
      </c>
      <c r="F702" s="156"/>
      <c r="G702" s="15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</row>
    <row r="703" spans="1:20" ht="33.75" outlineLevel="3" x14ac:dyDescent="0.2">
      <c r="A703" s="153"/>
      <c r="B703" s="154"/>
      <c r="C703" s="187" t="s">
        <v>1262</v>
      </c>
      <c r="D703" s="185"/>
      <c r="E703" s="186">
        <v>44.47</v>
      </c>
      <c r="F703" s="156"/>
      <c r="G703" s="15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</row>
    <row r="704" spans="1:20" ht="22.5" outlineLevel="3" x14ac:dyDescent="0.2">
      <c r="A704" s="153"/>
      <c r="B704" s="154"/>
      <c r="C704" s="187" t="s">
        <v>1263</v>
      </c>
      <c r="D704" s="185"/>
      <c r="E704" s="186">
        <v>53.53</v>
      </c>
      <c r="F704" s="156"/>
      <c r="G704" s="15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</row>
    <row r="705" spans="1:20" ht="22.5" outlineLevel="3" x14ac:dyDescent="0.2">
      <c r="A705" s="153"/>
      <c r="B705" s="154"/>
      <c r="C705" s="187" t="s">
        <v>1264</v>
      </c>
      <c r="D705" s="185"/>
      <c r="E705" s="186">
        <v>47.49</v>
      </c>
      <c r="F705" s="156"/>
      <c r="G705" s="15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</row>
    <row r="706" spans="1:20" outlineLevel="3" x14ac:dyDescent="0.2">
      <c r="A706" s="153"/>
      <c r="B706" s="154"/>
      <c r="C706" s="187" t="s">
        <v>1265</v>
      </c>
      <c r="D706" s="185"/>
      <c r="E706" s="186">
        <v>17.71</v>
      </c>
      <c r="F706" s="156"/>
      <c r="G706" s="15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</row>
    <row r="707" spans="1:20" ht="22.5" outlineLevel="3" x14ac:dyDescent="0.2">
      <c r="A707" s="153"/>
      <c r="B707" s="154"/>
      <c r="C707" s="187" t="s">
        <v>1266</v>
      </c>
      <c r="D707" s="185"/>
      <c r="E707" s="186">
        <v>45.16</v>
      </c>
      <c r="F707" s="156"/>
      <c r="G707" s="15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</row>
    <row r="708" spans="1:20" ht="22.5" outlineLevel="3" x14ac:dyDescent="0.2">
      <c r="A708" s="153"/>
      <c r="B708" s="154"/>
      <c r="C708" s="187" t="s">
        <v>1267</v>
      </c>
      <c r="D708" s="185"/>
      <c r="E708" s="186">
        <v>53.27</v>
      </c>
      <c r="F708" s="156"/>
      <c r="G708" s="15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</row>
    <row r="709" spans="1:20" outlineLevel="3" x14ac:dyDescent="0.2">
      <c r="A709" s="153"/>
      <c r="B709" s="154"/>
      <c r="C709" s="187" t="s">
        <v>1268</v>
      </c>
      <c r="D709" s="185"/>
      <c r="E709" s="186">
        <v>50.01</v>
      </c>
      <c r="F709" s="156"/>
      <c r="G709" s="15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</row>
    <row r="710" spans="1:20" outlineLevel="3" x14ac:dyDescent="0.2">
      <c r="A710" s="153"/>
      <c r="B710" s="154"/>
      <c r="C710" s="187" t="s">
        <v>1269</v>
      </c>
      <c r="D710" s="185"/>
      <c r="E710" s="186">
        <v>17.190000000000001</v>
      </c>
      <c r="F710" s="156"/>
      <c r="G710" s="15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</row>
    <row r="711" spans="1:20" outlineLevel="1" x14ac:dyDescent="0.2">
      <c r="A711" s="173">
        <v>363</v>
      </c>
      <c r="B711" s="174" t="s">
        <v>1270</v>
      </c>
      <c r="C711" s="180" t="s">
        <v>1271</v>
      </c>
      <c r="D711" s="175" t="s">
        <v>0</v>
      </c>
      <c r="E711" s="176">
        <v>8446.2585500000005</v>
      </c>
      <c r="F711" s="177"/>
      <c r="G711" s="178">
        <f>ROUND(E711*F711,2)</f>
        <v>0</v>
      </c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</row>
    <row r="712" spans="1:20" outlineLevel="1" x14ac:dyDescent="0.2">
      <c r="A712" s="173">
        <v>364</v>
      </c>
      <c r="B712" s="174" t="s">
        <v>1272</v>
      </c>
      <c r="C712" s="180" t="s">
        <v>1273</v>
      </c>
      <c r="D712" s="175" t="s">
        <v>246</v>
      </c>
      <c r="E712" s="176">
        <v>700</v>
      </c>
      <c r="F712" s="177"/>
      <c r="G712" s="178">
        <f>ROUND(E712*F712,2)</f>
        <v>0</v>
      </c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</row>
    <row r="713" spans="1:20" x14ac:dyDescent="0.2">
      <c r="A713" s="160" t="s">
        <v>192</v>
      </c>
      <c r="B713" s="161" t="s">
        <v>160</v>
      </c>
      <c r="C713" s="179" t="s">
        <v>161</v>
      </c>
      <c r="D713" s="162"/>
      <c r="E713" s="163"/>
      <c r="F713" s="164"/>
      <c r="G713" s="165">
        <f>SUM(G714:G723)</f>
        <v>0</v>
      </c>
    </row>
    <row r="714" spans="1:20" outlineLevel="1" x14ac:dyDescent="0.2">
      <c r="A714" s="167">
        <v>365</v>
      </c>
      <c r="B714" s="168" t="s">
        <v>1274</v>
      </c>
      <c r="C714" s="181" t="s">
        <v>1275</v>
      </c>
      <c r="D714" s="169" t="s">
        <v>246</v>
      </c>
      <c r="E714" s="170">
        <v>2256.1116999999999</v>
      </c>
      <c r="F714" s="171"/>
      <c r="G714" s="172">
        <f>ROUND(E714*F714,2)</f>
        <v>0</v>
      </c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</row>
    <row r="715" spans="1:20" ht="33.75" outlineLevel="2" x14ac:dyDescent="0.2">
      <c r="A715" s="153"/>
      <c r="B715" s="154"/>
      <c r="C715" s="187" t="s">
        <v>1276</v>
      </c>
      <c r="D715" s="185"/>
      <c r="E715" s="186">
        <v>568.28</v>
      </c>
      <c r="F715" s="156"/>
      <c r="G715" s="15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</row>
    <row r="716" spans="1:20" ht="45" outlineLevel="3" x14ac:dyDescent="0.2">
      <c r="A716" s="153"/>
      <c r="B716" s="154"/>
      <c r="C716" s="187" t="s">
        <v>1277</v>
      </c>
      <c r="D716" s="185"/>
      <c r="E716" s="186">
        <v>870.01</v>
      </c>
      <c r="F716" s="156"/>
      <c r="G716" s="15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</row>
    <row r="717" spans="1:20" ht="45" outlineLevel="3" x14ac:dyDescent="0.2">
      <c r="A717" s="153"/>
      <c r="B717" s="154"/>
      <c r="C717" s="187" t="s">
        <v>1278</v>
      </c>
      <c r="D717" s="185"/>
      <c r="E717" s="186">
        <v>817.82</v>
      </c>
      <c r="F717" s="156"/>
      <c r="G717" s="15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</row>
    <row r="718" spans="1:20" outlineLevel="1" x14ac:dyDescent="0.2">
      <c r="A718" s="173">
        <v>366</v>
      </c>
      <c r="B718" s="174" t="s">
        <v>1279</v>
      </c>
      <c r="C718" s="180" t="s">
        <v>1280</v>
      </c>
      <c r="D718" s="175" t="s">
        <v>246</v>
      </c>
      <c r="E718" s="176">
        <v>4954.6673000000001</v>
      </c>
      <c r="F718" s="177"/>
      <c r="G718" s="178">
        <f>ROUND(E718*F718,2)</f>
        <v>0</v>
      </c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</row>
    <row r="719" spans="1:20" outlineLevel="1" x14ac:dyDescent="0.2">
      <c r="A719" s="167">
        <v>367</v>
      </c>
      <c r="B719" s="168" t="s">
        <v>1281</v>
      </c>
      <c r="C719" s="181" t="s">
        <v>1282</v>
      </c>
      <c r="D719" s="169" t="s">
        <v>246</v>
      </c>
      <c r="E719" s="170">
        <v>4954.6673000000001</v>
      </c>
      <c r="F719" s="171"/>
      <c r="G719" s="172">
        <f>ROUND(E719*F719,2)</f>
        <v>0</v>
      </c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</row>
    <row r="720" spans="1:20" outlineLevel="2" x14ac:dyDescent="0.2">
      <c r="A720" s="153"/>
      <c r="B720" s="154"/>
      <c r="C720" s="187" t="s">
        <v>1283</v>
      </c>
      <c r="D720" s="185"/>
      <c r="E720" s="186">
        <v>2009.09</v>
      </c>
      <c r="F720" s="156"/>
      <c r="G720" s="15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</row>
    <row r="721" spans="1:20" outlineLevel="3" x14ac:dyDescent="0.2">
      <c r="A721" s="153"/>
      <c r="B721" s="154"/>
      <c r="C721" s="187" t="s">
        <v>1284</v>
      </c>
      <c r="D721" s="185"/>
      <c r="E721" s="186">
        <v>2026.41</v>
      </c>
      <c r="F721" s="156"/>
      <c r="G721" s="15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</row>
    <row r="722" spans="1:20" outlineLevel="3" x14ac:dyDescent="0.2">
      <c r="A722" s="153"/>
      <c r="B722" s="154"/>
      <c r="C722" s="187" t="s">
        <v>1285</v>
      </c>
      <c r="D722" s="185"/>
      <c r="E722" s="186">
        <v>141.69</v>
      </c>
      <c r="F722" s="156"/>
      <c r="G722" s="15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</row>
    <row r="723" spans="1:20" outlineLevel="3" x14ac:dyDescent="0.2">
      <c r="A723" s="153"/>
      <c r="B723" s="154"/>
      <c r="C723" s="187" t="s">
        <v>1286</v>
      </c>
      <c r="D723" s="185"/>
      <c r="E723" s="186">
        <v>777.47</v>
      </c>
      <c r="F723" s="156"/>
      <c r="G723" s="15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</row>
    <row r="724" spans="1:20" ht="25.5" x14ac:dyDescent="0.2">
      <c r="A724" s="160" t="s">
        <v>192</v>
      </c>
      <c r="B724" s="161" t="s">
        <v>162</v>
      </c>
      <c r="C724" s="179" t="s">
        <v>163</v>
      </c>
      <c r="D724" s="162"/>
      <c r="E724" s="163"/>
      <c r="F724" s="164"/>
      <c r="G724" s="165">
        <f>SUM(G725:G726)</f>
        <v>0</v>
      </c>
    </row>
    <row r="725" spans="1:20" outlineLevel="1" x14ac:dyDescent="0.2">
      <c r="A725" s="167">
        <v>368</v>
      </c>
      <c r="B725" s="168" t="s">
        <v>1287</v>
      </c>
      <c r="C725" s="181" t="s">
        <v>1288</v>
      </c>
      <c r="D725" s="169" t="s">
        <v>533</v>
      </c>
      <c r="E725" s="170">
        <v>1</v>
      </c>
      <c r="F725" s="171"/>
      <c r="G725" s="172">
        <f>ROUND(E725*F725,2)</f>
        <v>0</v>
      </c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</row>
    <row r="726" spans="1:20" x14ac:dyDescent="0.2">
      <c r="A726" s="3"/>
      <c r="B726" s="4"/>
      <c r="C726" s="182"/>
      <c r="D726" s="6"/>
      <c r="E726" s="3"/>
      <c r="F726" s="3"/>
      <c r="G726" s="3"/>
    </row>
    <row r="727" spans="1:20" x14ac:dyDescent="0.2">
      <c r="A727" s="149"/>
      <c r="B727" s="150" t="s">
        <v>30</v>
      </c>
      <c r="C727" s="183"/>
      <c r="D727" s="151"/>
      <c r="E727" s="152"/>
      <c r="F727" s="152"/>
      <c r="G727" s="166">
        <f>G8+G103+G131+G249+G421+G423+G428+G456+G486+G508+G628+G645+G675+G683+G689+G713+G724</f>
        <v>0</v>
      </c>
    </row>
    <row r="728" spans="1:20" x14ac:dyDescent="0.2">
      <c r="A728" s="3"/>
      <c r="B728" s="4"/>
      <c r="C728" s="182"/>
      <c r="D728" s="6"/>
      <c r="E728" s="3"/>
      <c r="F728" s="3"/>
      <c r="G728" s="3"/>
    </row>
    <row r="729" spans="1:20" x14ac:dyDescent="0.2">
      <c r="A729" s="3"/>
      <c r="B729" s="4"/>
      <c r="C729" s="182"/>
      <c r="D729" s="6"/>
      <c r="E729" s="3"/>
      <c r="F729" s="3"/>
      <c r="G729" s="3"/>
    </row>
    <row r="730" spans="1:20" x14ac:dyDescent="0.2">
      <c r="A730" s="295" t="s">
        <v>226</v>
      </c>
      <c r="B730" s="295"/>
      <c r="C730" s="296"/>
      <c r="D730" s="6"/>
      <c r="E730" s="3"/>
      <c r="F730" s="3"/>
      <c r="G730" s="3"/>
    </row>
    <row r="731" spans="1:20" x14ac:dyDescent="0.2">
      <c r="A731" s="283"/>
      <c r="B731" s="284"/>
      <c r="C731" s="285"/>
      <c r="D731" s="284"/>
      <c r="E731" s="284"/>
      <c r="F731" s="284"/>
      <c r="G731" s="286"/>
    </row>
    <row r="732" spans="1:20" x14ac:dyDescent="0.2">
      <c r="A732" s="287"/>
      <c r="B732" s="288"/>
      <c r="C732" s="289"/>
      <c r="D732" s="288"/>
      <c r="E732" s="288"/>
      <c r="F732" s="288"/>
      <c r="G732" s="290"/>
    </row>
    <row r="733" spans="1:20" x14ac:dyDescent="0.2">
      <c r="A733" s="287"/>
      <c r="B733" s="288"/>
      <c r="C733" s="289"/>
      <c r="D733" s="288"/>
      <c r="E733" s="288"/>
      <c r="F733" s="288"/>
      <c r="G733" s="290"/>
    </row>
    <row r="734" spans="1:20" x14ac:dyDescent="0.2">
      <c r="A734" s="287"/>
      <c r="B734" s="288"/>
      <c r="C734" s="289"/>
      <c r="D734" s="288"/>
      <c r="E734" s="288"/>
      <c r="F734" s="288"/>
      <c r="G734" s="290"/>
    </row>
    <row r="735" spans="1:20" x14ac:dyDescent="0.2">
      <c r="A735" s="291"/>
      <c r="B735" s="292"/>
      <c r="C735" s="293"/>
      <c r="D735" s="292"/>
      <c r="E735" s="292"/>
      <c r="F735" s="292"/>
      <c r="G735" s="294"/>
    </row>
    <row r="736" spans="1:20" x14ac:dyDescent="0.2">
      <c r="A736" s="3"/>
      <c r="B736" s="4"/>
      <c r="C736" s="182"/>
      <c r="D736" s="6"/>
      <c r="E736" s="3"/>
      <c r="F736" s="3"/>
      <c r="G736" s="3"/>
    </row>
    <row r="737" spans="3:4" x14ac:dyDescent="0.2">
      <c r="C737" s="184"/>
      <c r="D737" s="10"/>
    </row>
    <row r="738" spans="3:4" x14ac:dyDescent="0.2">
      <c r="D738" s="10"/>
    </row>
    <row r="739" spans="3:4" x14ac:dyDescent="0.2">
      <c r="D739" s="10"/>
    </row>
    <row r="740" spans="3:4" x14ac:dyDescent="0.2">
      <c r="D740" s="10"/>
    </row>
    <row r="741" spans="3:4" x14ac:dyDescent="0.2">
      <c r="D741" s="10"/>
    </row>
    <row r="742" spans="3:4" x14ac:dyDescent="0.2">
      <c r="D742" s="10"/>
    </row>
    <row r="743" spans="3:4" x14ac:dyDescent="0.2">
      <c r="D743" s="10"/>
    </row>
    <row r="744" spans="3:4" x14ac:dyDescent="0.2">
      <c r="D744" s="10"/>
    </row>
    <row r="745" spans="3:4" x14ac:dyDescent="0.2">
      <c r="D745" s="10"/>
    </row>
    <row r="746" spans="3:4" x14ac:dyDescent="0.2">
      <c r="D746" s="10"/>
    </row>
    <row r="747" spans="3:4" x14ac:dyDescent="0.2">
      <c r="D747" s="10"/>
    </row>
    <row r="748" spans="3:4" x14ac:dyDescent="0.2">
      <c r="D748" s="10"/>
    </row>
    <row r="749" spans="3:4" x14ac:dyDescent="0.2">
      <c r="D749" s="10"/>
    </row>
    <row r="750" spans="3:4" x14ac:dyDescent="0.2">
      <c r="D750" s="10"/>
    </row>
    <row r="751" spans="3:4" x14ac:dyDescent="0.2">
      <c r="D751" s="10"/>
    </row>
    <row r="752" spans="3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algorithmName="SHA-512" hashValue="rfWPOUsu4WieayYMY7GNR48AbHvrSLgQRz38vfEMd+K/A+yFCrmW8a7V5kd80P1Kqx8CDlIeOGRJcNPqniPIiw==" saltValue="NkbaQZhplt7cu3kCmfXQdQ==" spinCount="100000" sheet="1" objects="1" scenarios="1"/>
  <mergeCells count="6">
    <mergeCell ref="A731:G735"/>
    <mergeCell ref="A1:G1"/>
    <mergeCell ref="C2:G2"/>
    <mergeCell ref="C3:G3"/>
    <mergeCell ref="C4:G4"/>
    <mergeCell ref="A730:C7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75" activePane="bottomLeft" state="frozen"/>
      <selection pane="bottomLeft" activeCell="AA82" sqref="AA82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50</v>
      </c>
      <c r="C4" s="280" t="s">
        <v>51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26</v>
      </c>
      <c r="C8" s="179" t="s">
        <v>110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4260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1289</v>
      </c>
      <c r="C9" s="180" t="s">
        <v>1290</v>
      </c>
      <c r="D9" s="175" t="s">
        <v>533</v>
      </c>
      <c r="E9" s="176">
        <v>3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1420</v>
      </c>
      <c r="K9" s="156">
        <f>ROUND(E9*J9,2)</f>
        <v>4260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0" t="s">
        <v>192</v>
      </c>
      <c r="B10" s="161" t="s">
        <v>90</v>
      </c>
      <c r="C10" s="179" t="s">
        <v>91</v>
      </c>
      <c r="D10" s="162"/>
      <c r="E10" s="163"/>
      <c r="F10" s="164"/>
      <c r="G10" s="165">
        <f>SUMIF(AG11:AG12,"&lt;&gt;NOR",G11:G12)</f>
        <v>0</v>
      </c>
      <c r="H10" s="159"/>
      <c r="I10" s="159">
        <f>SUM(I11:I12)</f>
        <v>0</v>
      </c>
      <c r="J10" s="159"/>
      <c r="K10" s="159">
        <f>SUM(K11:K12)</f>
        <v>65760</v>
      </c>
      <c r="L10" s="159"/>
      <c r="M10" s="159">
        <f>SUM(M11:M12)</f>
        <v>0</v>
      </c>
      <c r="N10" s="158"/>
      <c r="O10" s="158">
        <f>SUM(O11:O12)</f>
        <v>0</v>
      </c>
      <c r="P10" s="158"/>
      <c r="Q10" s="158">
        <f>SUM(Q11:Q12)</f>
        <v>0</v>
      </c>
      <c r="R10" s="159"/>
      <c r="S10" s="159"/>
      <c r="T10" s="159"/>
      <c r="U10" s="159"/>
      <c r="V10" s="159">
        <f>SUM(V11:V12)</f>
        <v>0</v>
      </c>
      <c r="W10" s="159"/>
      <c r="X10" s="159"/>
      <c r="Y10" s="159"/>
      <c r="AG10" t="s">
        <v>193</v>
      </c>
    </row>
    <row r="11" spans="1:60" ht="33.75" outlineLevel="1" x14ac:dyDescent="0.2">
      <c r="A11" s="173">
        <v>2</v>
      </c>
      <c r="B11" s="174" t="s">
        <v>1291</v>
      </c>
      <c r="C11" s="180" t="s">
        <v>1292</v>
      </c>
      <c r="D11" s="175" t="s">
        <v>234</v>
      </c>
      <c r="E11" s="176">
        <v>30</v>
      </c>
      <c r="F11" s="177"/>
      <c r="G11" s="178">
        <f>ROUND(E11*F11,2)</f>
        <v>0</v>
      </c>
      <c r="H11" s="157">
        <v>0</v>
      </c>
      <c r="I11" s="156">
        <f>ROUND(E11*H11,2)</f>
        <v>0</v>
      </c>
      <c r="J11" s="157">
        <v>1390</v>
      </c>
      <c r="K11" s="156">
        <f>ROUND(E11*J11,2)</f>
        <v>41700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1293</v>
      </c>
      <c r="T11" s="156" t="s">
        <v>1294</v>
      </c>
      <c r="U11" s="156">
        <v>0</v>
      </c>
      <c r="V11" s="156">
        <f>ROUND(E11*U11,2)</f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45" outlineLevel="1" x14ac:dyDescent="0.2">
      <c r="A12" s="173">
        <v>3</v>
      </c>
      <c r="B12" s="174" t="s">
        <v>1295</v>
      </c>
      <c r="C12" s="180" t="s">
        <v>1296</v>
      </c>
      <c r="D12" s="175" t="s">
        <v>234</v>
      </c>
      <c r="E12" s="176">
        <v>30</v>
      </c>
      <c r="F12" s="177"/>
      <c r="G12" s="178">
        <f>ROUND(E12*F12,2)</f>
        <v>0</v>
      </c>
      <c r="H12" s="157">
        <v>0</v>
      </c>
      <c r="I12" s="156">
        <f>ROUND(E12*H12,2)</f>
        <v>0</v>
      </c>
      <c r="J12" s="157">
        <v>802</v>
      </c>
      <c r="K12" s="156">
        <f>ROUND(E12*J12,2)</f>
        <v>24060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1293</v>
      </c>
      <c r="T12" s="156" t="s">
        <v>1294</v>
      </c>
      <c r="U12" s="156">
        <v>0</v>
      </c>
      <c r="V12" s="156">
        <f>ROUND(E12*U12,2)</f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0" t="s">
        <v>192</v>
      </c>
      <c r="B13" s="161" t="s">
        <v>92</v>
      </c>
      <c r="C13" s="179" t="s">
        <v>93</v>
      </c>
      <c r="D13" s="162"/>
      <c r="E13" s="163"/>
      <c r="F13" s="164"/>
      <c r="G13" s="165">
        <f>SUMIF(AG14:AG14,"&lt;&gt;NOR",G14:G14)</f>
        <v>0</v>
      </c>
      <c r="H13" s="159"/>
      <c r="I13" s="159">
        <f>SUM(I14:I14)</f>
        <v>0</v>
      </c>
      <c r="J13" s="159"/>
      <c r="K13" s="159">
        <f>SUM(K14:K14)</f>
        <v>127170</v>
      </c>
      <c r="L13" s="159"/>
      <c r="M13" s="159">
        <f>SUM(M14:M14)</f>
        <v>0</v>
      </c>
      <c r="N13" s="158"/>
      <c r="O13" s="158">
        <f>SUM(O14:O14)</f>
        <v>35.840000000000003</v>
      </c>
      <c r="P13" s="158"/>
      <c r="Q13" s="158">
        <f>SUM(Q14:Q14)</f>
        <v>0</v>
      </c>
      <c r="R13" s="159"/>
      <c r="S13" s="159"/>
      <c r="T13" s="159"/>
      <c r="U13" s="159"/>
      <c r="V13" s="159">
        <f>SUM(V14:V14)</f>
        <v>161.22</v>
      </c>
      <c r="W13" s="159"/>
      <c r="X13" s="159"/>
      <c r="Y13" s="159"/>
      <c r="AG13" t="s">
        <v>193</v>
      </c>
    </row>
    <row r="14" spans="1:60" ht="22.5" outlineLevel="1" x14ac:dyDescent="0.2">
      <c r="A14" s="173">
        <v>4</v>
      </c>
      <c r="B14" s="174" t="s">
        <v>1297</v>
      </c>
      <c r="C14" s="180" t="s">
        <v>1298</v>
      </c>
      <c r="D14" s="175" t="s">
        <v>246</v>
      </c>
      <c r="E14" s="176">
        <v>141.30000000000001</v>
      </c>
      <c r="F14" s="177"/>
      <c r="G14" s="178">
        <f>ROUND(E14*F14,2)</f>
        <v>0</v>
      </c>
      <c r="H14" s="157">
        <v>0</v>
      </c>
      <c r="I14" s="156">
        <f>ROUND(E14*H14,2)</f>
        <v>0</v>
      </c>
      <c r="J14" s="157">
        <v>900</v>
      </c>
      <c r="K14" s="156">
        <f>ROUND(E14*J14,2)</f>
        <v>127170</v>
      </c>
      <c r="L14" s="156">
        <v>21</v>
      </c>
      <c r="M14" s="156">
        <f>G14*(1+L14/100)</f>
        <v>0</v>
      </c>
      <c r="N14" s="155">
        <v>0.25364999999999999</v>
      </c>
      <c r="O14" s="155">
        <f>ROUND(E14*N14,2)</f>
        <v>35.840000000000003</v>
      </c>
      <c r="P14" s="155">
        <v>0</v>
      </c>
      <c r="Q14" s="155">
        <f>ROUND(E14*P14,2)</f>
        <v>0</v>
      </c>
      <c r="R14" s="156"/>
      <c r="S14" s="156" t="s">
        <v>231</v>
      </c>
      <c r="T14" s="156" t="s">
        <v>1299</v>
      </c>
      <c r="U14" s="156">
        <v>1.141</v>
      </c>
      <c r="V14" s="156">
        <f>ROUND(E14*U14,2)</f>
        <v>161.22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5.5" x14ac:dyDescent="0.2">
      <c r="A15" s="160" t="s">
        <v>192</v>
      </c>
      <c r="B15" s="161" t="s">
        <v>96</v>
      </c>
      <c r="C15" s="179" t="s">
        <v>97</v>
      </c>
      <c r="D15" s="162"/>
      <c r="E15" s="163"/>
      <c r="F15" s="164"/>
      <c r="G15" s="165">
        <f>SUMIF(AG16:AG17,"&lt;&gt;NOR",G16:G17)</f>
        <v>0</v>
      </c>
      <c r="H15" s="159"/>
      <c r="I15" s="159">
        <f>SUM(I16:I17)</f>
        <v>0</v>
      </c>
      <c r="J15" s="159"/>
      <c r="K15" s="159">
        <f>SUM(K16:K17)</f>
        <v>128894</v>
      </c>
      <c r="L15" s="159"/>
      <c r="M15" s="159">
        <f>SUM(M16:M17)</f>
        <v>0</v>
      </c>
      <c r="N15" s="158"/>
      <c r="O15" s="158">
        <f>SUM(O16:O17)</f>
        <v>9.129999999999999</v>
      </c>
      <c r="P15" s="158"/>
      <c r="Q15" s="158">
        <f>SUM(Q16:Q17)</f>
        <v>0</v>
      </c>
      <c r="R15" s="159"/>
      <c r="S15" s="159"/>
      <c r="T15" s="159"/>
      <c r="U15" s="159"/>
      <c r="V15" s="159">
        <f>SUM(V16:V17)</f>
        <v>0</v>
      </c>
      <c r="W15" s="159"/>
      <c r="X15" s="159"/>
      <c r="Y15" s="159"/>
      <c r="AG15" t="s">
        <v>193</v>
      </c>
    </row>
    <row r="16" spans="1:60" ht="22.5" outlineLevel="1" x14ac:dyDescent="0.2">
      <c r="A16" s="173">
        <v>5</v>
      </c>
      <c r="B16" s="174" t="s">
        <v>1300</v>
      </c>
      <c r="C16" s="180" t="s">
        <v>1301</v>
      </c>
      <c r="D16" s="175" t="s">
        <v>246</v>
      </c>
      <c r="E16" s="176">
        <v>124</v>
      </c>
      <c r="F16" s="177"/>
      <c r="G16" s="178">
        <f>ROUND(E16*F16,2)</f>
        <v>0</v>
      </c>
      <c r="H16" s="157">
        <v>0</v>
      </c>
      <c r="I16" s="156">
        <f>ROUND(E16*H16,2)</f>
        <v>0</v>
      </c>
      <c r="J16" s="157">
        <v>450</v>
      </c>
      <c r="K16" s="156">
        <f>ROUND(E16*J16,2)</f>
        <v>55800</v>
      </c>
      <c r="L16" s="156">
        <v>21</v>
      </c>
      <c r="M16" s="156">
        <f>G16*(1+L16/100)</f>
        <v>0</v>
      </c>
      <c r="N16" s="155">
        <v>0.04</v>
      </c>
      <c r="O16" s="155">
        <f>ROUND(E16*N16,2)</f>
        <v>4.96</v>
      </c>
      <c r="P16" s="155">
        <v>0</v>
      </c>
      <c r="Q16" s="155">
        <f>ROUND(E16*P16,2)</f>
        <v>0</v>
      </c>
      <c r="R16" s="156"/>
      <c r="S16" s="156" t="s">
        <v>1293</v>
      </c>
      <c r="T16" s="156" t="s">
        <v>1299</v>
      </c>
      <c r="U16" s="156">
        <v>0</v>
      </c>
      <c r="V16" s="156">
        <f>ROUND(E16*U16,2)</f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45" outlineLevel="1" x14ac:dyDescent="0.2">
      <c r="A17" s="173">
        <v>6</v>
      </c>
      <c r="B17" s="174" t="s">
        <v>1302</v>
      </c>
      <c r="C17" s="180" t="s">
        <v>1303</v>
      </c>
      <c r="D17" s="175" t="s">
        <v>246</v>
      </c>
      <c r="E17" s="176">
        <v>227</v>
      </c>
      <c r="F17" s="177"/>
      <c r="G17" s="178">
        <f>ROUND(E17*F17,2)</f>
        <v>0</v>
      </c>
      <c r="H17" s="157">
        <v>0</v>
      </c>
      <c r="I17" s="156">
        <f>ROUND(E17*H17,2)</f>
        <v>0</v>
      </c>
      <c r="J17" s="157">
        <v>322</v>
      </c>
      <c r="K17" s="156">
        <f>ROUND(E17*J17,2)</f>
        <v>73094</v>
      </c>
      <c r="L17" s="156">
        <v>21</v>
      </c>
      <c r="M17" s="156">
        <f>G17*(1+L17/100)</f>
        <v>0</v>
      </c>
      <c r="N17" s="155">
        <v>1.8380000000000001E-2</v>
      </c>
      <c r="O17" s="155">
        <f>ROUND(E17*N17,2)</f>
        <v>4.17</v>
      </c>
      <c r="P17" s="155">
        <v>0</v>
      </c>
      <c r="Q17" s="155">
        <f>ROUND(E17*P17,2)</f>
        <v>0</v>
      </c>
      <c r="R17" s="156"/>
      <c r="S17" s="156" t="s">
        <v>1293</v>
      </c>
      <c r="T17" s="156" t="s">
        <v>1299</v>
      </c>
      <c r="U17" s="156">
        <v>0</v>
      </c>
      <c r="V17" s="156">
        <f>ROUND(E17*U17,2)</f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192</v>
      </c>
      <c r="B18" s="161" t="s">
        <v>99</v>
      </c>
      <c r="C18" s="179" t="s">
        <v>100</v>
      </c>
      <c r="D18" s="162"/>
      <c r="E18" s="163"/>
      <c r="F18" s="164"/>
      <c r="G18" s="165">
        <f>SUMIF(AG19:AG19,"&lt;&gt;NOR",G19:G19)</f>
        <v>0</v>
      </c>
      <c r="H18" s="159"/>
      <c r="I18" s="159">
        <f>SUM(I19:I19)</f>
        <v>0</v>
      </c>
      <c r="J18" s="159"/>
      <c r="K18" s="159">
        <f>SUM(K19:K19)</f>
        <v>33330</v>
      </c>
      <c r="L18" s="159"/>
      <c r="M18" s="159">
        <f>SUM(M19:M19)</f>
        <v>0</v>
      </c>
      <c r="N18" s="158"/>
      <c r="O18" s="158">
        <f>SUM(O19:O19)</f>
        <v>0</v>
      </c>
      <c r="P18" s="158"/>
      <c r="Q18" s="158">
        <f>SUM(Q19:Q19)</f>
        <v>0</v>
      </c>
      <c r="R18" s="159"/>
      <c r="S18" s="159"/>
      <c r="T18" s="159"/>
      <c r="U18" s="159"/>
      <c r="V18" s="159">
        <f>SUM(V19:V19)</f>
        <v>72.599999999999994</v>
      </c>
      <c r="W18" s="159"/>
      <c r="X18" s="159"/>
      <c r="Y18" s="159"/>
      <c r="AG18" t="s">
        <v>193</v>
      </c>
    </row>
    <row r="19" spans="1:60" outlineLevel="1" x14ac:dyDescent="0.2">
      <c r="A19" s="173">
        <v>7</v>
      </c>
      <c r="B19" s="174" t="s">
        <v>1304</v>
      </c>
      <c r="C19" s="180" t="s">
        <v>1305</v>
      </c>
      <c r="D19" s="175" t="s">
        <v>344</v>
      </c>
      <c r="E19" s="176">
        <v>1650</v>
      </c>
      <c r="F19" s="177"/>
      <c r="G19" s="178">
        <f>ROUND(E19*F19,2)</f>
        <v>0</v>
      </c>
      <c r="H19" s="157">
        <v>0</v>
      </c>
      <c r="I19" s="156">
        <f>ROUND(E19*H19,2)</f>
        <v>0</v>
      </c>
      <c r="J19" s="157">
        <v>20.2</v>
      </c>
      <c r="K19" s="156">
        <f>ROUND(E19*J19,2)</f>
        <v>33330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231</v>
      </c>
      <c r="T19" s="156" t="s">
        <v>1294</v>
      </c>
      <c r="U19" s="156">
        <v>4.3999999999999997E-2</v>
      </c>
      <c r="V19" s="156">
        <f>ROUND(E19*U19,2)</f>
        <v>72.599999999999994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0" t="s">
        <v>192</v>
      </c>
      <c r="B20" s="161" t="s">
        <v>101</v>
      </c>
      <c r="C20" s="179" t="s">
        <v>102</v>
      </c>
      <c r="D20" s="162"/>
      <c r="E20" s="163"/>
      <c r="F20" s="164"/>
      <c r="G20" s="165">
        <f>SUMIF(AG21:AG27,"&lt;&gt;NOR",G21:G27)</f>
        <v>0</v>
      </c>
      <c r="H20" s="159"/>
      <c r="I20" s="159">
        <f>SUM(I21:I27)</f>
        <v>0</v>
      </c>
      <c r="J20" s="159"/>
      <c r="K20" s="159">
        <f>SUM(K21:K27)</f>
        <v>407536</v>
      </c>
      <c r="L20" s="159"/>
      <c r="M20" s="159">
        <f>SUM(M21:M27)</f>
        <v>0</v>
      </c>
      <c r="N20" s="158"/>
      <c r="O20" s="158">
        <f>SUM(O21:O27)</f>
        <v>0</v>
      </c>
      <c r="P20" s="158"/>
      <c r="Q20" s="158">
        <f>SUM(Q21:Q27)</f>
        <v>88.94</v>
      </c>
      <c r="R20" s="159"/>
      <c r="S20" s="159"/>
      <c r="T20" s="159"/>
      <c r="U20" s="159"/>
      <c r="V20" s="159">
        <f>SUM(V21:V27)</f>
        <v>1014.21</v>
      </c>
      <c r="W20" s="159"/>
      <c r="X20" s="159"/>
      <c r="Y20" s="159"/>
      <c r="AG20" t="s">
        <v>193</v>
      </c>
    </row>
    <row r="21" spans="1:60" ht="33.75" outlineLevel="1" x14ac:dyDescent="0.2">
      <c r="A21" s="173">
        <v>8</v>
      </c>
      <c r="B21" s="174" t="s">
        <v>1306</v>
      </c>
      <c r="C21" s="180" t="s">
        <v>1307</v>
      </c>
      <c r="D21" s="175" t="s">
        <v>533</v>
      </c>
      <c r="E21" s="176">
        <v>8</v>
      </c>
      <c r="F21" s="177"/>
      <c r="G21" s="178">
        <f t="shared" ref="G21:G27" si="0">ROUND(E21*F21,2)</f>
        <v>0</v>
      </c>
      <c r="H21" s="157">
        <v>0</v>
      </c>
      <c r="I21" s="156">
        <f t="shared" ref="I21:I27" si="1">ROUND(E21*H21,2)</f>
        <v>0</v>
      </c>
      <c r="J21" s="157">
        <v>1980</v>
      </c>
      <c r="K21" s="156">
        <f t="shared" ref="K21:K27" si="2">ROUND(E21*J21,2)</f>
        <v>15840</v>
      </c>
      <c r="L21" s="156">
        <v>21</v>
      </c>
      <c r="M21" s="156">
        <f t="shared" ref="M21:M27" si="3">G21*(1+L21/100)</f>
        <v>0</v>
      </c>
      <c r="N21" s="155">
        <v>0</v>
      </c>
      <c r="O21" s="155">
        <f t="shared" ref="O21:O27" si="4">ROUND(E21*N21,2)</f>
        <v>0</v>
      </c>
      <c r="P21" s="155">
        <v>0</v>
      </c>
      <c r="Q21" s="155">
        <f t="shared" ref="Q21:Q27" si="5">ROUND(E21*P21,2)</f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ref="V21:V27" si="6">ROUND(E21*U21,2)</f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33.75" outlineLevel="1" x14ac:dyDescent="0.2">
      <c r="A22" s="173">
        <v>9</v>
      </c>
      <c r="B22" s="174" t="s">
        <v>1308</v>
      </c>
      <c r="C22" s="180" t="s">
        <v>1309</v>
      </c>
      <c r="D22" s="175" t="s">
        <v>220</v>
      </c>
      <c r="E22" s="176">
        <v>5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671</v>
      </c>
      <c r="K22" s="156">
        <f t="shared" si="2"/>
        <v>3355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5.8999999999999997E-2</v>
      </c>
      <c r="Q22" s="155">
        <f t="shared" si="5"/>
        <v>0.3</v>
      </c>
      <c r="R22" s="156"/>
      <c r="S22" s="156" t="s">
        <v>231</v>
      </c>
      <c r="T22" s="156" t="s">
        <v>1294</v>
      </c>
      <c r="U22" s="156">
        <v>1.6359999999999999</v>
      </c>
      <c r="V22" s="156">
        <f t="shared" si="6"/>
        <v>8.18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33.75" outlineLevel="1" x14ac:dyDescent="0.2">
      <c r="A23" s="173">
        <v>10</v>
      </c>
      <c r="B23" s="174" t="s">
        <v>1310</v>
      </c>
      <c r="C23" s="180" t="s">
        <v>1311</v>
      </c>
      <c r="D23" s="175" t="s">
        <v>220</v>
      </c>
      <c r="E23" s="176">
        <v>3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1210</v>
      </c>
      <c r="K23" s="156">
        <f t="shared" si="2"/>
        <v>3630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8.8999999999999996E-2</v>
      </c>
      <c r="Q23" s="155">
        <f t="shared" si="5"/>
        <v>0.27</v>
      </c>
      <c r="R23" s="156"/>
      <c r="S23" s="156" t="s">
        <v>231</v>
      </c>
      <c r="T23" s="156" t="s">
        <v>1294</v>
      </c>
      <c r="U23" s="156">
        <v>2.9430000000000001</v>
      </c>
      <c r="V23" s="156">
        <f t="shared" si="6"/>
        <v>8.83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1" x14ac:dyDescent="0.2">
      <c r="A24" s="173">
        <v>11</v>
      </c>
      <c r="B24" s="174" t="s">
        <v>1312</v>
      </c>
      <c r="C24" s="180" t="s">
        <v>1313</v>
      </c>
      <c r="D24" s="175" t="s">
        <v>220</v>
      </c>
      <c r="E24" s="176">
        <v>2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1620</v>
      </c>
      <c r="K24" s="156">
        <f t="shared" si="2"/>
        <v>3240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0.11899999999999999</v>
      </c>
      <c r="Q24" s="155">
        <f t="shared" si="5"/>
        <v>0.24</v>
      </c>
      <c r="R24" s="156"/>
      <c r="S24" s="156" t="s">
        <v>231</v>
      </c>
      <c r="T24" s="156" t="s">
        <v>1294</v>
      </c>
      <c r="U24" s="156">
        <v>3.9420000000000002</v>
      </c>
      <c r="V24" s="156">
        <f t="shared" si="6"/>
        <v>7.88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45" outlineLevel="1" x14ac:dyDescent="0.2">
      <c r="A25" s="173">
        <v>12</v>
      </c>
      <c r="B25" s="174" t="s">
        <v>1314</v>
      </c>
      <c r="C25" s="180" t="s">
        <v>1315</v>
      </c>
      <c r="D25" s="175" t="s">
        <v>220</v>
      </c>
      <c r="E25" s="176">
        <v>7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963</v>
      </c>
      <c r="K25" s="156">
        <f t="shared" si="2"/>
        <v>6741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2.4E-2</v>
      </c>
      <c r="Q25" s="155">
        <f t="shared" si="5"/>
        <v>0.17</v>
      </c>
      <c r="R25" s="156"/>
      <c r="S25" s="156" t="s">
        <v>231</v>
      </c>
      <c r="T25" s="156" t="s">
        <v>1294</v>
      </c>
      <c r="U25" s="156">
        <v>2.35</v>
      </c>
      <c r="V25" s="156">
        <f t="shared" si="6"/>
        <v>16.45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73">
        <v>13</v>
      </c>
      <c r="B26" s="174" t="s">
        <v>1316</v>
      </c>
      <c r="C26" s="180" t="s">
        <v>1317</v>
      </c>
      <c r="D26" s="175" t="s">
        <v>344</v>
      </c>
      <c r="E26" s="176">
        <v>648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132</v>
      </c>
      <c r="K26" s="156">
        <f t="shared" si="2"/>
        <v>85536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1.7999999999999999E-2</v>
      </c>
      <c r="Q26" s="155">
        <f t="shared" si="5"/>
        <v>11.66</v>
      </c>
      <c r="R26" s="156"/>
      <c r="S26" s="156" t="s">
        <v>231</v>
      </c>
      <c r="T26" s="156" t="s">
        <v>1299</v>
      </c>
      <c r="U26" s="156">
        <v>0.34200000000000003</v>
      </c>
      <c r="V26" s="156">
        <f t="shared" si="6"/>
        <v>221.62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3.75" outlineLevel="1" x14ac:dyDescent="0.2">
      <c r="A27" s="173">
        <v>14</v>
      </c>
      <c r="B27" s="174" t="s">
        <v>1318</v>
      </c>
      <c r="C27" s="180" t="s">
        <v>1319</v>
      </c>
      <c r="D27" s="175" t="s">
        <v>344</v>
      </c>
      <c r="E27" s="176">
        <v>471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614</v>
      </c>
      <c r="K27" s="156">
        <f t="shared" si="2"/>
        <v>289194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0.16200000000000001</v>
      </c>
      <c r="Q27" s="155">
        <f t="shared" si="5"/>
        <v>76.3</v>
      </c>
      <c r="R27" s="156"/>
      <c r="S27" s="156" t="s">
        <v>231</v>
      </c>
      <c r="T27" s="156" t="s">
        <v>1299</v>
      </c>
      <c r="U27" s="156">
        <v>1.595</v>
      </c>
      <c r="V27" s="156">
        <f t="shared" si="6"/>
        <v>751.25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0" t="s">
        <v>192</v>
      </c>
      <c r="B28" s="161" t="s">
        <v>106</v>
      </c>
      <c r="C28" s="179" t="s">
        <v>107</v>
      </c>
      <c r="D28" s="162"/>
      <c r="E28" s="163"/>
      <c r="F28" s="164"/>
      <c r="G28" s="165">
        <f>SUMIF(AG29:AG34,"&lt;&gt;NOR",G29:G34)</f>
        <v>0</v>
      </c>
      <c r="H28" s="159"/>
      <c r="I28" s="159">
        <f>SUM(I29:I34)</f>
        <v>0</v>
      </c>
      <c r="J28" s="159"/>
      <c r="K28" s="159">
        <f>SUM(K29:K34)</f>
        <v>533995.79</v>
      </c>
      <c r="L28" s="159"/>
      <c r="M28" s="159">
        <f>SUM(M29:M34)</f>
        <v>0</v>
      </c>
      <c r="N28" s="158"/>
      <c r="O28" s="158">
        <f>SUM(O29:O34)</f>
        <v>0</v>
      </c>
      <c r="P28" s="158"/>
      <c r="Q28" s="158">
        <f>SUM(Q29:Q34)</f>
        <v>0</v>
      </c>
      <c r="R28" s="159"/>
      <c r="S28" s="159"/>
      <c r="T28" s="159"/>
      <c r="U28" s="159"/>
      <c r="V28" s="159">
        <f>SUM(V29:V34)</f>
        <v>0</v>
      </c>
      <c r="W28" s="159"/>
      <c r="X28" s="159"/>
      <c r="Y28" s="159"/>
      <c r="AG28" t="s">
        <v>193</v>
      </c>
    </row>
    <row r="29" spans="1:60" ht="22.5" outlineLevel="1" x14ac:dyDescent="0.2">
      <c r="A29" s="173">
        <v>15</v>
      </c>
      <c r="B29" s="174" t="s">
        <v>1320</v>
      </c>
      <c r="C29" s="180" t="s">
        <v>1321</v>
      </c>
      <c r="D29" s="175" t="s">
        <v>283</v>
      </c>
      <c r="E29" s="176">
        <v>122.2</v>
      </c>
      <c r="F29" s="177"/>
      <c r="G29" s="178">
        <f t="shared" ref="G29:G34" si="7">ROUND(E29*F29,2)</f>
        <v>0</v>
      </c>
      <c r="H29" s="157">
        <v>0</v>
      </c>
      <c r="I29" s="156">
        <f t="shared" ref="I29:I34" si="8">ROUND(E29*H29,2)</f>
        <v>0</v>
      </c>
      <c r="J29" s="157">
        <v>118</v>
      </c>
      <c r="K29" s="156">
        <f t="shared" ref="K29:K34" si="9">ROUND(E29*J29,2)</f>
        <v>14419.6</v>
      </c>
      <c r="L29" s="156">
        <v>21</v>
      </c>
      <c r="M29" s="156">
        <f t="shared" ref="M29:M34" si="10">G29*(1+L29/100)</f>
        <v>0</v>
      </c>
      <c r="N29" s="155">
        <v>0</v>
      </c>
      <c r="O29" s="155">
        <f t="shared" ref="O29:O34" si="11">ROUND(E29*N29,2)</f>
        <v>0</v>
      </c>
      <c r="P29" s="155">
        <v>0</v>
      </c>
      <c r="Q29" s="155">
        <f t="shared" ref="Q29:Q34" si="12">ROUND(E29*P29,2)</f>
        <v>0</v>
      </c>
      <c r="R29" s="156"/>
      <c r="S29" s="156" t="s">
        <v>1293</v>
      </c>
      <c r="T29" s="156" t="s">
        <v>1299</v>
      </c>
      <c r="U29" s="156">
        <v>0</v>
      </c>
      <c r="V29" s="156">
        <f t="shared" ref="V29:V34" si="13">ROUND(E29*U29,2)</f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33.75" outlineLevel="1" x14ac:dyDescent="0.2">
      <c r="A30" s="173">
        <v>16</v>
      </c>
      <c r="B30" s="174" t="s">
        <v>1322</v>
      </c>
      <c r="C30" s="180" t="s">
        <v>1323</v>
      </c>
      <c r="D30" s="175" t="s">
        <v>283</v>
      </c>
      <c r="E30" s="176">
        <v>122.2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1730</v>
      </c>
      <c r="K30" s="156">
        <f t="shared" si="9"/>
        <v>211406</v>
      </c>
      <c r="L30" s="156">
        <v>21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1293</v>
      </c>
      <c r="T30" s="156" t="s">
        <v>1294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56.25" outlineLevel="1" x14ac:dyDescent="0.2">
      <c r="A31" s="173">
        <v>17</v>
      </c>
      <c r="B31" s="174" t="s">
        <v>1324</v>
      </c>
      <c r="C31" s="180" t="s">
        <v>1325</v>
      </c>
      <c r="D31" s="175" t="s">
        <v>283</v>
      </c>
      <c r="E31" s="176">
        <v>610.88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99.7</v>
      </c>
      <c r="K31" s="156">
        <f t="shared" si="9"/>
        <v>60904.74</v>
      </c>
      <c r="L31" s="156">
        <v>21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1293</v>
      </c>
      <c r="T31" s="156" t="s">
        <v>1294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18</v>
      </c>
      <c r="B32" s="174" t="s">
        <v>1326</v>
      </c>
      <c r="C32" s="180" t="s">
        <v>1327</v>
      </c>
      <c r="D32" s="175" t="s">
        <v>283</v>
      </c>
      <c r="E32" s="176">
        <v>122.2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286</v>
      </c>
      <c r="K32" s="156">
        <f t="shared" si="9"/>
        <v>34949.199999999997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1293</v>
      </c>
      <c r="T32" s="156" t="s">
        <v>1299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33.75" outlineLevel="1" x14ac:dyDescent="0.2">
      <c r="A33" s="173">
        <v>19</v>
      </c>
      <c r="B33" s="174" t="s">
        <v>1328</v>
      </c>
      <c r="C33" s="180" t="s">
        <v>1329</v>
      </c>
      <c r="D33" s="175" t="s">
        <v>283</v>
      </c>
      <c r="E33" s="176">
        <v>2321.3000000000002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12.5</v>
      </c>
      <c r="K33" s="156">
        <f t="shared" si="9"/>
        <v>29016.25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1293</v>
      </c>
      <c r="T33" s="156" t="s">
        <v>1299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20</v>
      </c>
      <c r="B34" s="174" t="s">
        <v>1330</v>
      </c>
      <c r="C34" s="180" t="s">
        <v>1331</v>
      </c>
      <c r="D34" s="175" t="s">
        <v>283</v>
      </c>
      <c r="E34" s="176">
        <v>122.2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1500</v>
      </c>
      <c r="K34" s="156">
        <f t="shared" si="9"/>
        <v>183300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0" t="s">
        <v>192</v>
      </c>
      <c r="B35" s="161" t="s">
        <v>122</v>
      </c>
      <c r="C35" s="179" t="s">
        <v>123</v>
      </c>
      <c r="D35" s="162"/>
      <c r="E35" s="163"/>
      <c r="F35" s="164"/>
      <c r="G35" s="165">
        <f>SUMIF(AG36:AG37,"&lt;&gt;NOR",G36:G37)</f>
        <v>0</v>
      </c>
      <c r="H35" s="159"/>
      <c r="I35" s="159">
        <f>SUM(I36:I37)</f>
        <v>2759</v>
      </c>
      <c r="J35" s="159"/>
      <c r="K35" s="159">
        <f>SUM(K36:K37)</f>
        <v>2581</v>
      </c>
      <c r="L35" s="159"/>
      <c r="M35" s="159">
        <f>SUM(M36:M37)</f>
        <v>0</v>
      </c>
      <c r="N35" s="158"/>
      <c r="O35" s="158">
        <f>SUM(O36:O37)</f>
        <v>0.16</v>
      </c>
      <c r="P35" s="158"/>
      <c r="Q35" s="158">
        <f>SUM(Q36:Q37)</f>
        <v>0</v>
      </c>
      <c r="R35" s="159"/>
      <c r="S35" s="159"/>
      <c r="T35" s="159"/>
      <c r="U35" s="159"/>
      <c r="V35" s="159">
        <f>SUM(V36:V37)</f>
        <v>0</v>
      </c>
      <c r="W35" s="159"/>
      <c r="X35" s="159"/>
      <c r="Y35" s="159"/>
      <c r="AG35" t="s">
        <v>193</v>
      </c>
    </row>
    <row r="36" spans="1:60" ht="45" outlineLevel="1" x14ac:dyDescent="0.2">
      <c r="A36" s="173">
        <v>21</v>
      </c>
      <c r="B36" s="174" t="s">
        <v>1332</v>
      </c>
      <c r="C36" s="180" t="s">
        <v>1333</v>
      </c>
      <c r="D36" s="175" t="s">
        <v>246</v>
      </c>
      <c r="E36" s="176">
        <v>89</v>
      </c>
      <c r="F36" s="177"/>
      <c r="G36" s="178">
        <f>ROUND(E36*F36,2)</f>
        <v>0</v>
      </c>
      <c r="H36" s="157">
        <v>0</v>
      </c>
      <c r="I36" s="156">
        <f>ROUND(E36*H36,2)</f>
        <v>0</v>
      </c>
      <c r="J36" s="157">
        <v>29</v>
      </c>
      <c r="K36" s="156">
        <f>ROUND(E36*J36,2)</f>
        <v>2581</v>
      </c>
      <c r="L36" s="156">
        <v>21</v>
      </c>
      <c r="M36" s="156">
        <f>G36*(1+L36/100)</f>
        <v>0</v>
      </c>
      <c r="N36" s="155">
        <v>0</v>
      </c>
      <c r="O36" s="155">
        <f>ROUND(E36*N36,2)</f>
        <v>0</v>
      </c>
      <c r="P36" s="155">
        <v>0</v>
      </c>
      <c r="Q36" s="155">
        <f>ROUND(E36*P36,2)</f>
        <v>0</v>
      </c>
      <c r="R36" s="156"/>
      <c r="S36" s="156" t="s">
        <v>1293</v>
      </c>
      <c r="T36" s="156" t="s">
        <v>1294</v>
      </c>
      <c r="U36" s="156">
        <v>0</v>
      </c>
      <c r="V36" s="156">
        <f>ROUND(E36*U36,2)</f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22</v>
      </c>
      <c r="B37" s="174" t="s">
        <v>1334</v>
      </c>
      <c r="C37" s="180" t="s">
        <v>1335</v>
      </c>
      <c r="D37" s="175" t="s">
        <v>344</v>
      </c>
      <c r="E37" s="176">
        <v>1780</v>
      </c>
      <c r="F37" s="177"/>
      <c r="G37" s="178">
        <f>ROUND(E37*F37,2)</f>
        <v>0</v>
      </c>
      <c r="H37" s="157">
        <v>1.55</v>
      </c>
      <c r="I37" s="156">
        <f>ROUND(E37*H37,2)</f>
        <v>2759</v>
      </c>
      <c r="J37" s="157">
        <v>0</v>
      </c>
      <c r="K37" s="156">
        <f>ROUND(E37*J37,2)</f>
        <v>0</v>
      </c>
      <c r="L37" s="156">
        <v>21</v>
      </c>
      <c r="M37" s="156">
        <f>G37*(1+L37/100)</f>
        <v>0</v>
      </c>
      <c r="N37" s="155">
        <v>9.0000000000000006E-5</v>
      </c>
      <c r="O37" s="155">
        <f>ROUND(E37*N37,2)</f>
        <v>0.16</v>
      </c>
      <c r="P37" s="155">
        <v>0</v>
      </c>
      <c r="Q37" s="155">
        <f>ROUND(E37*P37,2)</f>
        <v>0</v>
      </c>
      <c r="R37" s="156"/>
      <c r="S37" s="156" t="s">
        <v>1293</v>
      </c>
      <c r="T37" s="156" t="s">
        <v>1294</v>
      </c>
      <c r="U37" s="156">
        <v>0</v>
      </c>
      <c r="V37" s="156">
        <f>ROUND(E37*U37,2)</f>
        <v>0</v>
      </c>
      <c r="W37" s="156"/>
      <c r="X37" s="156" t="s">
        <v>209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210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0" t="s">
        <v>192</v>
      </c>
      <c r="B38" s="161" t="s">
        <v>124</v>
      </c>
      <c r="C38" s="179" t="s">
        <v>125</v>
      </c>
      <c r="D38" s="162"/>
      <c r="E38" s="163"/>
      <c r="F38" s="164"/>
      <c r="G38" s="165">
        <f>SUMIF(AG39:AG68,"&lt;&gt;NOR",G39:G68)</f>
        <v>0</v>
      </c>
      <c r="H38" s="159"/>
      <c r="I38" s="159">
        <f>SUM(I39:I68)</f>
        <v>37830</v>
      </c>
      <c r="J38" s="159"/>
      <c r="K38" s="159">
        <f>SUM(K39:K68)</f>
        <v>447592.38</v>
      </c>
      <c r="L38" s="159"/>
      <c r="M38" s="159">
        <f>SUM(M39:M68)</f>
        <v>0</v>
      </c>
      <c r="N38" s="158"/>
      <c r="O38" s="158">
        <f>SUM(O39:O68)</f>
        <v>1.0900000000000001</v>
      </c>
      <c r="P38" s="158"/>
      <c r="Q38" s="158">
        <f>SUM(Q39:Q68)</f>
        <v>2.06</v>
      </c>
      <c r="R38" s="159"/>
      <c r="S38" s="159"/>
      <c r="T38" s="159"/>
      <c r="U38" s="159"/>
      <c r="V38" s="159">
        <f>SUM(V39:V68)</f>
        <v>110.23</v>
      </c>
      <c r="W38" s="159"/>
      <c r="X38" s="159"/>
      <c r="Y38" s="159"/>
      <c r="AG38" t="s">
        <v>193</v>
      </c>
    </row>
    <row r="39" spans="1:60" outlineLevel="1" x14ac:dyDescent="0.2">
      <c r="A39" s="173">
        <v>23</v>
      </c>
      <c r="B39" s="174" t="s">
        <v>1336</v>
      </c>
      <c r="C39" s="180" t="s">
        <v>1337</v>
      </c>
      <c r="D39" s="175" t="s">
        <v>533</v>
      </c>
      <c r="E39" s="176">
        <v>12</v>
      </c>
      <c r="F39" s="177"/>
      <c r="G39" s="178">
        <f t="shared" ref="G39:G68" si="14">ROUND(E39*F39,2)</f>
        <v>0</v>
      </c>
      <c r="H39" s="157">
        <v>0</v>
      </c>
      <c r="I39" s="156">
        <f t="shared" ref="I39:I68" si="15">ROUND(E39*H39,2)</f>
        <v>0</v>
      </c>
      <c r="J39" s="157">
        <v>280</v>
      </c>
      <c r="K39" s="156">
        <f t="shared" ref="K39:K68" si="16">ROUND(E39*J39,2)</f>
        <v>3360</v>
      </c>
      <c r="L39" s="156">
        <v>21</v>
      </c>
      <c r="M39" s="156">
        <f t="shared" ref="M39:M68" si="17">G39*(1+L39/100)</f>
        <v>0</v>
      </c>
      <c r="N39" s="155">
        <v>0</v>
      </c>
      <c r="O39" s="155">
        <f t="shared" ref="O39:O68" si="18">ROUND(E39*N39,2)</f>
        <v>0</v>
      </c>
      <c r="P39" s="155">
        <v>0</v>
      </c>
      <c r="Q39" s="155">
        <f t="shared" ref="Q39:Q68" si="19">ROUND(E39*P39,2)</f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ref="V39:V68" si="20">ROUND(E39*U39,2)</f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3">
        <v>24</v>
      </c>
      <c r="B40" s="174" t="s">
        <v>1338</v>
      </c>
      <c r="C40" s="180" t="s">
        <v>1339</v>
      </c>
      <c r="D40" s="175" t="s">
        <v>533</v>
      </c>
      <c r="E40" s="176">
        <v>58</v>
      </c>
      <c r="F40" s="177"/>
      <c r="G40" s="178">
        <f t="shared" si="14"/>
        <v>0</v>
      </c>
      <c r="H40" s="157">
        <v>0</v>
      </c>
      <c r="I40" s="156">
        <f t="shared" si="15"/>
        <v>0</v>
      </c>
      <c r="J40" s="157">
        <v>180</v>
      </c>
      <c r="K40" s="156">
        <f t="shared" si="16"/>
        <v>10440</v>
      </c>
      <c r="L40" s="156">
        <v>21</v>
      </c>
      <c r="M40" s="156">
        <f t="shared" si="17"/>
        <v>0</v>
      </c>
      <c r="N40" s="155">
        <v>0</v>
      </c>
      <c r="O40" s="155">
        <f t="shared" si="18"/>
        <v>0</v>
      </c>
      <c r="P40" s="155">
        <v>0</v>
      </c>
      <c r="Q40" s="155">
        <f t="shared" si="19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20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677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25</v>
      </c>
      <c r="B41" s="174" t="s">
        <v>1340</v>
      </c>
      <c r="C41" s="180" t="s">
        <v>1341</v>
      </c>
      <c r="D41" s="175" t="s">
        <v>533</v>
      </c>
      <c r="E41" s="176">
        <v>4</v>
      </c>
      <c r="F41" s="177"/>
      <c r="G41" s="178">
        <f t="shared" si="14"/>
        <v>0</v>
      </c>
      <c r="H41" s="157">
        <v>0</v>
      </c>
      <c r="I41" s="156">
        <f t="shared" si="15"/>
        <v>0</v>
      </c>
      <c r="J41" s="157">
        <v>160</v>
      </c>
      <c r="K41" s="156">
        <f t="shared" si="16"/>
        <v>640</v>
      </c>
      <c r="L41" s="156">
        <v>21</v>
      </c>
      <c r="M41" s="156">
        <f t="shared" si="17"/>
        <v>0</v>
      </c>
      <c r="N41" s="155">
        <v>0</v>
      </c>
      <c r="O41" s="155">
        <f t="shared" si="18"/>
        <v>0</v>
      </c>
      <c r="P41" s="155">
        <v>0</v>
      </c>
      <c r="Q41" s="155">
        <f t="shared" si="19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20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677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26</v>
      </c>
      <c r="B42" s="174" t="s">
        <v>1342</v>
      </c>
      <c r="C42" s="180" t="s">
        <v>1343</v>
      </c>
      <c r="D42" s="175" t="s">
        <v>533</v>
      </c>
      <c r="E42" s="176">
        <v>264</v>
      </c>
      <c r="F42" s="177"/>
      <c r="G42" s="178">
        <f t="shared" si="14"/>
        <v>0</v>
      </c>
      <c r="H42" s="157">
        <v>0</v>
      </c>
      <c r="I42" s="156">
        <f t="shared" si="15"/>
        <v>0</v>
      </c>
      <c r="J42" s="157">
        <v>118</v>
      </c>
      <c r="K42" s="156">
        <f t="shared" si="16"/>
        <v>31152</v>
      </c>
      <c r="L42" s="156">
        <v>21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20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677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27</v>
      </c>
      <c r="B43" s="174" t="s">
        <v>1344</v>
      </c>
      <c r="C43" s="180" t="s">
        <v>1345</v>
      </c>
      <c r="D43" s="175" t="s">
        <v>533</v>
      </c>
      <c r="E43" s="176">
        <v>15</v>
      </c>
      <c r="F43" s="177"/>
      <c r="G43" s="178">
        <f t="shared" si="14"/>
        <v>0</v>
      </c>
      <c r="H43" s="157">
        <v>0</v>
      </c>
      <c r="I43" s="156">
        <f t="shared" si="15"/>
        <v>0</v>
      </c>
      <c r="J43" s="157">
        <v>124</v>
      </c>
      <c r="K43" s="156">
        <f t="shared" si="16"/>
        <v>1860</v>
      </c>
      <c r="L43" s="156">
        <v>21</v>
      </c>
      <c r="M43" s="156">
        <f t="shared" si="17"/>
        <v>0</v>
      </c>
      <c r="N43" s="155">
        <v>0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20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28</v>
      </c>
      <c r="B44" s="174" t="s">
        <v>1346</v>
      </c>
      <c r="C44" s="180" t="s">
        <v>1347</v>
      </c>
      <c r="D44" s="175" t="s">
        <v>533</v>
      </c>
      <c r="E44" s="176">
        <v>7</v>
      </c>
      <c r="F44" s="177"/>
      <c r="G44" s="178">
        <f t="shared" si="14"/>
        <v>0</v>
      </c>
      <c r="H44" s="157">
        <v>0</v>
      </c>
      <c r="I44" s="156">
        <f t="shared" si="15"/>
        <v>0</v>
      </c>
      <c r="J44" s="157">
        <v>113</v>
      </c>
      <c r="K44" s="156">
        <f t="shared" si="16"/>
        <v>791</v>
      </c>
      <c r="L44" s="156">
        <v>21</v>
      </c>
      <c r="M44" s="156">
        <f t="shared" si="17"/>
        <v>0</v>
      </c>
      <c r="N44" s="155">
        <v>0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20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677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29</v>
      </c>
      <c r="B45" s="174" t="s">
        <v>1348</v>
      </c>
      <c r="C45" s="180" t="s">
        <v>1349</v>
      </c>
      <c r="D45" s="175" t="s">
        <v>533</v>
      </c>
      <c r="E45" s="176">
        <v>153</v>
      </c>
      <c r="F45" s="177"/>
      <c r="G45" s="178">
        <f t="shared" si="14"/>
        <v>0</v>
      </c>
      <c r="H45" s="157">
        <v>0</v>
      </c>
      <c r="I45" s="156">
        <f t="shared" si="15"/>
        <v>0</v>
      </c>
      <c r="J45" s="157">
        <v>148</v>
      </c>
      <c r="K45" s="156">
        <f t="shared" si="16"/>
        <v>22644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20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30</v>
      </c>
      <c r="B46" s="174" t="s">
        <v>1350</v>
      </c>
      <c r="C46" s="180" t="s">
        <v>1351</v>
      </c>
      <c r="D46" s="175" t="s">
        <v>533</v>
      </c>
      <c r="E46" s="176">
        <v>4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138</v>
      </c>
      <c r="K46" s="156">
        <f t="shared" si="16"/>
        <v>552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677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31</v>
      </c>
      <c r="B47" s="174" t="s">
        <v>1352</v>
      </c>
      <c r="C47" s="180" t="s">
        <v>1353</v>
      </c>
      <c r="D47" s="175" t="s">
        <v>533</v>
      </c>
      <c r="E47" s="176">
        <v>2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170</v>
      </c>
      <c r="K47" s="156">
        <f t="shared" si="16"/>
        <v>340</v>
      </c>
      <c r="L47" s="156">
        <v>21</v>
      </c>
      <c r="M47" s="156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677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32</v>
      </c>
      <c r="B48" s="174" t="s">
        <v>1354</v>
      </c>
      <c r="C48" s="180" t="s">
        <v>1355</v>
      </c>
      <c r="D48" s="175" t="s">
        <v>533</v>
      </c>
      <c r="E48" s="176">
        <v>1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190</v>
      </c>
      <c r="K48" s="156">
        <f t="shared" si="16"/>
        <v>190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677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33</v>
      </c>
      <c r="B49" s="174" t="s">
        <v>1356</v>
      </c>
      <c r="C49" s="180" t="s">
        <v>1357</v>
      </c>
      <c r="D49" s="175" t="s">
        <v>344</v>
      </c>
      <c r="E49" s="176">
        <v>210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119</v>
      </c>
      <c r="K49" s="156">
        <f t="shared" si="16"/>
        <v>24990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9.8200000000000006E-3</v>
      </c>
      <c r="Q49" s="155">
        <f t="shared" si="19"/>
        <v>2.06</v>
      </c>
      <c r="R49" s="156"/>
      <c r="S49" s="156" t="s">
        <v>231</v>
      </c>
      <c r="T49" s="156" t="s">
        <v>1294</v>
      </c>
      <c r="U49" s="156">
        <v>0.26600000000000001</v>
      </c>
      <c r="V49" s="156">
        <f t="shared" si="20"/>
        <v>55.86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677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34</v>
      </c>
      <c r="B50" s="174" t="s">
        <v>1358</v>
      </c>
      <c r="C50" s="180" t="s">
        <v>1359</v>
      </c>
      <c r="D50" s="175" t="s">
        <v>533</v>
      </c>
      <c r="E50" s="176">
        <v>9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189</v>
      </c>
      <c r="K50" s="156">
        <f t="shared" si="16"/>
        <v>1701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677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3">
        <v>35</v>
      </c>
      <c r="B51" s="174" t="s">
        <v>1360</v>
      </c>
      <c r="C51" s="180" t="s">
        <v>1361</v>
      </c>
      <c r="D51" s="175" t="s">
        <v>344</v>
      </c>
      <c r="E51" s="176">
        <v>33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416</v>
      </c>
      <c r="K51" s="156">
        <f t="shared" si="16"/>
        <v>13728</v>
      </c>
      <c r="L51" s="156">
        <v>21</v>
      </c>
      <c r="M51" s="156">
        <f t="shared" si="17"/>
        <v>0</v>
      </c>
      <c r="N51" s="155">
        <v>1.42E-3</v>
      </c>
      <c r="O51" s="155">
        <f t="shared" si="18"/>
        <v>0.05</v>
      </c>
      <c r="P51" s="155">
        <v>0</v>
      </c>
      <c r="Q51" s="155">
        <f t="shared" si="19"/>
        <v>0</v>
      </c>
      <c r="R51" s="156"/>
      <c r="S51" s="156" t="s">
        <v>1293</v>
      </c>
      <c r="T51" s="156" t="s">
        <v>1294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677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36</v>
      </c>
      <c r="B52" s="174" t="s">
        <v>1362</v>
      </c>
      <c r="C52" s="180" t="s">
        <v>1363</v>
      </c>
      <c r="D52" s="175" t="s">
        <v>344</v>
      </c>
      <c r="E52" s="176">
        <v>65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578</v>
      </c>
      <c r="K52" s="156">
        <f t="shared" si="16"/>
        <v>37570</v>
      </c>
      <c r="L52" s="156">
        <v>21</v>
      </c>
      <c r="M52" s="156">
        <f t="shared" si="17"/>
        <v>0</v>
      </c>
      <c r="N52" s="155">
        <v>7.4400000000000004E-3</v>
      </c>
      <c r="O52" s="155">
        <f t="shared" si="18"/>
        <v>0.48</v>
      </c>
      <c r="P52" s="155">
        <v>0</v>
      </c>
      <c r="Q52" s="155">
        <f t="shared" si="19"/>
        <v>0</v>
      </c>
      <c r="R52" s="156"/>
      <c r="S52" s="156" t="s">
        <v>680</v>
      </c>
      <c r="T52" s="156" t="s">
        <v>1294</v>
      </c>
      <c r="U52" s="156">
        <v>0.42799999999999999</v>
      </c>
      <c r="V52" s="156">
        <f t="shared" si="20"/>
        <v>27.82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3">
        <v>37</v>
      </c>
      <c r="B53" s="174" t="s">
        <v>1364</v>
      </c>
      <c r="C53" s="180" t="s">
        <v>1365</v>
      </c>
      <c r="D53" s="175" t="s">
        <v>344</v>
      </c>
      <c r="E53" s="176">
        <v>3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578</v>
      </c>
      <c r="K53" s="156">
        <f t="shared" si="16"/>
        <v>1734</v>
      </c>
      <c r="L53" s="156">
        <v>21</v>
      </c>
      <c r="M53" s="156">
        <f t="shared" si="17"/>
        <v>0</v>
      </c>
      <c r="N53" s="155">
        <v>5.9000000000000003E-4</v>
      </c>
      <c r="O53" s="155">
        <f t="shared" si="18"/>
        <v>0</v>
      </c>
      <c r="P53" s="155">
        <v>0</v>
      </c>
      <c r="Q53" s="155">
        <f t="shared" si="19"/>
        <v>0</v>
      </c>
      <c r="R53" s="156"/>
      <c r="S53" s="156" t="s">
        <v>1293</v>
      </c>
      <c r="T53" s="156" t="s">
        <v>1294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677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38</v>
      </c>
      <c r="B54" s="174" t="s">
        <v>1366</v>
      </c>
      <c r="C54" s="180" t="s">
        <v>1367</v>
      </c>
      <c r="D54" s="175" t="s">
        <v>344</v>
      </c>
      <c r="E54" s="176">
        <v>220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737</v>
      </c>
      <c r="K54" s="156">
        <f t="shared" si="16"/>
        <v>162140</v>
      </c>
      <c r="L54" s="156">
        <v>21</v>
      </c>
      <c r="M54" s="156">
        <f t="shared" si="17"/>
        <v>0</v>
      </c>
      <c r="N54" s="155">
        <v>2.0100000000000001E-3</v>
      </c>
      <c r="O54" s="155">
        <f t="shared" si="18"/>
        <v>0.44</v>
      </c>
      <c r="P54" s="155">
        <v>0</v>
      </c>
      <c r="Q54" s="155">
        <f t="shared" si="19"/>
        <v>0</v>
      </c>
      <c r="R54" s="156"/>
      <c r="S54" s="156" t="s">
        <v>1293</v>
      </c>
      <c r="T54" s="156" t="s">
        <v>1294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3">
        <v>39</v>
      </c>
      <c r="B55" s="174" t="s">
        <v>1368</v>
      </c>
      <c r="C55" s="180" t="s">
        <v>1369</v>
      </c>
      <c r="D55" s="175" t="s">
        <v>344</v>
      </c>
      <c r="E55" s="176">
        <v>58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531</v>
      </c>
      <c r="K55" s="156">
        <f t="shared" si="16"/>
        <v>30798</v>
      </c>
      <c r="L55" s="156">
        <v>21</v>
      </c>
      <c r="M55" s="156">
        <f t="shared" si="17"/>
        <v>0</v>
      </c>
      <c r="N55" s="155">
        <v>4.8000000000000001E-4</v>
      </c>
      <c r="O55" s="155">
        <f t="shared" si="18"/>
        <v>0.03</v>
      </c>
      <c r="P55" s="155">
        <v>0</v>
      </c>
      <c r="Q55" s="155">
        <f t="shared" si="19"/>
        <v>0</v>
      </c>
      <c r="R55" s="156"/>
      <c r="S55" s="156" t="s">
        <v>1293</v>
      </c>
      <c r="T55" s="156" t="s">
        <v>1294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40</v>
      </c>
      <c r="B56" s="174" t="s">
        <v>1370</v>
      </c>
      <c r="C56" s="180" t="s">
        <v>1371</v>
      </c>
      <c r="D56" s="175" t="s">
        <v>344</v>
      </c>
      <c r="E56" s="176">
        <v>40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531</v>
      </c>
      <c r="K56" s="156">
        <f t="shared" si="16"/>
        <v>21240</v>
      </c>
      <c r="L56" s="156">
        <v>21</v>
      </c>
      <c r="M56" s="156">
        <f t="shared" si="17"/>
        <v>0</v>
      </c>
      <c r="N56" s="155">
        <v>4.8000000000000001E-4</v>
      </c>
      <c r="O56" s="155">
        <f t="shared" si="18"/>
        <v>0.02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41</v>
      </c>
      <c r="B57" s="174" t="s">
        <v>1372</v>
      </c>
      <c r="C57" s="180" t="s">
        <v>1373</v>
      </c>
      <c r="D57" s="175" t="s">
        <v>344</v>
      </c>
      <c r="E57" s="176">
        <v>3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611</v>
      </c>
      <c r="K57" s="156">
        <f t="shared" si="16"/>
        <v>1833</v>
      </c>
      <c r="L57" s="156">
        <v>21</v>
      </c>
      <c r="M57" s="156">
        <f t="shared" si="17"/>
        <v>0</v>
      </c>
      <c r="N57" s="155">
        <v>7.1000000000000002E-4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1293</v>
      </c>
      <c r="T57" s="156" t="s">
        <v>1294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3">
        <v>42</v>
      </c>
      <c r="B58" s="174" t="s">
        <v>1374</v>
      </c>
      <c r="C58" s="180" t="s">
        <v>1375</v>
      </c>
      <c r="D58" s="175" t="s">
        <v>220</v>
      </c>
      <c r="E58" s="176">
        <v>104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92.9</v>
      </c>
      <c r="K58" s="156">
        <f t="shared" si="16"/>
        <v>9661.6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231</v>
      </c>
      <c r="T58" s="156" t="s">
        <v>1299</v>
      </c>
      <c r="U58" s="156">
        <v>0.17399999999999999</v>
      </c>
      <c r="V58" s="156">
        <f t="shared" si="20"/>
        <v>18.100000000000001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43</v>
      </c>
      <c r="B59" s="174" t="s">
        <v>1376</v>
      </c>
      <c r="C59" s="180" t="s">
        <v>1377</v>
      </c>
      <c r="D59" s="175" t="s">
        <v>220</v>
      </c>
      <c r="E59" s="176">
        <v>26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138</v>
      </c>
      <c r="K59" s="156">
        <f t="shared" si="16"/>
        <v>3588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231</v>
      </c>
      <c r="T59" s="156" t="s">
        <v>1299</v>
      </c>
      <c r="U59" s="156">
        <v>0.25900000000000001</v>
      </c>
      <c r="V59" s="156">
        <f t="shared" si="20"/>
        <v>6.73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173">
        <v>44</v>
      </c>
      <c r="B60" s="174" t="s">
        <v>1378</v>
      </c>
      <c r="C60" s="180" t="s">
        <v>1379</v>
      </c>
      <c r="D60" s="175" t="s">
        <v>220</v>
      </c>
      <c r="E60" s="176">
        <v>6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1430</v>
      </c>
      <c r="K60" s="156">
        <f t="shared" si="16"/>
        <v>8580</v>
      </c>
      <c r="L60" s="156">
        <v>21</v>
      </c>
      <c r="M60" s="156">
        <f t="shared" si="17"/>
        <v>0</v>
      </c>
      <c r="N60" s="155">
        <v>1.1199999999999999E-3</v>
      </c>
      <c r="O60" s="155">
        <f t="shared" si="18"/>
        <v>0.01</v>
      </c>
      <c r="P60" s="155">
        <v>0</v>
      </c>
      <c r="Q60" s="155">
        <f t="shared" si="19"/>
        <v>0</v>
      </c>
      <c r="R60" s="156"/>
      <c r="S60" s="156" t="s">
        <v>1293</v>
      </c>
      <c r="T60" s="156" t="s">
        <v>1294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45</v>
      </c>
      <c r="B61" s="174" t="s">
        <v>1380</v>
      </c>
      <c r="C61" s="180" t="s">
        <v>1381</v>
      </c>
      <c r="D61" s="175" t="s">
        <v>1382</v>
      </c>
      <c r="E61" s="176">
        <v>13</v>
      </c>
      <c r="F61" s="177"/>
      <c r="G61" s="178">
        <f t="shared" si="14"/>
        <v>0</v>
      </c>
      <c r="H61" s="157">
        <v>2910</v>
      </c>
      <c r="I61" s="156">
        <f t="shared" si="15"/>
        <v>37830</v>
      </c>
      <c r="J61" s="157">
        <v>0</v>
      </c>
      <c r="K61" s="156">
        <f t="shared" si="16"/>
        <v>0</v>
      </c>
      <c r="L61" s="156">
        <v>21</v>
      </c>
      <c r="M61" s="156">
        <f t="shared" si="17"/>
        <v>0</v>
      </c>
      <c r="N61" s="155">
        <v>2.0999999999999999E-3</v>
      </c>
      <c r="O61" s="155">
        <f t="shared" si="18"/>
        <v>0.03</v>
      </c>
      <c r="P61" s="155">
        <v>0</v>
      </c>
      <c r="Q61" s="155">
        <f t="shared" si="19"/>
        <v>0</v>
      </c>
      <c r="R61" s="156"/>
      <c r="S61" s="156" t="s">
        <v>1293</v>
      </c>
      <c r="T61" s="156" t="s">
        <v>1294</v>
      </c>
      <c r="U61" s="156">
        <v>0</v>
      </c>
      <c r="V61" s="156">
        <f t="shared" si="20"/>
        <v>0</v>
      </c>
      <c r="W61" s="156"/>
      <c r="X61" s="156" t="s">
        <v>209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210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46</v>
      </c>
      <c r="B62" s="174" t="s">
        <v>1383</v>
      </c>
      <c r="C62" s="180" t="s">
        <v>1384</v>
      </c>
      <c r="D62" s="175" t="s">
        <v>220</v>
      </c>
      <c r="E62" s="176">
        <v>1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1950</v>
      </c>
      <c r="K62" s="156">
        <f t="shared" si="16"/>
        <v>1950</v>
      </c>
      <c r="L62" s="156">
        <v>21</v>
      </c>
      <c r="M62" s="156">
        <f t="shared" si="17"/>
        <v>0</v>
      </c>
      <c r="N62" s="155">
        <v>9.2000000000000003E-4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1293</v>
      </c>
      <c r="T62" s="156" t="s">
        <v>1294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677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47</v>
      </c>
      <c r="B63" s="174" t="s">
        <v>1385</v>
      </c>
      <c r="C63" s="180" t="s">
        <v>1386</v>
      </c>
      <c r="D63" s="175" t="s">
        <v>220</v>
      </c>
      <c r="E63" s="176">
        <v>2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6300</v>
      </c>
      <c r="K63" s="156">
        <f t="shared" si="16"/>
        <v>12600</v>
      </c>
      <c r="L63" s="156">
        <v>21</v>
      </c>
      <c r="M63" s="156">
        <f t="shared" si="17"/>
        <v>0</v>
      </c>
      <c r="N63" s="155">
        <v>3.8999999999999998E-3</v>
      </c>
      <c r="O63" s="155">
        <f t="shared" si="18"/>
        <v>0.01</v>
      </c>
      <c r="P63" s="155">
        <v>0</v>
      </c>
      <c r="Q63" s="155">
        <f t="shared" si="19"/>
        <v>0</v>
      </c>
      <c r="R63" s="156"/>
      <c r="S63" s="156" t="s">
        <v>1293</v>
      </c>
      <c r="T63" s="156" t="s">
        <v>1294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677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3">
        <v>48</v>
      </c>
      <c r="B64" s="174" t="s">
        <v>1387</v>
      </c>
      <c r="C64" s="180" t="s">
        <v>1388</v>
      </c>
      <c r="D64" s="175" t="s">
        <v>220</v>
      </c>
      <c r="E64" s="176">
        <v>4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6840</v>
      </c>
      <c r="K64" s="156">
        <f t="shared" si="16"/>
        <v>27360</v>
      </c>
      <c r="L64" s="156">
        <v>21</v>
      </c>
      <c r="M64" s="156">
        <f t="shared" si="17"/>
        <v>0</v>
      </c>
      <c r="N64" s="155">
        <v>4.7400000000000003E-3</v>
      </c>
      <c r="O64" s="155">
        <f t="shared" si="18"/>
        <v>0.02</v>
      </c>
      <c r="P64" s="155">
        <v>0</v>
      </c>
      <c r="Q64" s="155">
        <f t="shared" si="19"/>
        <v>0</v>
      </c>
      <c r="R64" s="156"/>
      <c r="S64" s="156" t="s">
        <v>1293</v>
      </c>
      <c r="T64" s="156" t="s">
        <v>1294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677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49</v>
      </c>
      <c r="B65" s="174" t="s">
        <v>1389</v>
      </c>
      <c r="C65" s="180" t="s">
        <v>1390</v>
      </c>
      <c r="D65" s="175" t="s">
        <v>220</v>
      </c>
      <c r="E65" s="176">
        <v>1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996</v>
      </c>
      <c r="K65" s="156">
        <f t="shared" si="16"/>
        <v>996</v>
      </c>
      <c r="L65" s="156">
        <v>21</v>
      </c>
      <c r="M65" s="156">
        <f t="shared" si="17"/>
        <v>0</v>
      </c>
      <c r="N65" s="155">
        <v>8.0000000000000007E-5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1293</v>
      </c>
      <c r="T65" s="156" t="s">
        <v>1294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677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3">
        <v>50</v>
      </c>
      <c r="B66" s="174" t="s">
        <v>1391</v>
      </c>
      <c r="C66" s="180" t="s">
        <v>1392</v>
      </c>
      <c r="D66" s="175" t="s">
        <v>220</v>
      </c>
      <c r="E66" s="176">
        <v>9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954</v>
      </c>
      <c r="K66" s="156">
        <f t="shared" si="16"/>
        <v>8586</v>
      </c>
      <c r="L66" s="156">
        <v>21</v>
      </c>
      <c r="M66" s="156">
        <f t="shared" si="17"/>
        <v>0</v>
      </c>
      <c r="N66" s="155">
        <v>2.9E-4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1293</v>
      </c>
      <c r="T66" s="156" t="s">
        <v>1294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677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73">
        <v>51</v>
      </c>
      <c r="B67" s="174" t="s">
        <v>1393</v>
      </c>
      <c r="C67" s="180" t="s">
        <v>1394</v>
      </c>
      <c r="D67" s="175" t="s">
        <v>220</v>
      </c>
      <c r="E67" s="176">
        <v>10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565</v>
      </c>
      <c r="K67" s="156">
        <f t="shared" si="16"/>
        <v>5650</v>
      </c>
      <c r="L67" s="156">
        <v>21</v>
      </c>
      <c r="M67" s="156">
        <f t="shared" si="17"/>
        <v>0</v>
      </c>
      <c r="N67" s="155">
        <v>1.8000000000000001E-4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1293</v>
      </c>
      <c r="T67" s="156" t="s">
        <v>1294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677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45" outlineLevel="1" x14ac:dyDescent="0.2">
      <c r="A68" s="173">
        <v>52</v>
      </c>
      <c r="B68" s="174" t="s">
        <v>1395</v>
      </c>
      <c r="C68" s="180" t="s">
        <v>1396</v>
      </c>
      <c r="D68" s="175" t="s">
        <v>283</v>
      </c>
      <c r="E68" s="176">
        <v>1.0900000000000001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842</v>
      </c>
      <c r="K68" s="156">
        <f t="shared" si="16"/>
        <v>917.78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231</v>
      </c>
      <c r="T68" s="156" t="s">
        <v>1294</v>
      </c>
      <c r="U68" s="156">
        <v>1.575</v>
      </c>
      <c r="V68" s="156">
        <f t="shared" si="20"/>
        <v>1.72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677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0" t="s">
        <v>192</v>
      </c>
      <c r="B69" s="161" t="s">
        <v>126</v>
      </c>
      <c r="C69" s="179" t="s">
        <v>127</v>
      </c>
      <c r="D69" s="162"/>
      <c r="E69" s="163"/>
      <c r="F69" s="164"/>
      <c r="G69" s="165">
        <f>SUMIF(AG70:AG97,"&lt;&gt;NOR",G70:G97)</f>
        <v>0</v>
      </c>
      <c r="H69" s="159"/>
      <c r="I69" s="159">
        <f>SUM(I70:I97)</f>
        <v>0</v>
      </c>
      <c r="J69" s="159"/>
      <c r="K69" s="159">
        <f>SUM(K70:K97)</f>
        <v>1211418.06</v>
      </c>
      <c r="L69" s="159"/>
      <c r="M69" s="159">
        <f>SUM(M70:M97)</f>
        <v>0</v>
      </c>
      <c r="N69" s="158"/>
      <c r="O69" s="158">
        <f>SUM(O70:O97)</f>
        <v>2.7199999999999993</v>
      </c>
      <c r="P69" s="158"/>
      <c r="Q69" s="158">
        <f>SUM(Q70:Q97)</f>
        <v>2.54</v>
      </c>
      <c r="R69" s="159"/>
      <c r="S69" s="159"/>
      <c r="T69" s="159"/>
      <c r="U69" s="159"/>
      <c r="V69" s="159">
        <f>SUM(V70:V97)</f>
        <v>445.36999999999995</v>
      </c>
      <c r="W69" s="159"/>
      <c r="X69" s="159"/>
      <c r="Y69" s="159"/>
      <c r="AG69" t="s">
        <v>193</v>
      </c>
    </row>
    <row r="70" spans="1:60" ht="22.5" outlineLevel="1" x14ac:dyDescent="0.2">
      <c r="A70" s="173">
        <v>53</v>
      </c>
      <c r="B70" s="174" t="s">
        <v>1397</v>
      </c>
      <c r="C70" s="180" t="s">
        <v>1398</v>
      </c>
      <c r="D70" s="175" t="s">
        <v>344</v>
      </c>
      <c r="E70" s="176">
        <v>450</v>
      </c>
      <c r="F70" s="177"/>
      <c r="G70" s="178">
        <f t="shared" ref="G70:G97" si="21">ROUND(E70*F70,2)</f>
        <v>0</v>
      </c>
      <c r="H70" s="157">
        <v>0</v>
      </c>
      <c r="I70" s="156">
        <f t="shared" ref="I70:I97" si="22">ROUND(E70*H70,2)</f>
        <v>0</v>
      </c>
      <c r="J70" s="157">
        <v>77.400000000000006</v>
      </c>
      <c r="K70" s="156">
        <f t="shared" ref="K70:K97" si="23">ROUND(E70*J70,2)</f>
        <v>34830</v>
      </c>
      <c r="L70" s="156">
        <v>21</v>
      </c>
      <c r="M70" s="156">
        <f t="shared" ref="M70:M97" si="24">G70*(1+L70/100)</f>
        <v>0</v>
      </c>
      <c r="N70" s="155">
        <v>0</v>
      </c>
      <c r="O70" s="155">
        <f t="shared" ref="O70:O97" si="25">ROUND(E70*N70,2)</f>
        <v>0</v>
      </c>
      <c r="P70" s="155">
        <v>2.1299999999999999E-3</v>
      </c>
      <c r="Q70" s="155">
        <f t="shared" ref="Q70:Q97" si="26">ROUND(E70*P70,2)</f>
        <v>0.96</v>
      </c>
      <c r="R70" s="156"/>
      <c r="S70" s="156" t="s">
        <v>231</v>
      </c>
      <c r="T70" s="156" t="s">
        <v>1294</v>
      </c>
      <c r="U70" s="156">
        <v>0.17299999999999999</v>
      </c>
      <c r="V70" s="156">
        <f t="shared" ref="V70:V97" si="27">ROUND(E70*U70,2)</f>
        <v>77.849999999999994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677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73">
        <v>54</v>
      </c>
      <c r="B71" s="174" t="s">
        <v>1399</v>
      </c>
      <c r="C71" s="180" t="s">
        <v>1400</v>
      </c>
      <c r="D71" s="175" t="s">
        <v>344</v>
      </c>
      <c r="E71" s="176">
        <v>250</v>
      </c>
      <c r="F71" s="177"/>
      <c r="G71" s="178">
        <f t="shared" si="21"/>
        <v>0</v>
      </c>
      <c r="H71" s="157">
        <v>0</v>
      </c>
      <c r="I71" s="156">
        <f t="shared" si="22"/>
        <v>0</v>
      </c>
      <c r="J71" s="157">
        <v>91.2</v>
      </c>
      <c r="K71" s="156">
        <f t="shared" si="23"/>
        <v>22800</v>
      </c>
      <c r="L71" s="156">
        <v>21</v>
      </c>
      <c r="M71" s="156">
        <f t="shared" si="24"/>
        <v>0</v>
      </c>
      <c r="N71" s="155">
        <v>0</v>
      </c>
      <c r="O71" s="155">
        <f t="shared" si="25"/>
        <v>0</v>
      </c>
      <c r="P71" s="155">
        <v>4.9699999999999996E-3</v>
      </c>
      <c r="Q71" s="155">
        <f t="shared" si="26"/>
        <v>1.24</v>
      </c>
      <c r="R71" s="156"/>
      <c r="S71" s="156" t="s">
        <v>231</v>
      </c>
      <c r="T71" s="156" t="s">
        <v>1294</v>
      </c>
      <c r="U71" s="156">
        <v>0.20399999999999999</v>
      </c>
      <c r="V71" s="156">
        <f t="shared" si="27"/>
        <v>51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677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3">
        <v>55</v>
      </c>
      <c r="B72" s="174" t="s">
        <v>1401</v>
      </c>
      <c r="C72" s="180" t="s">
        <v>1402</v>
      </c>
      <c r="D72" s="175" t="s">
        <v>344</v>
      </c>
      <c r="E72" s="176">
        <v>50</v>
      </c>
      <c r="F72" s="177"/>
      <c r="G72" s="178">
        <f t="shared" si="21"/>
        <v>0</v>
      </c>
      <c r="H72" s="157">
        <v>0</v>
      </c>
      <c r="I72" s="156">
        <f t="shared" si="22"/>
        <v>0</v>
      </c>
      <c r="J72" s="157">
        <v>107</v>
      </c>
      <c r="K72" s="156">
        <f t="shared" si="23"/>
        <v>5350</v>
      </c>
      <c r="L72" s="156">
        <v>21</v>
      </c>
      <c r="M72" s="156">
        <f t="shared" si="24"/>
        <v>0</v>
      </c>
      <c r="N72" s="155">
        <v>0</v>
      </c>
      <c r="O72" s="155">
        <f t="shared" si="25"/>
        <v>0</v>
      </c>
      <c r="P72" s="155">
        <v>6.7000000000000002E-3</v>
      </c>
      <c r="Q72" s="155">
        <f t="shared" si="26"/>
        <v>0.34</v>
      </c>
      <c r="R72" s="156"/>
      <c r="S72" s="156" t="s">
        <v>231</v>
      </c>
      <c r="T72" s="156" t="s">
        <v>1294</v>
      </c>
      <c r="U72" s="156">
        <v>0.23899999999999999</v>
      </c>
      <c r="V72" s="156">
        <f t="shared" si="27"/>
        <v>11.95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677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2.5" outlineLevel="1" x14ac:dyDescent="0.2">
      <c r="A73" s="173">
        <v>56</v>
      </c>
      <c r="B73" s="174" t="s">
        <v>1403</v>
      </c>
      <c r="C73" s="180" t="s">
        <v>1404</v>
      </c>
      <c r="D73" s="175" t="s">
        <v>344</v>
      </c>
      <c r="E73" s="176">
        <v>895</v>
      </c>
      <c r="F73" s="177"/>
      <c r="G73" s="178">
        <f t="shared" si="21"/>
        <v>0</v>
      </c>
      <c r="H73" s="157">
        <v>0</v>
      </c>
      <c r="I73" s="156">
        <f t="shared" si="22"/>
        <v>0</v>
      </c>
      <c r="J73" s="157">
        <v>364</v>
      </c>
      <c r="K73" s="156">
        <f t="shared" si="23"/>
        <v>325780</v>
      </c>
      <c r="L73" s="156">
        <v>21</v>
      </c>
      <c r="M73" s="156">
        <f t="shared" si="24"/>
        <v>0</v>
      </c>
      <c r="N73" s="155">
        <v>8.4000000000000003E-4</v>
      </c>
      <c r="O73" s="155">
        <f t="shared" si="25"/>
        <v>0.75</v>
      </c>
      <c r="P73" s="155">
        <v>0</v>
      </c>
      <c r="Q73" s="155">
        <f t="shared" si="26"/>
        <v>0</v>
      </c>
      <c r="R73" s="156"/>
      <c r="S73" s="156" t="s">
        <v>1293</v>
      </c>
      <c r="T73" s="156" t="s">
        <v>1294</v>
      </c>
      <c r="U73" s="156">
        <v>0</v>
      </c>
      <c r="V73" s="156">
        <f t="shared" si="27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677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3">
        <v>57</v>
      </c>
      <c r="B74" s="174" t="s">
        <v>1405</v>
      </c>
      <c r="C74" s="180" t="s">
        <v>1406</v>
      </c>
      <c r="D74" s="175" t="s">
        <v>344</v>
      </c>
      <c r="E74" s="176">
        <v>285</v>
      </c>
      <c r="F74" s="177"/>
      <c r="G74" s="178">
        <f t="shared" si="21"/>
        <v>0</v>
      </c>
      <c r="H74" s="157">
        <v>0</v>
      </c>
      <c r="I74" s="156">
        <f t="shared" si="22"/>
        <v>0</v>
      </c>
      <c r="J74" s="157">
        <v>443</v>
      </c>
      <c r="K74" s="156">
        <f t="shared" si="23"/>
        <v>126255</v>
      </c>
      <c r="L74" s="156">
        <v>21</v>
      </c>
      <c r="M74" s="156">
        <f t="shared" si="24"/>
        <v>0</v>
      </c>
      <c r="N74" s="155">
        <v>1.16E-3</v>
      </c>
      <c r="O74" s="155">
        <f t="shared" si="25"/>
        <v>0.33</v>
      </c>
      <c r="P74" s="155">
        <v>0</v>
      </c>
      <c r="Q74" s="155">
        <f t="shared" si="26"/>
        <v>0</v>
      </c>
      <c r="R74" s="156"/>
      <c r="S74" s="156" t="s">
        <v>1293</v>
      </c>
      <c r="T74" s="156" t="s">
        <v>1294</v>
      </c>
      <c r="U74" s="156">
        <v>0</v>
      </c>
      <c r="V74" s="156">
        <f t="shared" si="27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677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3">
        <v>58</v>
      </c>
      <c r="B75" s="174" t="s">
        <v>1407</v>
      </c>
      <c r="C75" s="180" t="s">
        <v>1408</v>
      </c>
      <c r="D75" s="175" t="s">
        <v>344</v>
      </c>
      <c r="E75" s="176">
        <v>160</v>
      </c>
      <c r="F75" s="177"/>
      <c r="G75" s="178">
        <f t="shared" si="21"/>
        <v>0</v>
      </c>
      <c r="H75" s="157">
        <v>0</v>
      </c>
      <c r="I75" s="156">
        <f t="shared" si="22"/>
        <v>0</v>
      </c>
      <c r="J75" s="157">
        <v>524</v>
      </c>
      <c r="K75" s="156">
        <f t="shared" si="23"/>
        <v>83840</v>
      </c>
      <c r="L75" s="156">
        <v>21</v>
      </c>
      <c r="M75" s="156">
        <f t="shared" si="24"/>
        <v>0</v>
      </c>
      <c r="N75" s="155">
        <v>1.4400000000000001E-3</v>
      </c>
      <c r="O75" s="155">
        <f t="shared" si="25"/>
        <v>0.23</v>
      </c>
      <c r="P75" s="155">
        <v>0</v>
      </c>
      <c r="Q75" s="155">
        <f t="shared" si="26"/>
        <v>0</v>
      </c>
      <c r="R75" s="156"/>
      <c r="S75" s="156" t="s">
        <v>1293</v>
      </c>
      <c r="T75" s="156" t="s">
        <v>1294</v>
      </c>
      <c r="U75" s="156">
        <v>0</v>
      </c>
      <c r="V75" s="156">
        <f t="shared" si="27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677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73">
        <v>59</v>
      </c>
      <c r="B76" s="174" t="s">
        <v>1409</v>
      </c>
      <c r="C76" s="180" t="s">
        <v>1410</v>
      </c>
      <c r="D76" s="175" t="s">
        <v>344</v>
      </c>
      <c r="E76" s="176">
        <v>95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633</v>
      </c>
      <c r="K76" s="156">
        <f t="shared" si="23"/>
        <v>60135</v>
      </c>
      <c r="L76" s="156">
        <v>21</v>
      </c>
      <c r="M76" s="156">
        <f t="shared" si="24"/>
        <v>0</v>
      </c>
      <c r="N76" s="155">
        <v>2.81E-3</v>
      </c>
      <c r="O76" s="155">
        <f t="shared" si="25"/>
        <v>0.27</v>
      </c>
      <c r="P76" s="155">
        <v>0</v>
      </c>
      <c r="Q76" s="155">
        <f t="shared" si="26"/>
        <v>0</v>
      </c>
      <c r="R76" s="156"/>
      <c r="S76" s="156" t="s">
        <v>1293</v>
      </c>
      <c r="T76" s="156" t="s">
        <v>1294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677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73">
        <v>60</v>
      </c>
      <c r="B77" s="174" t="s">
        <v>1411</v>
      </c>
      <c r="C77" s="180" t="s">
        <v>1412</v>
      </c>
      <c r="D77" s="175" t="s">
        <v>344</v>
      </c>
      <c r="E77" s="176">
        <v>75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836</v>
      </c>
      <c r="K77" s="156">
        <f t="shared" si="23"/>
        <v>62700</v>
      </c>
      <c r="L77" s="156">
        <v>21</v>
      </c>
      <c r="M77" s="156">
        <f t="shared" si="24"/>
        <v>0</v>
      </c>
      <c r="N77" s="155">
        <v>3.62E-3</v>
      </c>
      <c r="O77" s="155">
        <f t="shared" si="25"/>
        <v>0.27</v>
      </c>
      <c r="P77" s="155">
        <v>0</v>
      </c>
      <c r="Q77" s="155">
        <f t="shared" si="26"/>
        <v>0</v>
      </c>
      <c r="R77" s="156"/>
      <c r="S77" s="156" t="s">
        <v>1293</v>
      </c>
      <c r="T77" s="156" t="s">
        <v>1294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677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3">
        <v>61</v>
      </c>
      <c r="B78" s="174" t="s">
        <v>1413</v>
      </c>
      <c r="C78" s="180" t="s">
        <v>1414</v>
      </c>
      <c r="D78" s="175" t="s">
        <v>344</v>
      </c>
      <c r="E78" s="176">
        <v>33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1040</v>
      </c>
      <c r="K78" s="156">
        <f t="shared" si="23"/>
        <v>34320</v>
      </c>
      <c r="L78" s="156">
        <v>21</v>
      </c>
      <c r="M78" s="156">
        <f t="shared" si="24"/>
        <v>0</v>
      </c>
      <c r="N78" s="155">
        <v>6.1000000000000004E-3</v>
      </c>
      <c r="O78" s="155">
        <f t="shared" si="25"/>
        <v>0.2</v>
      </c>
      <c r="P78" s="155">
        <v>0</v>
      </c>
      <c r="Q78" s="155">
        <f t="shared" si="26"/>
        <v>0</v>
      </c>
      <c r="R78" s="156"/>
      <c r="S78" s="156" t="s">
        <v>1293</v>
      </c>
      <c r="T78" s="156" t="s">
        <v>1294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677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62</v>
      </c>
      <c r="B79" s="174" t="s">
        <v>1415</v>
      </c>
      <c r="C79" s="180" t="s">
        <v>1416</v>
      </c>
      <c r="D79" s="175" t="s">
        <v>344</v>
      </c>
      <c r="E79" s="176">
        <v>50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377</v>
      </c>
      <c r="K79" s="156">
        <f t="shared" si="23"/>
        <v>18850</v>
      </c>
      <c r="L79" s="156">
        <v>21</v>
      </c>
      <c r="M79" s="156">
        <f t="shared" si="24"/>
        <v>0</v>
      </c>
      <c r="N79" s="155">
        <v>9.7999999999999997E-4</v>
      </c>
      <c r="O79" s="155">
        <f t="shared" si="25"/>
        <v>0.05</v>
      </c>
      <c r="P79" s="155">
        <v>0</v>
      </c>
      <c r="Q79" s="155">
        <f t="shared" si="26"/>
        <v>0</v>
      </c>
      <c r="R79" s="156"/>
      <c r="S79" s="156" t="s">
        <v>1293</v>
      </c>
      <c r="T79" s="156" t="s">
        <v>1294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677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3">
        <v>63</v>
      </c>
      <c r="B80" s="174" t="s">
        <v>1417</v>
      </c>
      <c r="C80" s="180" t="s">
        <v>1418</v>
      </c>
      <c r="D80" s="175" t="s">
        <v>344</v>
      </c>
      <c r="E80" s="176">
        <v>165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460</v>
      </c>
      <c r="K80" s="156">
        <f t="shared" si="23"/>
        <v>75900</v>
      </c>
      <c r="L80" s="156">
        <v>21</v>
      </c>
      <c r="M80" s="156">
        <f t="shared" si="24"/>
        <v>0</v>
      </c>
      <c r="N80" s="155">
        <v>1.2600000000000001E-3</v>
      </c>
      <c r="O80" s="155">
        <f t="shared" si="25"/>
        <v>0.21</v>
      </c>
      <c r="P80" s="155">
        <v>0</v>
      </c>
      <c r="Q80" s="155">
        <f t="shared" si="26"/>
        <v>0</v>
      </c>
      <c r="R80" s="156"/>
      <c r="S80" s="156" t="s">
        <v>1293</v>
      </c>
      <c r="T80" s="156" t="s">
        <v>1294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677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64</v>
      </c>
      <c r="B81" s="174" t="s">
        <v>1419</v>
      </c>
      <c r="C81" s="180" t="s">
        <v>1420</v>
      </c>
      <c r="D81" s="175" t="s">
        <v>344</v>
      </c>
      <c r="E81" s="176">
        <v>13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547</v>
      </c>
      <c r="K81" s="156">
        <f t="shared" si="23"/>
        <v>7111</v>
      </c>
      <c r="L81" s="156">
        <v>21</v>
      </c>
      <c r="M81" s="156">
        <f t="shared" si="24"/>
        <v>0</v>
      </c>
      <c r="N81" s="155">
        <v>1.5299999999999999E-3</v>
      </c>
      <c r="O81" s="155">
        <f t="shared" si="25"/>
        <v>0.02</v>
      </c>
      <c r="P81" s="155">
        <v>0</v>
      </c>
      <c r="Q81" s="155">
        <f t="shared" si="26"/>
        <v>0</v>
      </c>
      <c r="R81" s="156"/>
      <c r="S81" s="156" t="s">
        <v>1293</v>
      </c>
      <c r="T81" s="156" t="s">
        <v>1294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677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45" outlineLevel="1" x14ac:dyDescent="0.2">
      <c r="A82" s="173">
        <v>65</v>
      </c>
      <c r="B82" s="174" t="s">
        <v>1421</v>
      </c>
      <c r="C82" s="180" t="s">
        <v>1422</v>
      </c>
      <c r="D82" s="175" t="s">
        <v>344</v>
      </c>
      <c r="E82" s="176">
        <v>945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79.3</v>
      </c>
      <c r="K82" s="156">
        <f t="shared" si="23"/>
        <v>74938.5</v>
      </c>
      <c r="L82" s="156">
        <v>21</v>
      </c>
      <c r="M82" s="156">
        <f t="shared" si="24"/>
        <v>0</v>
      </c>
      <c r="N82" s="155">
        <v>6.9999999999999994E-5</v>
      </c>
      <c r="O82" s="155">
        <f t="shared" si="25"/>
        <v>7.0000000000000007E-2</v>
      </c>
      <c r="P82" s="155">
        <v>0</v>
      </c>
      <c r="Q82" s="155">
        <f t="shared" si="26"/>
        <v>0</v>
      </c>
      <c r="R82" s="156"/>
      <c r="S82" s="156" t="s">
        <v>231</v>
      </c>
      <c r="T82" s="156" t="s">
        <v>1294</v>
      </c>
      <c r="U82" s="156">
        <v>0.13500000000000001</v>
      </c>
      <c r="V82" s="156">
        <f t="shared" si="27"/>
        <v>127.58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677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45" outlineLevel="1" x14ac:dyDescent="0.2">
      <c r="A83" s="173">
        <v>66</v>
      </c>
      <c r="B83" s="174" t="s">
        <v>1423</v>
      </c>
      <c r="C83" s="180" t="s">
        <v>1424</v>
      </c>
      <c r="D83" s="175" t="s">
        <v>344</v>
      </c>
      <c r="E83" s="176">
        <v>720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99.3</v>
      </c>
      <c r="K83" s="156">
        <f t="shared" si="23"/>
        <v>71496</v>
      </c>
      <c r="L83" s="156">
        <v>21</v>
      </c>
      <c r="M83" s="156">
        <f t="shared" si="24"/>
        <v>0</v>
      </c>
      <c r="N83" s="155">
        <v>9.0000000000000006E-5</v>
      </c>
      <c r="O83" s="155">
        <f t="shared" si="25"/>
        <v>0.06</v>
      </c>
      <c r="P83" s="155">
        <v>0</v>
      </c>
      <c r="Q83" s="155">
        <f t="shared" si="26"/>
        <v>0</v>
      </c>
      <c r="R83" s="156"/>
      <c r="S83" s="156" t="s">
        <v>231</v>
      </c>
      <c r="T83" s="156" t="s">
        <v>1294</v>
      </c>
      <c r="U83" s="156">
        <v>0.13500000000000001</v>
      </c>
      <c r="V83" s="156">
        <f t="shared" si="27"/>
        <v>97.2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677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45" outlineLevel="1" x14ac:dyDescent="0.2">
      <c r="A84" s="173">
        <v>67</v>
      </c>
      <c r="B84" s="174" t="s">
        <v>1425</v>
      </c>
      <c r="C84" s="180" t="s">
        <v>1426</v>
      </c>
      <c r="D84" s="175" t="s">
        <v>344</v>
      </c>
      <c r="E84" s="176">
        <v>110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106</v>
      </c>
      <c r="K84" s="156">
        <f t="shared" si="23"/>
        <v>11660</v>
      </c>
      <c r="L84" s="156">
        <v>21</v>
      </c>
      <c r="M84" s="156">
        <f t="shared" si="24"/>
        <v>0</v>
      </c>
      <c r="N84" s="155">
        <v>1.2E-4</v>
      </c>
      <c r="O84" s="155">
        <f t="shared" si="25"/>
        <v>0.01</v>
      </c>
      <c r="P84" s="155">
        <v>0</v>
      </c>
      <c r="Q84" s="155">
        <f t="shared" si="26"/>
        <v>0</v>
      </c>
      <c r="R84" s="156"/>
      <c r="S84" s="156" t="s">
        <v>231</v>
      </c>
      <c r="T84" s="156" t="s">
        <v>1294</v>
      </c>
      <c r="U84" s="156">
        <v>0.13500000000000001</v>
      </c>
      <c r="V84" s="156">
        <f t="shared" si="27"/>
        <v>14.85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677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73">
        <v>68</v>
      </c>
      <c r="B85" s="174" t="s">
        <v>1427</v>
      </c>
      <c r="C85" s="180" t="s">
        <v>1428</v>
      </c>
      <c r="D85" s="175" t="s">
        <v>220</v>
      </c>
      <c r="E85" s="176">
        <v>127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238</v>
      </c>
      <c r="K85" s="156">
        <f t="shared" si="23"/>
        <v>30226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231</v>
      </c>
      <c r="T85" s="156" t="s">
        <v>1294</v>
      </c>
      <c r="U85" s="156">
        <v>0.42499999999999999</v>
      </c>
      <c r="V85" s="156">
        <f t="shared" si="27"/>
        <v>53.98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677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3">
        <v>69</v>
      </c>
      <c r="B86" s="174" t="s">
        <v>1429</v>
      </c>
      <c r="C86" s="180" t="s">
        <v>1430</v>
      </c>
      <c r="D86" s="175" t="s">
        <v>220</v>
      </c>
      <c r="E86" s="176">
        <v>2</v>
      </c>
      <c r="F86" s="177"/>
      <c r="G86" s="178">
        <f t="shared" si="21"/>
        <v>0</v>
      </c>
      <c r="H86" s="157">
        <v>0</v>
      </c>
      <c r="I86" s="156">
        <f t="shared" si="22"/>
        <v>0</v>
      </c>
      <c r="J86" s="157">
        <v>92.3</v>
      </c>
      <c r="K86" s="156">
        <f t="shared" si="23"/>
        <v>184.6</v>
      </c>
      <c r="L86" s="156">
        <v>21</v>
      </c>
      <c r="M86" s="156">
        <f t="shared" si="24"/>
        <v>0</v>
      </c>
      <c r="N86" s="155">
        <v>0</v>
      </c>
      <c r="O86" s="155">
        <f t="shared" si="25"/>
        <v>0</v>
      </c>
      <c r="P86" s="155">
        <v>0</v>
      </c>
      <c r="Q86" s="155">
        <f t="shared" si="26"/>
        <v>0</v>
      </c>
      <c r="R86" s="156"/>
      <c r="S86" s="156" t="s">
        <v>231</v>
      </c>
      <c r="T86" s="156" t="s">
        <v>1294</v>
      </c>
      <c r="U86" s="156">
        <v>0.16500000000000001</v>
      </c>
      <c r="V86" s="156">
        <f t="shared" si="27"/>
        <v>0.33</v>
      </c>
      <c r="W86" s="156"/>
      <c r="X86" s="156" t="s">
        <v>199</v>
      </c>
      <c r="Y86" s="156" t="s">
        <v>200</v>
      </c>
      <c r="Z86" s="146"/>
      <c r="AA86" s="146"/>
      <c r="AB86" s="146"/>
      <c r="AC86" s="146"/>
      <c r="AD86" s="146"/>
      <c r="AE86" s="146"/>
      <c r="AF86" s="146"/>
      <c r="AG86" s="146" t="s">
        <v>677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1" x14ac:dyDescent="0.2">
      <c r="A87" s="173">
        <v>70</v>
      </c>
      <c r="B87" s="174" t="s">
        <v>1431</v>
      </c>
      <c r="C87" s="180" t="s">
        <v>1432</v>
      </c>
      <c r="D87" s="175" t="s">
        <v>196</v>
      </c>
      <c r="E87" s="176">
        <v>2</v>
      </c>
      <c r="F87" s="177"/>
      <c r="G87" s="178">
        <f t="shared" si="21"/>
        <v>0</v>
      </c>
      <c r="H87" s="157">
        <v>0</v>
      </c>
      <c r="I87" s="156">
        <f t="shared" si="22"/>
        <v>0</v>
      </c>
      <c r="J87" s="157">
        <v>8440</v>
      </c>
      <c r="K87" s="156">
        <f t="shared" si="23"/>
        <v>16880</v>
      </c>
      <c r="L87" s="156">
        <v>21</v>
      </c>
      <c r="M87" s="156">
        <f t="shared" si="24"/>
        <v>0</v>
      </c>
      <c r="N87" s="155">
        <v>1.7219999999999999E-2</v>
      </c>
      <c r="O87" s="155">
        <f t="shared" si="25"/>
        <v>0.03</v>
      </c>
      <c r="P87" s="155">
        <v>0</v>
      </c>
      <c r="Q87" s="155">
        <f t="shared" si="26"/>
        <v>0</v>
      </c>
      <c r="R87" s="156"/>
      <c r="S87" s="156" t="s">
        <v>1433</v>
      </c>
      <c r="T87" s="156" t="s">
        <v>1294</v>
      </c>
      <c r="U87" s="156">
        <v>1.095</v>
      </c>
      <c r="V87" s="156">
        <f t="shared" si="27"/>
        <v>2.19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677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3">
        <v>71</v>
      </c>
      <c r="B88" s="174" t="s">
        <v>1434</v>
      </c>
      <c r="C88" s="180" t="s">
        <v>1435</v>
      </c>
      <c r="D88" s="175" t="s">
        <v>220</v>
      </c>
      <c r="E88" s="176">
        <v>4</v>
      </c>
      <c r="F88" s="177"/>
      <c r="G88" s="178">
        <f t="shared" si="21"/>
        <v>0</v>
      </c>
      <c r="H88" s="157">
        <v>0</v>
      </c>
      <c r="I88" s="156">
        <f t="shared" si="22"/>
        <v>0</v>
      </c>
      <c r="J88" s="157">
        <v>839</v>
      </c>
      <c r="K88" s="156">
        <f t="shared" si="23"/>
        <v>3356</v>
      </c>
      <c r="L88" s="156">
        <v>21</v>
      </c>
      <c r="M88" s="156">
        <f t="shared" si="24"/>
        <v>0</v>
      </c>
      <c r="N88" s="155">
        <v>7.6999999999999996E-4</v>
      </c>
      <c r="O88" s="155">
        <f t="shared" si="25"/>
        <v>0</v>
      </c>
      <c r="P88" s="155">
        <v>0</v>
      </c>
      <c r="Q88" s="155">
        <f t="shared" si="26"/>
        <v>0</v>
      </c>
      <c r="R88" s="156"/>
      <c r="S88" s="156" t="s">
        <v>1293</v>
      </c>
      <c r="T88" s="156" t="s">
        <v>1294</v>
      </c>
      <c r="U88" s="156">
        <v>0</v>
      </c>
      <c r="V88" s="156">
        <f t="shared" si="27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677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3">
        <v>72</v>
      </c>
      <c r="B89" s="174" t="s">
        <v>1436</v>
      </c>
      <c r="C89" s="180" t="s">
        <v>1437</v>
      </c>
      <c r="D89" s="175" t="s">
        <v>220</v>
      </c>
      <c r="E89" s="176">
        <v>2</v>
      </c>
      <c r="F89" s="177"/>
      <c r="G89" s="178">
        <f t="shared" si="21"/>
        <v>0</v>
      </c>
      <c r="H89" s="157">
        <v>0</v>
      </c>
      <c r="I89" s="156">
        <f t="shared" si="22"/>
        <v>0</v>
      </c>
      <c r="J89" s="157">
        <v>7010</v>
      </c>
      <c r="K89" s="156">
        <f t="shared" si="23"/>
        <v>14020</v>
      </c>
      <c r="L89" s="156">
        <v>21</v>
      </c>
      <c r="M89" s="156">
        <f t="shared" si="24"/>
        <v>0</v>
      </c>
      <c r="N89" s="155">
        <v>8.8299999999999993E-3</v>
      </c>
      <c r="O89" s="155">
        <f t="shared" si="25"/>
        <v>0.02</v>
      </c>
      <c r="P89" s="155">
        <v>0</v>
      </c>
      <c r="Q89" s="155">
        <f t="shared" si="26"/>
        <v>0</v>
      </c>
      <c r="R89" s="156"/>
      <c r="S89" s="156" t="s">
        <v>231</v>
      </c>
      <c r="T89" s="156" t="s">
        <v>1294</v>
      </c>
      <c r="U89" s="156">
        <v>0.92</v>
      </c>
      <c r="V89" s="156">
        <f t="shared" si="27"/>
        <v>1.84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677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73</v>
      </c>
      <c r="B90" s="174" t="s">
        <v>1438</v>
      </c>
      <c r="C90" s="180" t="s">
        <v>1439</v>
      </c>
      <c r="D90" s="175" t="s">
        <v>220</v>
      </c>
      <c r="E90" s="176">
        <v>4</v>
      </c>
      <c r="F90" s="177"/>
      <c r="G90" s="178">
        <f t="shared" si="21"/>
        <v>0</v>
      </c>
      <c r="H90" s="157">
        <v>0</v>
      </c>
      <c r="I90" s="156">
        <f t="shared" si="22"/>
        <v>0</v>
      </c>
      <c r="J90" s="157">
        <v>1540</v>
      </c>
      <c r="K90" s="156">
        <f t="shared" si="23"/>
        <v>6160</v>
      </c>
      <c r="L90" s="156">
        <v>21</v>
      </c>
      <c r="M90" s="156">
        <f t="shared" si="24"/>
        <v>0</v>
      </c>
      <c r="N90" s="155">
        <v>1.6800000000000001E-3</v>
      </c>
      <c r="O90" s="155">
        <f t="shared" si="25"/>
        <v>0.01</v>
      </c>
      <c r="P90" s="155">
        <v>0</v>
      </c>
      <c r="Q90" s="155">
        <f t="shared" si="26"/>
        <v>0</v>
      </c>
      <c r="R90" s="156"/>
      <c r="S90" s="156" t="s">
        <v>1293</v>
      </c>
      <c r="T90" s="156" t="s">
        <v>1294</v>
      </c>
      <c r="U90" s="156">
        <v>0</v>
      </c>
      <c r="V90" s="156">
        <f t="shared" si="27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677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74</v>
      </c>
      <c r="B91" s="174" t="s">
        <v>1440</v>
      </c>
      <c r="C91" s="180" t="s">
        <v>1441</v>
      </c>
      <c r="D91" s="175" t="s">
        <v>220</v>
      </c>
      <c r="E91" s="176">
        <v>14</v>
      </c>
      <c r="F91" s="177"/>
      <c r="G91" s="178">
        <f t="shared" si="21"/>
        <v>0</v>
      </c>
      <c r="H91" s="157">
        <v>0</v>
      </c>
      <c r="I91" s="156">
        <f t="shared" si="22"/>
        <v>0</v>
      </c>
      <c r="J91" s="157">
        <v>1450</v>
      </c>
      <c r="K91" s="156">
        <f t="shared" si="23"/>
        <v>20300</v>
      </c>
      <c r="L91" s="156">
        <v>21</v>
      </c>
      <c r="M91" s="156">
        <f t="shared" si="24"/>
        <v>0</v>
      </c>
      <c r="N91" s="155">
        <v>8.0000000000000004E-4</v>
      </c>
      <c r="O91" s="155">
        <f t="shared" si="25"/>
        <v>0.01</v>
      </c>
      <c r="P91" s="155">
        <v>0</v>
      </c>
      <c r="Q91" s="155">
        <f t="shared" si="26"/>
        <v>0</v>
      </c>
      <c r="R91" s="156"/>
      <c r="S91" s="156" t="s">
        <v>1293</v>
      </c>
      <c r="T91" s="156" t="s">
        <v>1294</v>
      </c>
      <c r="U91" s="156">
        <v>0</v>
      </c>
      <c r="V91" s="156">
        <f t="shared" si="27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677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75</v>
      </c>
      <c r="B92" s="174" t="s">
        <v>1442</v>
      </c>
      <c r="C92" s="180" t="s">
        <v>1443</v>
      </c>
      <c r="D92" s="175" t="s">
        <v>220</v>
      </c>
      <c r="E92" s="176">
        <v>4</v>
      </c>
      <c r="F92" s="177"/>
      <c r="G92" s="178">
        <f t="shared" si="21"/>
        <v>0</v>
      </c>
      <c r="H92" s="157">
        <v>0</v>
      </c>
      <c r="I92" s="156">
        <f t="shared" si="22"/>
        <v>0</v>
      </c>
      <c r="J92" s="157">
        <v>1240</v>
      </c>
      <c r="K92" s="156">
        <f t="shared" si="23"/>
        <v>4960</v>
      </c>
      <c r="L92" s="156">
        <v>21</v>
      </c>
      <c r="M92" s="156">
        <f t="shared" si="24"/>
        <v>0</v>
      </c>
      <c r="N92" s="155">
        <v>1.1999999999999999E-3</v>
      </c>
      <c r="O92" s="155">
        <f t="shared" si="25"/>
        <v>0</v>
      </c>
      <c r="P92" s="155">
        <v>0</v>
      </c>
      <c r="Q92" s="155">
        <f t="shared" si="26"/>
        <v>0</v>
      </c>
      <c r="R92" s="156"/>
      <c r="S92" s="156" t="s">
        <v>1293</v>
      </c>
      <c r="T92" s="156" t="s">
        <v>1294</v>
      </c>
      <c r="U92" s="156">
        <v>0</v>
      </c>
      <c r="V92" s="156">
        <f t="shared" si="27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677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76</v>
      </c>
      <c r="B93" s="174" t="s">
        <v>1444</v>
      </c>
      <c r="C93" s="180" t="s">
        <v>1445</v>
      </c>
      <c r="D93" s="175" t="s">
        <v>220</v>
      </c>
      <c r="E93" s="176">
        <v>2</v>
      </c>
      <c r="F93" s="177"/>
      <c r="G93" s="178">
        <f t="shared" si="21"/>
        <v>0</v>
      </c>
      <c r="H93" s="157">
        <v>0</v>
      </c>
      <c r="I93" s="156">
        <f t="shared" si="22"/>
        <v>0</v>
      </c>
      <c r="J93" s="157">
        <v>2050</v>
      </c>
      <c r="K93" s="156">
        <f t="shared" si="23"/>
        <v>4100</v>
      </c>
      <c r="L93" s="156">
        <v>21</v>
      </c>
      <c r="M93" s="156">
        <f t="shared" si="24"/>
        <v>0</v>
      </c>
      <c r="N93" s="155">
        <v>1.8600000000000001E-3</v>
      </c>
      <c r="O93" s="155">
        <f t="shared" si="25"/>
        <v>0</v>
      </c>
      <c r="P93" s="155">
        <v>0</v>
      </c>
      <c r="Q93" s="155">
        <f t="shared" si="26"/>
        <v>0</v>
      </c>
      <c r="R93" s="156"/>
      <c r="S93" s="156" t="s">
        <v>1293</v>
      </c>
      <c r="T93" s="156" t="s">
        <v>1294</v>
      </c>
      <c r="U93" s="156">
        <v>0</v>
      </c>
      <c r="V93" s="156">
        <f t="shared" si="27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677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77</v>
      </c>
      <c r="B94" s="174" t="s">
        <v>1446</v>
      </c>
      <c r="C94" s="180" t="s">
        <v>1447</v>
      </c>
      <c r="D94" s="175" t="s">
        <v>196</v>
      </c>
      <c r="E94" s="176">
        <v>4</v>
      </c>
      <c r="F94" s="177"/>
      <c r="G94" s="178">
        <f t="shared" si="21"/>
        <v>0</v>
      </c>
      <c r="H94" s="157">
        <v>0</v>
      </c>
      <c r="I94" s="156">
        <f t="shared" si="22"/>
        <v>0</v>
      </c>
      <c r="J94" s="157">
        <v>11400</v>
      </c>
      <c r="K94" s="156">
        <f t="shared" si="23"/>
        <v>45600</v>
      </c>
      <c r="L94" s="156">
        <v>21</v>
      </c>
      <c r="M94" s="156">
        <f t="shared" si="24"/>
        <v>0</v>
      </c>
      <c r="N94" s="155">
        <v>3.0200000000000001E-2</v>
      </c>
      <c r="O94" s="155">
        <f t="shared" si="25"/>
        <v>0.12</v>
      </c>
      <c r="P94" s="155">
        <v>0</v>
      </c>
      <c r="Q94" s="155">
        <f t="shared" si="26"/>
        <v>0</v>
      </c>
      <c r="R94" s="156"/>
      <c r="S94" s="156" t="s">
        <v>1293</v>
      </c>
      <c r="T94" s="156" t="s">
        <v>1294</v>
      </c>
      <c r="U94" s="156">
        <v>0</v>
      </c>
      <c r="V94" s="156">
        <f t="shared" si="27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677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78</v>
      </c>
      <c r="B95" s="174" t="s">
        <v>1448</v>
      </c>
      <c r="C95" s="180" t="s">
        <v>1449</v>
      </c>
      <c r="D95" s="175" t="s">
        <v>220</v>
      </c>
      <c r="E95" s="176">
        <v>2</v>
      </c>
      <c r="F95" s="177"/>
      <c r="G95" s="178">
        <f t="shared" si="21"/>
        <v>0</v>
      </c>
      <c r="H95" s="157">
        <v>0</v>
      </c>
      <c r="I95" s="156">
        <f t="shared" si="22"/>
        <v>0</v>
      </c>
      <c r="J95" s="157">
        <v>13200</v>
      </c>
      <c r="K95" s="156">
        <f t="shared" si="23"/>
        <v>26400</v>
      </c>
      <c r="L95" s="156">
        <v>21</v>
      </c>
      <c r="M95" s="156">
        <f t="shared" si="24"/>
        <v>0</v>
      </c>
      <c r="N95" s="155">
        <v>2.1059999999999999E-2</v>
      </c>
      <c r="O95" s="155">
        <f t="shared" si="25"/>
        <v>0.04</v>
      </c>
      <c r="P95" s="155">
        <v>0</v>
      </c>
      <c r="Q95" s="155">
        <f t="shared" si="26"/>
        <v>0</v>
      </c>
      <c r="R95" s="156"/>
      <c r="S95" s="156" t="s">
        <v>231</v>
      </c>
      <c r="T95" s="156" t="s">
        <v>1294</v>
      </c>
      <c r="U95" s="156">
        <v>1.3540000000000001</v>
      </c>
      <c r="V95" s="156">
        <f t="shared" si="27"/>
        <v>2.71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677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3">
        <v>79</v>
      </c>
      <c r="B96" s="174" t="s">
        <v>1450</v>
      </c>
      <c r="C96" s="180" t="s">
        <v>1451</v>
      </c>
      <c r="D96" s="175" t="s">
        <v>196</v>
      </c>
      <c r="E96" s="176">
        <v>2</v>
      </c>
      <c r="F96" s="177"/>
      <c r="G96" s="178">
        <f t="shared" si="21"/>
        <v>0</v>
      </c>
      <c r="H96" s="157">
        <v>0</v>
      </c>
      <c r="I96" s="156">
        <f t="shared" si="22"/>
        <v>0</v>
      </c>
      <c r="J96" s="157">
        <v>10600</v>
      </c>
      <c r="K96" s="156">
        <f t="shared" si="23"/>
        <v>21200</v>
      </c>
      <c r="L96" s="156">
        <v>21</v>
      </c>
      <c r="M96" s="156">
        <f t="shared" si="24"/>
        <v>0</v>
      </c>
      <c r="N96" s="155">
        <v>1.093E-2</v>
      </c>
      <c r="O96" s="155">
        <f t="shared" si="25"/>
        <v>0.02</v>
      </c>
      <c r="P96" s="155">
        <v>0</v>
      </c>
      <c r="Q96" s="155">
        <f t="shared" si="26"/>
        <v>0</v>
      </c>
      <c r="R96" s="156"/>
      <c r="S96" s="156" t="s">
        <v>1293</v>
      </c>
      <c r="T96" s="156" t="s">
        <v>1294</v>
      </c>
      <c r="U96" s="156">
        <v>0</v>
      </c>
      <c r="V96" s="156">
        <f t="shared" si="27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677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45" outlineLevel="1" x14ac:dyDescent="0.2">
      <c r="A97" s="173">
        <v>80</v>
      </c>
      <c r="B97" s="174" t="s">
        <v>1452</v>
      </c>
      <c r="C97" s="180" t="s">
        <v>1453</v>
      </c>
      <c r="D97" s="175" t="s">
        <v>283</v>
      </c>
      <c r="E97" s="176">
        <v>2.74</v>
      </c>
      <c r="F97" s="177"/>
      <c r="G97" s="178">
        <f t="shared" si="21"/>
        <v>0</v>
      </c>
      <c r="H97" s="157">
        <v>0</v>
      </c>
      <c r="I97" s="156">
        <f t="shared" si="22"/>
        <v>0</v>
      </c>
      <c r="J97" s="157">
        <v>754</v>
      </c>
      <c r="K97" s="156">
        <f t="shared" si="23"/>
        <v>2065.96</v>
      </c>
      <c r="L97" s="156">
        <v>21</v>
      </c>
      <c r="M97" s="156">
        <f t="shared" si="24"/>
        <v>0</v>
      </c>
      <c r="N97" s="155">
        <v>0</v>
      </c>
      <c r="O97" s="155">
        <f t="shared" si="25"/>
        <v>0</v>
      </c>
      <c r="P97" s="155">
        <v>0</v>
      </c>
      <c r="Q97" s="155">
        <f t="shared" si="26"/>
        <v>0</v>
      </c>
      <c r="R97" s="156"/>
      <c r="S97" s="156" t="s">
        <v>231</v>
      </c>
      <c r="T97" s="156" t="s">
        <v>1294</v>
      </c>
      <c r="U97" s="156">
        <v>1.421</v>
      </c>
      <c r="V97" s="156">
        <f t="shared" si="27"/>
        <v>3.89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677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A98" s="160" t="s">
        <v>192</v>
      </c>
      <c r="B98" s="161" t="s">
        <v>128</v>
      </c>
      <c r="C98" s="179" t="s">
        <v>129</v>
      </c>
      <c r="D98" s="162"/>
      <c r="E98" s="163"/>
      <c r="F98" s="164"/>
      <c r="G98" s="165">
        <f>SUMIF(AG99:AG137,"&lt;&gt;NOR",G99:G137)</f>
        <v>0</v>
      </c>
      <c r="H98" s="159"/>
      <c r="I98" s="159">
        <f>SUM(I99:I137)</f>
        <v>137126</v>
      </c>
      <c r="J98" s="159"/>
      <c r="K98" s="159">
        <f>SUM(K99:K137)</f>
        <v>1169653.6000000001</v>
      </c>
      <c r="L98" s="159"/>
      <c r="M98" s="159">
        <f>SUM(M99:M137)</f>
        <v>0</v>
      </c>
      <c r="N98" s="158"/>
      <c r="O98" s="158">
        <f>SUM(O99:O137)</f>
        <v>1.4600000000000004</v>
      </c>
      <c r="P98" s="158"/>
      <c r="Q98" s="158">
        <f>SUM(Q99:Q137)</f>
        <v>1.1400000000000001</v>
      </c>
      <c r="R98" s="159"/>
      <c r="S98" s="159"/>
      <c r="T98" s="159"/>
      <c r="U98" s="159"/>
      <c r="V98" s="159">
        <f>SUM(V99:V137)</f>
        <v>39.179999999999993</v>
      </c>
      <c r="W98" s="159"/>
      <c r="X98" s="159"/>
      <c r="Y98" s="159"/>
      <c r="AG98" t="s">
        <v>193</v>
      </c>
    </row>
    <row r="99" spans="1:60" outlineLevel="1" x14ac:dyDescent="0.2">
      <c r="A99" s="173">
        <v>81</v>
      </c>
      <c r="B99" s="174" t="s">
        <v>1454</v>
      </c>
      <c r="C99" s="180" t="s">
        <v>1455</v>
      </c>
      <c r="D99" s="175" t="s">
        <v>533</v>
      </c>
      <c r="E99" s="176">
        <v>17</v>
      </c>
      <c r="F99" s="177"/>
      <c r="G99" s="178">
        <f t="shared" ref="G99:G137" si="28">ROUND(E99*F99,2)</f>
        <v>0</v>
      </c>
      <c r="H99" s="157">
        <v>0</v>
      </c>
      <c r="I99" s="156">
        <f t="shared" ref="I99:I137" si="29">ROUND(E99*H99,2)</f>
        <v>0</v>
      </c>
      <c r="J99" s="157">
        <v>680</v>
      </c>
      <c r="K99" s="156">
        <f t="shared" ref="K99:K137" si="30">ROUND(E99*J99,2)</f>
        <v>11560</v>
      </c>
      <c r="L99" s="156">
        <v>21</v>
      </c>
      <c r="M99" s="156">
        <f t="shared" ref="M99:M137" si="31">G99*(1+L99/100)</f>
        <v>0</v>
      </c>
      <c r="N99" s="155">
        <v>0</v>
      </c>
      <c r="O99" s="155">
        <f t="shared" ref="O99:O137" si="32">ROUND(E99*N99,2)</f>
        <v>0</v>
      </c>
      <c r="P99" s="155">
        <v>0</v>
      </c>
      <c r="Q99" s="155">
        <f t="shared" ref="Q99:Q137" si="33">ROUND(E99*P99,2)</f>
        <v>0</v>
      </c>
      <c r="R99" s="156"/>
      <c r="S99" s="156" t="s">
        <v>197</v>
      </c>
      <c r="T99" s="156" t="s">
        <v>198</v>
      </c>
      <c r="U99" s="156">
        <v>0</v>
      </c>
      <c r="V99" s="156">
        <f t="shared" ref="V99:V137" si="34">ROUND(E99*U99,2)</f>
        <v>0</v>
      </c>
      <c r="W99" s="156"/>
      <c r="X99" s="156" t="s">
        <v>199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677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82</v>
      </c>
      <c r="B100" s="174" t="s">
        <v>1456</v>
      </c>
      <c r="C100" s="180" t="s">
        <v>1457</v>
      </c>
      <c r="D100" s="175" t="s">
        <v>533</v>
      </c>
      <c r="E100" s="176">
        <v>10</v>
      </c>
      <c r="F100" s="177"/>
      <c r="G100" s="178">
        <f t="shared" si="28"/>
        <v>0</v>
      </c>
      <c r="H100" s="157">
        <v>0</v>
      </c>
      <c r="I100" s="156">
        <f t="shared" si="29"/>
        <v>0</v>
      </c>
      <c r="J100" s="157">
        <v>3452</v>
      </c>
      <c r="K100" s="156">
        <f t="shared" si="30"/>
        <v>34520</v>
      </c>
      <c r="L100" s="156">
        <v>21</v>
      </c>
      <c r="M100" s="156">
        <f t="shared" si="31"/>
        <v>0</v>
      </c>
      <c r="N100" s="155">
        <v>0</v>
      </c>
      <c r="O100" s="155">
        <f t="shared" si="32"/>
        <v>0</v>
      </c>
      <c r="P100" s="155">
        <v>0</v>
      </c>
      <c r="Q100" s="155">
        <f t="shared" si="33"/>
        <v>0</v>
      </c>
      <c r="R100" s="156"/>
      <c r="S100" s="156" t="s">
        <v>197</v>
      </c>
      <c r="T100" s="156" t="s">
        <v>198</v>
      </c>
      <c r="U100" s="156">
        <v>0</v>
      </c>
      <c r="V100" s="156">
        <f t="shared" si="34"/>
        <v>0</v>
      </c>
      <c r="W100" s="156"/>
      <c r="X100" s="156" t="s">
        <v>199</v>
      </c>
      <c r="Y100" s="156" t="s">
        <v>200</v>
      </c>
      <c r="Z100" s="146"/>
      <c r="AA100" s="146"/>
      <c r="AB100" s="146"/>
      <c r="AC100" s="146"/>
      <c r="AD100" s="146"/>
      <c r="AE100" s="146"/>
      <c r="AF100" s="146"/>
      <c r="AG100" s="146" t="s">
        <v>677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3">
        <v>83</v>
      </c>
      <c r="B101" s="174" t="s">
        <v>1458</v>
      </c>
      <c r="C101" s="180" t="s">
        <v>1459</v>
      </c>
      <c r="D101" s="175" t="s">
        <v>533</v>
      </c>
      <c r="E101" s="176">
        <v>10</v>
      </c>
      <c r="F101" s="177"/>
      <c r="G101" s="178">
        <f t="shared" si="28"/>
        <v>0</v>
      </c>
      <c r="H101" s="157">
        <v>0</v>
      </c>
      <c r="I101" s="156">
        <f t="shared" si="29"/>
        <v>0</v>
      </c>
      <c r="J101" s="157">
        <v>5680</v>
      </c>
      <c r="K101" s="156">
        <f t="shared" si="30"/>
        <v>56800</v>
      </c>
      <c r="L101" s="156">
        <v>21</v>
      </c>
      <c r="M101" s="156">
        <f t="shared" si="31"/>
        <v>0</v>
      </c>
      <c r="N101" s="155">
        <v>0</v>
      </c>
      <c r="O101" s="155">
        <f t="shared" si="32"/>
        <v>0</v>
      </c>
      <c r="P101" s="155">
        <v>0</v>
      </c>
      <c r="Q101" s="155">
        <f t="shared" si="33"/>
        <v>0</v>
      </c>
      <c r="R101" s="156"/>
      <c r="S101" s="156" t="s">
        <v>197</v>
      </c>
      <c r="T101" s="156" t="s">
        <v>198</v>
      </c>
      <c r="U101" s="156">
        <v>0</v>
      </c>
      <c r="V101" s="156">
        <f t="shared" si="34"/>
        <v>0</v>
      </c>
      <c r="W101" s="156"/>
      <c r="X101" s="156" t="s">
        <v>199</v>
      </c>
      <c r="Y101" s="156" t="s">
        <v>200</v>
      </c>
      <c r="Z101" s="146"/>
      <c r="AA101" s="146"/>
      <c r="AB101" s="146"/>
      <c r="AC101" s="146"/>
      <c r="AD101" s="146"/>
      <c r="AE101" s="146"/>
      <c r="AF101" s="146"/>
      <c r="AG101" s="146" t="s">
        <v>677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3">
        <v>84</v>
      </c>
      <c r="B102" s="174" t="s">
        <v>1460</v>
      </c>
      <c r="C102" s="180" t="s">
        <v>1461</v>
      </c>
      <c r="D102" s="175" t="s">
        <v>533</v>
      </c>
      <c r="E102" s="176">
        <v>18</v>
      </c>
      <c r="F102" s="177"/>
      <c r="G102" s="178">
        <f t="shared" si="28"/>
        <v>0</v>
      </c>
      <c r="H102" s="157">
        <v>0</v>
      </c>
      <c r="I102" s="156">
        <f t="shared" si="29"/>
        <v>0</v>
      </c>
      <c r="J102" s="157">
        <v>3950</v>
      </c>
      <c r="K102" s="156">
        <f t="shared" si="30"/>
        <v>71100</v>
      </c>
      <c r="L102" s="156">
        <v>21</v>
      </c>
      <c r="M102" s="156">
        <f t="shared" si="31"/>
        <v>0</v>
      </c>
      <c r="N102" s="155">
        <v>0</v>
      </c>
      <c r="O102" s="155">
        <f t="shared" si="32"/>
        <v>0</v>
      </c>
      <c r="P102" s="155">
        <v>0</v>
      </c>
      <c r="Q102" s="155">
        <f t="shared" si="33"/>
        <v>0</v>
      </c>
      <c r="R102" s="156"/>
      <c r="S102" s="156" t="s">
        <v>197</v>
      </c>
      <c r="T102" s="156" t="s">
        <v>198</v>
      </c>
      <c r="U102" s="156">
        <v>0</v>
      </c>
      <c r="V102" s="156">
        <f t="shared" si="34"/>
        <v>0</v>
      </c>
      <c r="W102" s="156"/>
      <c r="X102" s="156" t="s">
        <v>199</v>
      </c>
      <c r="Y102" s="156" t="s">
        <v>200</v>
      </c>
      <c r="Z102" s="146"/>
      <c r="AA102" s="146"/>
      <c r="AB102" s="146"/>
      <c r="AC102" s="146"/>
      <c r="AD102" s="146"/>
      <c r="AE102" s="146"/>
      <c r="AF102" s="146"/>
      <c r="AG102" s="146" t="s">
        <v>677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85</v>
      </c>
      <c r="B103" s="174" t="s">
        <v>1462</v>
      </c>
      <c r="C103" s="180" t="s">
        <v>1463</v>
      </c>
      <c r="D103" s="175" t="s">
        <v>533</v>
      </c>
      <c r="E103" s="176">
        <v>1</v>
      </c>
      <c r="F103" s="177"/>
      <c r="G103" s="178">
        <f t="shared" si="28"/>
        <v>0</v>
      </c>
      <c r="H103" s="157">
        <v>0</v>
      </c>
      <c r="I103" s="156">
        <f t="shared" si="29"/>
        <v>0</v>
      </c>
      <c r="J103" s="157">
        <v>18500</v>
      </c>
      <c r="K103" s="156">
        <f t="shared" si="30"/>
        <v>18500</v>
      </c>
      <c r="L103" s="156">
        <v>21</v>
      </c>
      <c r="M103" s="156">
        <f t="shared" si="31"/>
        <v>0</v>
      </c>
      <c r="N103" s="155">
        <v>0</v>
      </c>
      <c r="O103" s="155">
        <f t="shared" si="32"/>
        <v>0</v>
      </c>
      <c r="P103" s="155">
        <v>0</v>
      </c>
      <c r="Q103" s="155">
        <f t="shared" si="33"/>
        <v>0</v>
      </c>
      <c r="R103" s="156"/>
      <c r="S103" s="156" t="s">
        <v>197</v>
      </c>
      <c r="T103" s="156" t="s">
        <v>198</v>
      </c>
      <c r="U103" s="156">
        <v>0</v>
      </c>
      <c r="V103" s="156">
        <f t="shared" si="34"/>
        <v>0</v>
      </c>
      <c r="W103" s="156"/>
      <c r="X103" s="156" t="s">
        <v>199</v>
      </c>
      <c r="Y103" s="156" t="s">
        <v>200</v>
      </c>
      <c r="Z103" s="146"/>
      <c r="AA103" s="146"/>
      <c r="AB103" s="146"/>
      <c r="AC103" s="146"/>
      <c r="AD103" s="146"/>
      <c r="AE103" s="146"/>
      <c r="AF103" s="146"/>
      <c r="AG103" s="146" t="s">
        <v>677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 x14ac:dyDescent="0.2">
      <c r="A104" s="173">
        <v>86</v>
      </c>
      <c r="B104" s="174" t="s">
        <v>1464</v>
      </c>
      <c r="C104" s="180" t="s">
        <v>1465</v>
      </c>
      <c r="D104" s="175" t="s">
        <v>196</v>
      </c>
      <c r="E104" s="176">
        <v>10</v>
      </c>
      <c r="F104" s="177"/>
      <c r="G104" s="178">
        <f t="shared" si="28"/>
        <v>0</v>
      </c>
      <c r="H104" s="157">
        <v>0</v>
      </c>
      <c r="I104" s="156">
        <f t="shared" si="29"/>
        <v>0</v>
      </c>
      <c r="J104" s="157">
        <v>245</v>
      </c>
      <c r="K104" s="156">
        <f t="shared" si="30"/>
        <v>2450</v>
      </c>
      <c r="L104" s="156">
        <v>21</v>
      </c>
      <c r="M104" s="156">
        <f t="shared" si="31"/>
        <v>0</v>
      </c>
      <c r="N104" s="155">
        <v>0</v>
      </c>
      <c r="O104" s="155">
        <f t="shared" si="32"/>
        <v>0</v>
      </c>
      <c r="P104" s="155">
        <v>1.933E-2</v>
      </c>
      <c r="Q104" s="155">
        <f t="shared" si="33"/>
        <v>0.19</v>
      </c>
      <c r="R104" s="156"/>
      <c r="S104" s="156" t="s">
        <v>231</v>
      </c>
      <c r="T104" s="156" t="s">
        <v>1294</v>
      </c>
      <c r="U104" s="156">
        <v>0.59</v>
      </c>
      <c r="V104" s="156">
        <f t="shared" si="34"/>
        <v>5.9</v>
      </c>
      <c r="W104" s="156"/>
      <c r="X104" s="156" t="s">
        <v>199</v>
      </c>
      <c r="Y104" s="156" t="s">
        <v>200</v>
      </c>
      <c r="Z104" s="146"/>
      <c r="AA104" s="146"/>
      <c r="AB104" s="146"/>
      <c r="AC104" s="146"/>
      <c r="AD104" s="146"/>
      <c r="AE104" s="146"/>
      <c r="AF104" s="146"/>
      <c r="AG104" s="146" t="s">
        <v>677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87</v>
      </c>
      <c r="B105" s="174" t="s">
        <v>1466</v>
      </c>
      <c r="C105" s="180" t="s">
        <v>1467</v>
      </c>
      <c r="D105" s="175" t="s">
        <v>196</v>
      </c>
      <c r="E105" s="176">
        <v>26</v>
      </c>
      <c r="F105" s="177"/>
      <c r="G105" s="178">
        <f t="shared" si="28"/>
        <v>0</v>
      </c>
      <c r="H105" s="157">
        <v>0</v>
      </c>
      <c r="I105" s="156">
        <f t="shared" si="29"/>
        <v>0</v>
      </c>
      <c r="J105" s="157">
        <v>9040</v>
      </c>
      <c r="K105" s="156">
        <f t="shared" si="30"/>
        <v>235040</v>
      </c>
      <c r="L105" s="156">
        <v>21</v>
      </c>
      <c r="M105" s="156">
        <f t="shared" si="31"/>
        <v>0</v>
      </c>
      <c r="N105" s="155">
        <v>2.0300000000000001E-3</v>
      </c>
      <c r="O105" s="155">
        <f t="shared" si="32"/>
        <v>0.05</v>
      </c>
      <c r="P105" s="155">
        <v>0</v>
      </c>
      <c r="Q105" s="155">
        <f t="shared" si="33"/>
        <v>0</v>
      </c>
      <c r="R105" s="156"/>
      <c r="S105" s="156" t="s">
        <v>1293</v>
      </c>
      <c r="T105" s="156" t="s">
        <v>1294</v>
      </c>
      <c r="U105" s="156">
        <v>0</v>
      </c>
      <c r="V105" s="156">
        <f t="shared" si="34"/>
        <v>0</v>
      </c>
      <c r="W105" s="156"/>
      <c r="X105" s="156" t="s">
        <v>199</v>
      </c>
      <c r="Y105" s="156" t="s">
        <v>200</v>
      </c>
      <c r="Z105" s="146"/>
      <c r="AA105" s="146"/>
      <c r="AB105" s="146"/>
      <c r="AC105" s="146"/>
      <c r="AD105" s="146"/>
      <c r="AE105" s="146"/>
      <c r="AF105" s="146"/>
      <c r="AG105" s="146" t="s">
        <v>677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73">
        <v>88</v>
      </c>
      <c r="B106" s="174" t="s">
        <v>1468</v>
      </c>
      <c r="C106" s="180" t="s">
        <v>1469</v>
      </c>
      <c r="D106" s="175" t="s">
        <v>220</v>
      </c>
      <c r="E106" s="176">
        <v>26</v>
      </c>
      <c r="F106" s="177"/>
      <c r="G106" s="178">
        <f t="shared" si="28"/>
        <v>0</v>
      </c>
      <c r="H106" s="157">
        <v>0</v>
      </c>
      <c r="I106" s="156">
        <f t="shared" si="29"/>
        <v>0</v>
      </c>
      <c r="J106" s="157">
        <v>1480</v>
      </c>
      <c r="K106" s="156">
        <f t="shared" si="30"/>
        <v>38480</v>
      </c>
      <c r="L106" s="156">
        <v>21</v>
      </c>
      <c r="M106" s="156">
        <f t="shared" si="31"/>
        <v>0</v>
      </c>
      <c r="N106" s="155">
        <v>1.1900000000000001E-3</v>
      </c>
      <c r="O106" s="155">
        <f t="shared" si="32"/>
        <v>0.03</v>
      </c>
      <c r="P106" s="155">
        <v>0</v>
      </c>
      <c r="Q106" s="155">
        <f t="shared" si="33"/>
        <v>0</v>
      </c>
      <c r="R106" s="156"/>
      <c r="S106" s="156" t="s">
        <v>1293</v>
      </c>
      <c r="T106" s="156" t="s">
        <v>1294</v>
      </c>
      <c r="U106" s="156">
        <v>0</v>
      </c>
      <c r="V106" s="156">
        <f t="shared" si="34"/>
        <v>0</v>
      </c>
      <c r="W106" s="156"/>
      <c r="X106" s="156" t="s">
        <v>199</v>
      </c>
      <c r="Y106" s="156" t="s">
        <v>200</v>
      </c>
      <c r="Z106" s="146"/>
      <c r="AA106" s="146"/>
      <c r="AB106" s="146"/>
      <c r="AC106" s="146"/>
      <c r="AD106" s="146"/>
      <c r="AE106" s="146"/>
      <c r="AF106" s="146"/>
      <c r="AG106" s="146" t="s">
        <v>677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3">
        <v>89</v>
      </c>
      <c r="B107" s="174" t="s">
        <v>1470</v>
      </c>
      <c r="C107" s="180" t="s">
        <v>1471</v>
      </c>
      <c r="D107" s="175" t="s">
        <v>220</v>
      </c>
      <c r="E107" s="176">
        <v>18</v>
      </c>
      <c r="F107" s="177"/>
      <c r="G107" s="178">
        <f t="shared" si="28"/>
        <v>0</v>
      </c>
      <c r="H107" s="157">
        <v>5570</v>
      </c>
      <c r="I107" s="156">
        <f t="shared" si="29"/>
        <v>100260</v>
      </c>
      <c r="J107" s="157">
        <v>0</v>
      </c>
      <c r="K107" s="156">
        <f t="shared" si="30"/>
        <v>0</v>
      </c>
      <c r="L107" s="156">
        <v>21</v>
      </c>
      <c r="M107" s="156">
        <f t="shared" si="31"/>
        <v>0</v>
      </c>
      <c r="N107" s="155">
        <v>2.1899999999999999E-2</v>
      </c>
      <c r="O107" s="155">
        <f t="shared" si="32"/>
        <v>0.39</v>
      </c>
      <c r="P107" s="155">
        <v>0</v>
      </c>
      <c r="Q107" s="155">
        <f t="shared" si="33"/>
        <v>0</v>
      </c>
      <c r="R107" s="156"/>
      <c r="S107" s="156" t="s">
        <v>1293</v>
      </c>
      <c r="T107" s="156" t="s">
        <v>1294</v>
      </c>
      <c r="U107" s="156">
        <v>0</v>
      </c>
      <c r="V107" s="156">
        <f t="shared" si="34"/>
        <v>0</v>
      </c>
      <c r="W107" s="156"/>
      <c r="X107" s="156" t="s">
        <v>209</v>
      </c>
      <c r="Y107" s="156" t="s">
        <v>200</v>
      </c>
      <c r="Z107" s="146"/>
      <c r="AA107" s="146"/>
      <c r="AB107" s="146"/>
      <c r="AC107" s="146"/>
      <c r="AD107" s="146"/>
      <c r="AE107" s="146"/>
      <c r="AF107" s="146"/>
      <c r="AG107" s="146" t="s">
        <v>210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1" x14ac:dyDescent="0.2">
      <c r="A108" s="173">
        <v>90</v>
      </c>
      <c r="B108" s="174" t="s">
        <v>1472</v>
      </c>
      <c r="C108" s="180" t="s">
        <v>1473</v>
      </c>
      <c r="D108" s="175" t="s">
        <v>220</v>
      </c>
      <c r="E108" s="176">
        <v>8</v>
      </c>
      <c r="F108" s="177"/>
      <c r="G108" s="178">
        <f t="shared" si="28"/>
        <v>0</v>
      </c>
      <c r="H108" s="157">
        <v>2210</v>
      </c>
      <c r="I108" s="156">
        <f t="shared" si="29"/>
        <v>17680</v>
      </c>
      <c r="J108" s="157">
        <v>0</v>
      </c>
      <c r="K108" s="156">
        <f t="shared" si="30"/>
        <v>0</v>
      </c>
      <c r="L108" s="156">
        <v>21</v>
      </c>
      <c r="M108" s="156">
        <f t="shared" si="31"/>
        <v>0</v>
      </c>
      <c r="N108" s="155">
        <v>1.4999999999999999E-2</v>
      </c>
      <c r="O108" s="155">
        <f t="shared" si="32"/>
        <v>0.12</v>
      </c>
      <c r="P108" s="155">
        <v>0</v>
      </c>
      <c r="Q108" s="155">
        <f t="shared" si="33"/>
        <v>0</v>
      </c>
      <c r="R108" s="156"/>
      <c r="S108" s="156" t="s">
        <v>1293</v>
      </c>
      <c r="T108" s="156" t="s">
        <v>1294</v>
      </c>
      <c r="U108" s="156">
        <v>0</v>
      </c>
      <c r="V108" s="156">
        <f t="shared" si="34"/>
        <v>0</v>
      </c>
      <c r="W108" s="156"/>
      <c r="X108" s="156" t="s">
        <v>209</v>
      </c>
      <c r="Y108" s="156" t="s">
        <v>200</v>
      </c>
      <c r="Z108" s="146"/>
      <c r="AA108" s="146"/>
      <c r="AB108" s="146"/>
      <c r="AC108" s="146"/>
      <c r="AD108" s="146"/>
      <c r="AE108" s="146"/>
      <c r="AF108" s="146"/>
      <c r="AG108" s="146" t="s">
        <v>210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3">
        <v>91</v>
      </c>
      <c r="B109" s="174" t="s">
        <v>1474</v>
      </c>
      <c r="C109" s="180" t="s">
        <v>1475</v>
      </c>
      <c r="D109" s="175" t="s">
        <v>220</v>
      </c>
      <c r="E109" s="176">
        <v>26</v>
      </c>
      <c r="F109" s="177"/>
      <c r="G109" s="178">
        <f t="shared" si="28"/>
        <v>0</v>
      </c>
      <c r="H109" s="157">
        <v>0</v>
      </c>
      <c r="I109" s="156">
        <f t="shared" si="29"/>
        <v>0</v>
      </c>
      <c r="J109" s="157">
        <v>158</v>
      </c>
      <c r="K109" s="156">
        <f t="shared" si="30"/>
        <v>4108</v>
      </c>
      <c r="L109" s="156">
        <v>21</v>
      </c>
      <c r="M109" s="156">
        <f t="shared" si="31"/>
        <v>0</v>
      </c>
      <c r="N109" s="155">
        <v>0</v>
      </c>
      <c r="O109" s="155">
        <f t="shared" si="32"/>
        <v>0</v>
      </c>
      <c r="P109" s="155">
        <v>0</v>
      </c>
      <c r="Q109" s="155">
        <f t="shared" si="33"/>
        <v>0</v>
      </c>
      <c r="R109" s="156"/>
      <c r="S109" s="156" t="s">
        <v>1293</v>
      </c>
      <c r="T109" s="156" t="s">
        <v>1294</v>
      </c>
      <c r="U109" s="156">
        <v>0</v>
      </c>
      <c r="V109" s="156">
        <f t="shared" si="34"/>
        <v>0</v>
      </c>
      <c r="W109" s="156"/>
      <c r="X109" s="156" t="s">
        <v>199</v>
      </c>
      <c r="Y109" s="156" t="s">
        <v>200</v>
      </c>
      <c r="Z109" s="146"/>
      <c r="AA109" s="146"/>
      <c r="AB109" s="146"/>
      <c r="AC109" s="146"/>
      <c r="AD109" s="146"/>
      <c r="AE109" s="146"/>
      <c r="AF109" s="146"/>
      <c r="AG109" s="146" t="s">
        <v>677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3">
        <v>92</v>
      </c>
      <c r="B110" s="174" t="s">
        <v>1476</v>
      </c>
      <c r="C110" s="180" t="s">
        <v>1477</v>
      </c>
      <c r="D110" s="175" t="s">
        <v>220</v>
      </c>
      <c r="E110" s="176">
        <v>26</v>
      </c>
      <c r="F110" s="177"/>
      <c r="G110" s="178">
        <f t="shared" si="28"/>
        <v>0</v>
      </c>
      <c r="H110" s="157">
        <v>611</v>
      </c>
      <c r="I110" s="156">
        <f t="shared" si="29"/>
        <v>15886</v>
      </c>
      <c r="J110" s="157">
        <v>0</v>
      </c>
      <c r="K110" s="156">
        <f t="shared" si="30"/>
        <v>0</v>
      </c>
      <c r="L110" s="156">
        <v>21</v>
      </c>
      <c r="M110" s="156">
        <f t="shared" si="31"/>
        <v>0</v>
      </c>
      <c r="N110" s="155">
        <v>1.2800000000000001E-3</v>
      </c>
      <c r="O110" s="155">
        <f t="shared" si="32"/>
        <v>0.03</v>
      </c>
      <c r="P110" s="155">
        <v>0</v>
      </c>
      <c r="Q110" s="155">
        <f t="shared" si="33"/>
        <v>0</v>
      </c>
      <c r="R110" s="156"/>
      <c r="S110" s="156" t="s">
        <v>1293</v>
      </c>
      <c r="T110" s="156" t="s">
        <v>1294</v>
      </c>
      <c r="U110" s="156">
        <v>0</v>
      </c>
      <c r="V110" s="156">
        <f t="shared" si="34"/>
        <v>0</v>
      </c>
      <c r="W110" s="156"/>
      <c r="X110" s="156" t="s">
        <v>209</v>
      </c>
      <c r="Y110" s="156" t="s">
        <v>200</v>
      </c>
      <c r="Z110" s="146"/>
      <c r="AA110" s="146"/>
      <c r="AB110" s="146"/>
      <c r="AC110" s="146"/>
      <c r="AD110" s="146"/>
      <c r="AE110" s="146"/>
      <c r="AF110" s="146"/>
      <c r="AG110" s="146" t="s">
        <v>210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73">
        <v>93</v>
      </c>
      <c r="B111" s="174" t="s">
        <v>1478</v>
      </c>
      <c r="C111" s="180" t="s">
        <v>1479</v>
      </c>
      <c r="D111" s="175" t="s">
        <v>196</v>
      </c>
      <c r="E111" s="176">
        <v>3</v>
      </c>
      <c r="F111" s="177"/>
      <c r="G111" s="178">
        <f t="shared" si="28"/>
        <v>0</v>
      </c>
      <c r="H111" s="157">
        <v>0</v>
      </c>
      <c r="I111" s="156">
        <f t="shared" si="29"/>
        <v>0</v>
      </c>
      <c r="J111" s="157">
        <v>11400</v>
      </c>
      <c r="K111" s="156">
        <f t="shared" si="30"/>
        <v>34200</v>
      </c>
      <c r="L111" s="156">
        <v>21</v>
      </c>
      <c r="M111" s="156">
        <f t="shared" si="31"/>
        <v>0</v>
      </c>
      <c r="N111" s="155">
        <v>1.6080000000000001E-2</v>
      </c>
      <c r="O111" s="155">
        <f t="shared" si="32"/>
        <v>0.05</v>
      </c>
      <c r="P111" s="155">
        <v>0</v>
      </c>
      <c r="Q111" s="155">
        <f t="shared" si="33"/>
        <v>0</v>
      </c>
      <c r="R111" s="156"/>
      <c r="S111" s="156" t="s">
        <v>1293</v>
      </c>
      <c r="T111" s="156" t="s">
        <v>1294</v>
      </c>
      <c r="U111" s="156">
        <v>0</v>
      </c>
      <c r="V111" s="156">
        <f t="shared" si="34"/>
        <v>0</v>
      </c>
      <c r="W111" s="156"/>
      <c r="X111" s="156" t="s">
        <v>199</v>
      </c>
      <c r="Y111" s="156" t="s">
        <v>200</v>
      </c>
      <c r="Z111" s="146"/>
      <c r="AA111" s="146"/>
      <c r="AB111" s="146"/>
      <c r="AC111" s="146"/>
      <c r="AD111" s="146"/>
      <c r="AE111" s="146"/>
      <c r="AF111" s="146"/>
      <c r="AG111" s="146" t="s">
        <v>677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94</v>
      </c>
      <c r="B112" s="174" t="s">
        <v>1480</v>
      </c>
      <c r="C112" s="180" t="s">
        <v>1481</v>
      </c>
      <c r="D112" s="175" t="s">
        <v>196</v>
      </c>
      <c r="E112" s="176">
        <v>1</v>
      </c>
      <c r="F112" s="177"/>
      <c r="G112" s="178">
        <f t="shared" si="28"/>
        <v>0</v>
      </c>
      <c r="H112" s="157">
        <v>0</v>
      </c>
      <c r="I112" s="156">
        <f t="shared" si="29"/>
        <v>0</v>
      </c>
      <c r="J112" s="157">
        <v>180</v>
      </c>
      <c r="K112" s="156">
        <f t="shared" si="30"/>
        <v>180</v>
      </c>
      <c r="L112" s="156">
        <v>21</v>
      </c>
      <c r="M112" s="156">
        <f t="shared" si="31"/>
        <v>0</v>
      </c>
      <c r="N112" s="155">
        <v>0</v>
      </c>
      <c r="O112" s="155">
        <f t="shared" si="32"/>
        <v>0</v>
      </c>
      <c r="P112" s="155">
        <v>1.72E-2</v>
      </c>
      <c r="Q112" s="155">
        <f t="shared" si="33"/>
        <v>0.02</v>
      </c>
      <c r="R112" s="156"/>
      <c r="S112" s="156" t="s">
        <v>231</v>
      </c>
      <c r="T112" s="156" t="s">
        <v>1294</v>
      </c>
      <c r="U112" s="156">
        <v>0.40300000000000002</v>
      </c>
      <c r="V112" s="156">
        <f t="shared" si="34"/>
        <v>0.4</v>
      </c>
      <c r="W112" s="156"/>
      <c r="X112" s="156" t="s">
        <v>199</v>
      </c>
      <c r="Y112" s="156" t="s">
        <v>200</v>
      </c>
      <c r="Z112" s="146"/>
      <c r="AA112" s="146"/>
      <c r="AB112" s="146"/>
      <c r="AC112" s="146"/>
      <c r="AD112" s="146"/>
      <c r="AE112" s="146"/>
      <c r="AF112" s="146"/>
      <c r="AG112" s="146" t="s">
        <v>677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95</v>
      </c>
      <c r="B113" s="174" t="s">
        <v>1482</v>
      </c>
      <c r="C113" s="180" t="s">
        <v>1483</v>
      </c>
      <c r="D113" s="175" t="s">
        <v>196</v>
      </c>
      <c r="E113" s="176">
        <v>1</v>
      </c>
      <c r="F113" s="177"/>
      <c r="G113" s="178">
        <f t="shared" si="28"/>
        <v>0</v>
      </c>
      <c r="H113" s="157">
        <v>0</v>
      </c>
      <c r="I113" s="156">
        <f t="shared" si="29"/>
        <v>0</v>
      </c>
      <c r="J113" s="157">
        <v>333</v>
      </c>
      <c r="K113" s="156">
        <f t="shared" si="30"/>
        <v>333</v>
      </c>
      <c r="L113" s="156">
        <v>21</v>
      </c>
      <c r="M113" s="156">
        <f t="shared" si="31"/>
        <v>0</v>
      </c>
      <c r="N113" s="155">
        <v>0</v>
      </c>
      <c r="O113" s="155">
        <f t="shared" si="32"/>
        <v>0</v>
      </c>
      <c r="P113" s="155">
        <v>3.968E-2</v>
      </c>
      <c r="Q113" s="155">
        <f t="shared" si="33"/>
        <v>0.04</v>
      </c>
      <c r="R113" s="156"/>
      <c r="S113" s="156" t="s">
        <v>231</v>
      </c>
      <c r="T113" s="156" t="s">
        <v>1294</v>
      </c>
      <c r="U113" s="156">
        <v>0.74399999999999999</v>
      </c>
      <c r="V113" s="156">
        <f t="shared" si="34"/>
        <v>0.74</v>
      </c>
      <c r="W113" s="156"/>
      <c r="X113" s="156" t="s">
        <v>199</v>
      </c>
      <c r="Y113" s="156" t="s">
        <v>200</v>
      </c>
      <c r="Z113" s="146"/>
      <c r="AA113" s="146"/>
      <c r="AB113" s="146"/>
      <c r="AC113" s="146"/>
      <c r="AD113" s="146"/>
      <c r="AE113" s="146"/>
      <c r="AF113" s="146"/>
      <c r="AG113" s="146" t="s">
        <v>677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3">
        <v>96</v>
      </c>
      <c r="B114" s="174" t="s">
        <v>1484</v>
      </c>
      <c r="C114" s="180" t="s">
        <v>1485</v>
      </c>
      <c r="D114" s="175" t="s">
        <v>196</v>
      </c>
      <c r="E114" s="176">
        <v>28</v>
      </c>
      <c r="F114" s="177"/>
      <c r="G114" s="178">
        <f t="shared" si="28"/>
        <v>0</v>
      </c>
      <c r="H114" s="157">
        <v>0</v>
      </c>
      <c r="I114" s="156">
        <f t="shared" si="29"/>
        <v>0</v>
      </c>
      <c r="J114" s="157">
        <v>162</v>
      </c>
      <c r="K114" s="156">
        <f t="shared" si="30"/>
        <v>4536</v>
      </c>
      <c r="L114" s="156">
        <v>21</v>
      </c>
      <c r="M114" s="156">
        <f t="shared" si="31"/>
        <v>0</v>
      </c>
      <c r="N114" s="155">
        <v>0</v>
      </c>
      <c r="O114" s="155">
        <f t="shared" si="32"/>
        <v>0</v>
      </c>
      <c r="P114" s="155">
        <v>1.9460000000000002E-2</v>
      </c>
      <c r="Q114" s="155">
        <f t="shared" si="33"/>
        <v>0.54</v>
      </c>
      <c r="R114" s="156"/>
      <c r="S114" s="156" t="s">
        <v>231</v>
      </c>
      <c r="T114" s="156" t="s">
        <v>1294</v>
      </c>
      <c r="U114" s="156">
        <v>0.38200000000000001</v>
      </c>
      <c r="V114" s="156">
        <f t="shared" si="34"/>
        <v>10.7</v>
      </c>
      <c r="W114" s="156"/>
      <c r="X114" s="156" t="s">
        <v>199</v>
      </c>
      <c r="Y114" s="156" t="s">
        <v>200</v>
      </c>
      <c r="Z114" s="146"/>
      <c r="AA114" s="146"/>
      <c r="AB114" s="146"/>
      <c r="AC114" s="146"/>
      <c r="AD114" s="146"/>
      <c r="AE114" s="146"/>
      <c r="AF114" s="146"/>
      <c r="AG114" s="146" t="s">
        <v>677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33.75" outlineLevel="1" x14ac:dyDescent="0.2">
      <c r="A115" s="173">
        <v>97</v>
      </c>
      <c r="B115" s="174" t="s">
        <v>1486</v>
      </c>
      <c r="C115" s="180" t="s">
        <v>1487</v>
      </c>
      <c r="D115" s="175" t="s">
        <v>196</v>
      </c>
      <c r="E115" s="176">
        <v>34</v>
      </c>
      <c r="F115" s="177"/>
      <c r="G115" s="178">
        <f t="shared" si="28"/>
        <v>0</v>
      </c>
      <c r="H115" s="157">
        <v>0</v>
      </c>
      <c r="I115" s="156">
        <f t="shared" si="29"/>
        <v>0</v>
      </c>
      <c r="J115" s="157">
        <v>4150</v>
      </c>
      <c r="K115" s="156">
        <f t="shared" si="30"/>
        <v>141100</v>
      </c>
      <c r="L115" s="156">
        <v>21</v>
      </c>
      <c r="M115" s="156">
        <f t="shared" si="31"/>
        <v>0</v>
      </c>
      <c r="N115" s="155">
        <v>1.4970000000000001E-2</v>
      </c>
      <c r="O115" s="155">
        <f t="shared" si="32"/>
        <v>0.51</v>
      </c>
      <c r="P115" s="155">
        <v>0</v>
      </c>
      <c r="Q115" s="155">
        <f t="shared" si="33"/>
        <v>0</v>
      </c>
      <c r="R115" s="156"/>
      <c r="S115" s="156" t="s">
        <v>1293</v>
      </c>
      <c r="T115" s="156" t="s">
        <v>1294</v>
      </c>
      <c r="U115" s="156">
        <v>0</v>
      </c>
      <c r="V115" s="156">
        <f t="shared" si="34"/>
        <v>0</v>
      </c>
      <c r="W115" s="156"/>
      <c r="X115" s="156" t="s">
        <v>199</v>
      </c>
      <c r="Y115" s="156" t="s">
        <v>200</v>
      </c>
      <c r="Z115" s="146"/>
      <c r="AA115" s="146"/>
      <c r="AB115" s="146"/>
      <c r="AC115" s="146"/>
      <c r="AD115" s="146"/>
      <c r="AE115" s="146"/>
      <c r="AF115" s="146"/>
      <c r="AG115" s="146" t="s">
        <v>677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33.75" outlineLevel="1" x14ac:dyDescent="0.2">
      <c r="A116" s="173">
        <v>98</v>
      </c>
      <c r="B116" s="174" t="s">
        <v>1488</v>
      </c>
      <c r="C116" s="180" t="s">
        <v>1489</v>
      </c>
      <c r="D116" s="175" t="s">
        <v>196</v>
      </c>
      <c r="E116" s="176">
        <v>3</v>
      </c>
      <c r="F116" s="177"/>
      <c r="G116" s="178">
        <f t="shared" si="28"/>
        <v>0</v>
      </c>
      <c r="H116" s="157">
        <v>0</v>
      </c>
      <c r="I116" s="156">
        <f t="shared" si="29"/>
        <v>0</v>
      </c>
      <c r="J116" s="157">
        <v>3730</v>
      </c>
      <c r="K116" s="156">
        <f t="shared" si="30"/>
        <v>11190</v>
      </c>
      <c r="L116" s="156">
        <v>21</v>
      </c>
      <c r="M116" s="156">
        <f t="shared" si="31"/>
        <v>0</v>
      </c>
      <c r="N116" s="155">
        <v>9.4599999999999997E-3</v>
      </c>
      <c r="O116" s="155">
        <f t="shared" si="32"/>
        <v>0.03</v>
      </c>
      <c r="P116" s="155">
        <v>0</v>
      </c>
      <c r="Q116" s="155">
        <f t="shared" si="33"/>
        <v>0</v>
      </c>
      <c r="R116" s="156"/>
      <c r="S116" s="156" t="s">
        <v>1293</v>
      </c>
      <c r="T116" s="156" t="s">
        <v>1294</v>
      </c>
      <c r="U116" s="156">
        <v>0</v>
      </c>
      <c r="V116" s="156">
        <f t="shared" si="34"/>
        <v>0</v>
      </c>
      <c r="W116" s="156"/>
      <c r="X116" s="156" t="s">
        <v>199</v>
      </c>
      <c r="Y116" s="156" t="s">
        <v>200</v>
      </c>
      <c r="Z116" s="146"/>
      <c r="AA116" s="146"/>
      <c r="AB116" s="146"/>
      <c r="AC116" s="146"/>
      <c r="AD116" s="146"/>
      <c r="AE116" s="146"/>
      <c r="AF116" s="146"/>
      <c r="AG116" s="146" t="s">
        <v>677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3">
        <v>99</v>
      </c>
      <c r="B117" s="174" t="s">
        <v>1490</v>
      </c>
      <c r="C117" s="180" t="s">
        <v>1491</v>
      </c>
      <c r="D117" s="175" t="s">
        <v>196</v>
      </c>
      <c r="E117" s="176">
        <v>2</v>
      </c>
      <c r="F117" s="177"/>
      <c r="G117" s="178">
        <f t="shared" si="28"/>
        <v>0</v>
      </c>
      <c r="H117" s="157">
        <v>0</v>
      </c>
      <c r="I117" s="156">
        <f t="shared" si="29"/>
        <v>0</v>
      </c>
      <c r="J117" s="157">
        <v>180</v>
      </c>
      <c r="K117" s="156">
        <f t="shared" si="30"/>
        <v>360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2.2499999999999999E-2</v>
      </c>
      <c r="Q117" s="155">
        <f t="shared" si="33"/>
        <v>0.05</v>
      </c>
      <c r="R117" s="156"/>
      <c r="S117" s="156" t="s">
        <v>231</v>
      </c>
      <c r="T117" s="156" t="s">
        <v>1294</v>
      </c>
      <c r="U117" s="156">
        <v>1.1499999999999999</v>
      </c>
      <c r="V117" s="156">
        <f t="shared" si="34"/>
        <v>2.2999999999999998</v>
      </c>
      <c r="W117" s="156"/>
      <c r="X117" s="156" t="s">
        <v>199</v>
      </c>
      <c r="Y117" s="156" t="s">
        <v>200</v>
      </c>
      <c r="Z117" s="146"/>
      <c r="AA117" s="146"/>
      <c r="AB117" s="146"/>
      <c r="AC117" s="146"/>
      <c r="AD117" s="146"/>
      <c r="AE117" s="146"/>
      <c r="AF117" s="146"/>
      <c r="AG117" s="146" t="s">
        <v>677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3">
        <v>100</v>
      </c>
      <c r="B118" s="174" t="s">
        <v>1492</v>
      </c>
      <c r="C118" s="180" t="s">
        <v>1493</v>
      </c>
      <c r="D118" s="175" t="s">
        <v>196</v>
      </c>
      <c r="E118" s="176">
        <v>5</v>
      </c>
      <c r="F118" s="177"/>
      <c r="G118" s="178">
        <f t="shared" si="28"/>
        <v>0</v>
      </c>
      <c r="H118" s="157">
        <v>0</v>
      </c>
      <c r="I118" s="156">
        <f t="shared" si="29"/>
        <v>0</v>
      </c>
      <c r="J118" s="157">
        <v>171</v>
      </c>
      <c r="K118" s="156">
        <f t="shared" si="30"/>
        <v>855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2.4500000000000001E-2</v>
      </c>
      <c r="Q118" s="155">
        <f t="shared" si="33"/>
        <v>0.12</v>
      </c>
      <c r="R118" s="156"/>
      <c r="S118" s="156" t="s">
        <v>231</v>
      </c>
      <c r="T118" s="156" t="s">
        <v>1294</v>
      </c>
      <c r="U118" s="156">
        <v>0.38300000000000001</v>
      </c>
      <c r="V118" s="156">
        <f t="shared" si="34"/>
        <v>1.92</v>
      </c>
      <c r="W118" s="156"/>
      <c r="X118" s="156" t="s">
        <v>199</v>
      </c>
      <c r="Y118" s="156" t="s">
        <v>200</v>
      </c>
      <c r="Z118" s="146"/>
      <c r="AA118" s="146"/>
      <c r="AB118" s="146"/>
      <c r="AC118" s="146"/>
      <c r="AD118" s="146"/>
      <c r="AE118" s="146"/>
      <c r="AF118" s="146"/>
      <c r="AG118" s="146" t="s">
        <v>677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73">
        <v>101</v>
      </c>
      <c r="B119" s="174" t="s">
        <v>1494</v>
      </c>
      <c r="C119" s="180" t="s">
        <v>1495</v>
      </c>
      <c r="D119" s="175" t="s">
        <v>196</v>
      </c>
      <c r="E119" s="176">
        <v>10</v>
      </c>
      <c r="F119" s="177"/>
      <c r="G119" s="178">
        <f t="shared" si="28"/>
        <v>0</v>
      </c>
      <c r="H119" s="157">
        <v>0</v>
      </c>
      <c r="I119" s="156">
        <f t="shared" si="29"/>
        <v>0</v>
      </c>
      <c r="J119" s="157">
        <v>1550</v>
      </c>
      <c r="K119" s="156">
        <f t="shared" si="30"/>
        <v>15500</v>
      </c>
      <c r="L119" s="156">
        <v>21</v>
      </c>
      <c r="M119" s="156">
        <f t="shared" si="31"/>
        <v>0</v>
      </c>
      <c r="N119" s="155">
        <v>1.1000000000000001E-3</v>
      </c>
      <c r="O119" s="155">
        <f t="shared" si="32"/>
        <v>0.01</v>
      </c>
      <c r="P119" s="155">
        <v>0</v>
      </c>
      <c r="Q119" s="155">
        <f t="shared" si="33"/>
        <v>0</v>
      </c>
      <c r="R119" s="156"/>
      <c r="S119" s="156" t="s">
        <v>1293</v>
      </c>
      <c r="T119" s="156" t="s">
        <v>1294</v>
      </c>
      <c r="U119" s="156">
        <v>0</v>
      </c>
      <c r="V119" s="156">
        <f t="shared" si="34"/>
        <v>0</v>
      </c>
      <c r="W119" s="156"/>
      <c r="X119" s="156" t="s">
        <v>199</v>
      </c>
      <c r="Y119" s="156" t="s">
        <v>200</v>
      </c>
      <c r="Z119" s="146"/>
      <c r="AA119" s="146"/>
      <c r="AB119" s="146"/>
      <c r="AC119" s="146"/>
      <c r="AD119" s="146"/>
      <c r="AE119" s="146"/>
      <c r="AF119" s="146"/>
      <c r="AG119" s="146" t="s">
        <v>677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3">
        <v>102</v>
      </c>
      <c r="B120" s="174" t="s">
        <v>1496</v>
      </c>
      <c r="C120" s="180" t="s">
        <v>1497</v>
      </c>
      <c r="D120" s="175" t="s">
        <v>196</v>
      </c>
      <c r="E120" s="176">
        <v>18</v>
      </c>
      <c r="F120" s="177"/>
      <c r="G120" s="178">
        <f t="shared" si="28"/>
        <v>0</v>
      </c>
      <c r="H120" s="157">
        <v>0</v>
      </c>
      <c r="I120" s="156">
        <f t="shared" si="29"/>
        <v>0</v>
      </c>
      <c r="J120" s="157">
        <v>805</v>
      </c>
      <c r="K120" s="156">
        <f t="shared" si="30"/>
        <v>14490</v>
      </c>
      <c r="L120" s="156">
        <v>21</v>
      </c>
      <c r="M120" s="156">
        <f t="shared" si="31"/>
        <v>0</v>
      </c>
      <c r="N120" s="155">
        <v>7.5000000000000002E-4</v>
      </c>
      <c r="O120" s="155">
        <f t="shared" si="32"/>
        <v>0.01</v>
      </c>
      <c r="P120" s="155">
        <v>0</v>
      </c>
      <c r="Q120" s="155">
        <f t="shared" si="33"/>
        <v>0</v>
      </c>
      <c r="R120" s="156"/>
      <c r="S120" s="156" t="s">
        <v>1293</v>
      </c>
      <c r="T120" s="156" t="s">
        <v>1294</v>
      </c>
      <c r="U120" s="156">
        <v>0</v>
      </c>
      <c r="V120" s="156">
        <f t="shared" si="34"/>
        <v>0</v>
      </c>
      <c r="W120" s="156"/>
      <c r="X120" s="156" t="s">
        <v>199</v>
      </c>
      <c r="Y120" s="156" t="s">
        <v>200</v>
      </c>
      <c r="Z120" s="146"/>
      <c r="AA120" s="146"/>
      <c r="AB120" s="146"/>
      <c r="AC120" s="146"/>
      <c r="AD120" s="146"/>
      <c r="AE120" s="146"/>
      <c r="AF120" s="146"/>
      <c r="AG120" s="146" t="s">
        <v>677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2.5" outlineLevel="1" x14ac:dyDescent="0.2">
      <c r="A121" s="173">
        <v>103</v>
      </c>
      <c r="B121" s="174" t="s">
        <v>1498</v>
      </c>
      <c r="C121" s="180" t="s">
        <v>1499</v>
      </c>
      <c r="D121" s="175" t="s">
        <v>196</v>
      </c>
      <c r="E121" s="176">
        <v>18</v>
      </c>
      <c r="F121" s="177"/>
      <c r="G121" s="178">
        <f t="shared" si="28"/>
        <v>0</v>
      </c>
      <c r="H121" s="157">
        <v>0</v>
      </c>
      <c r="I121" s="156">
        <f t="shared" si="29"/>
        <v>0</v>
      </c>
      <c r="J121" s="157">
        <v>1100</v>
      </c>
      <c r="K121" s="156">
        <f t="shared" si="30"/>
        <v>19800</v>
      </c>
      <c r="L121" s="156">
        <v>21</v>
      </c>
      <c r="M121" s="156">
        <f t="shared" si="31"/>
        <v>0</v>
      </c>
      <c r="N121" s="155">
        <v>7.5000000000000002E-4</v>
      </c>
      <c r="O121" s="155">
        <f t="shared" si="32"/>
        <v>0.01</v>
      </c>
      <c r="P121" s="155">
        <v>0</v>
      </c>
      <c r="Q121" s="155">
        <f t="shared" si="33"/>
        <v>0</v>
      </c>
      <c r="R121" s="156"/>
      <c r="S121" s="156" t="s">
        <v>1293</v>
      </c>
      <c r="T121" s="156" t="s">
        <v>1294</v>
      </c>
      <c r="U121" s="156">
        <v>0</v>
      </c>
      <c r="V121" s="156">
        <f t="shared" si="34"/>
        <v>0</v>
      </c>
      <c r="W121" s="156"/>
      <c r="X121" s="156" t="s">
        <v>199</v>
      </c>
      <c r="Y121" s="156" t="s">
        <v>200</v>
      </c>
      <c r="Z121" s="146"/>
      <c r="AA121" s="146"/>
      <c r="AB121" s="146"/>
      <c r="AC121" s="146"/>
      <c r="AD121" s="146"/>
      <c r="AE121" s="146"/>
      <c r="AF121" s="146"/>
      <c r="AG121" s="146" t="s">
        <v>677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73">
        <v>104</v>
      </c>
      <c r="B122" s="174" t="s">
        <v>1500</v>
      </c>
      <c r="C122" s="180" t="s">
        <v>1501</v>
      </c>
      <c r="D122" s="175" t="s">
        <v>196</v>
      </c>
      <c r="E122" s="176">
        <v>2</v>
      </c>
      <c r="F122" s="177"/>
      <c r="G122" s="178">
        <f t="shared" si="28"/>
        <v>0</v>
      </c>
      <c r="H122" s="157">
        <v>0</v>
      </c>
      <c r="I122" s="156">
        <f t="shared" si="29"/>
        <v>0</v>
      </c>
      <c r="J122" s="157">
        <v>162</v>
      </c>
      <c r="K122" s="156">
        <f t="shared" si="30"/>
        <v>324</v>
      </c>
      <c r="L122" s="156">
        <v>21</v>
      </c>
      <c r="M122" s="156">
        <f t="shared" si="31"/>
        <v>0</v>
      </c>
      <c r="N122" s="155">
        <v>0</v>
      </c>
      <c r="O122" s="155">
        <f t="shared" si="32"/>
        <v>0</v>
      </c>
      <c r="P122" s="155">
        <v>1.7069999999999998E-2</v>
      </c>
      <c r="Q122" s="155">
        <f t="shared" si="33"/>
        <v>0.03</v>
      </c>
      <c r="R122" s="156"/>
      <c r="S122" s="156" t="s">
        <v>231</v>
      </c>
      <c r="T122" s="156" t="s">
        <v>1294</v>
      </c>
      <c r="U122" s="156">
        <v>0.36199999999999999</v>
      </c>
      <c r="V122" s="156">
        <f t="shared" si="34"/>
        <v>0.72</v>
      </c>
      <c r="W122" s="156"/>
      <c r="X122" s="156" t="s">
        <v>199</v>
      </c>
      <c r="Y122" s="156" t="s">
        <v>200</v>
      </c>
      <c r="Z122" s="146"/>
      <c r="AA122" s="146"/>
      <c r="AB122" s="146"/>
      <c r="AC122" s="146"/>
      <c r="AD122" s="146"/>
      <c r="AE122" s="146"/>
      <c r="AF122" s="146"/>
      <c r="AG122" s="146" t="s">
        <v>677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3">
        <v>105</v>
      </c>
      <c r="B123" s="174" t="s">
        <v>1502</v>
      </c>
      <c r="C123" s="180" t="s">
        <v>1503</v>
      </c>
      <c r="D123" s="175" t="s">
        <v>196</v>
      </c>
      <c r="E123" s="176">
        <v>2</v>
      </c>
      <c r="F123" s="177"/>
      <c r="G123" s="178">
        <f t="shared" si="28"/>
        <v>0</v>
      </c>
      <c r="H123" s="157">
        <v>0</v>
      </c>
      <c r="I123" s="156">
        <f t="shared" si="29"/>
        <v>0</v>
      </c>
      <c r="J123" s="157">
        <v>1040</v>
      </c>
      <c r="K123" s="156">
        <f t="shared" si="30"/>
        <v>2080</v>
      </c>
      <c r="L123" s="156">
        <v>21</v>
      </c>
      <c r="M123" s="156">
        <f t="shared" si="31"/>
        <v>0</v>
      </c>
      <c r="N123" s="155">
        <v>4.2999999999999999E-4</v>
      </c>
      <c r="O123" s="155">
        <f t="shared" si="32"/>
        <v>0</v>
      </c>
      <c r="P123" s="155">
        <v>0</v>
      </c>
      <c r="Q123" s="155">
        <f t="shared" si="33"/>
        <v>0</v>
      </c>
      <c r="R123" s="156"/>
      <c r="S123" s="156" t="s">
        <v>1293</v>
      </c>
      <c r="T123" s="156" t="s">
        <v>1294</v>
      </c>
      <c r="U123" s="156">
        <v>0</v>
      </c>
      <c r="V123" s="156">
        <f t="shared" si="34"/>
        <v>0</v>
      </c>
      <c r="W123" s="156"/>
      <c r="X123" s="156" t="s">
        <v>199</v>
      </c>
      <c r="Y123" s="156" t="s">
        <v>200</v>
      </c>
      <c r="Z123" s="146"/>
      <c r="AA123" s="146"/>
      <c r="AB123" s="146"/>
      <c r="AC123" s="146"/>
      <c r="AD123" s="146"/>
      <c r="AE123" s="146"/>
      <c r="AF123" s="146"/>
      <c r="AG123" s="146" t="s">
        <v>677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106</v>
      </c>
      <c r="B124" s="174" t="s">
        <v>1504</v>
      </c>
      <c r="C124" s="180" t="s">
        <v>1505</v>
      </c>
      <c r="D124" s="175" t="s">
        <v>220</v>
      </c>
      <c r="E124" s="176">
        <v>2</v>
      </c>
      <c r="F124" s="177"/>
      <c r="G124" s="178">
        <f t="shared" si="28"/>
        <v>0</v>
      </c>
      <c r="H124" s="157">
        <v>1650</v>
      </c>
      <c r="I124" s="156">
        <f t="shared" si="29"/>
        <v>3300</v>
      </c>
      <c r="J124" s="157">
        <v>0</v>
      </c>
      <c r="K124" s="156">
        <f t="shared" si="30"/>
        <v>0</v>
      </c>
      <c r="L124" s="156">
        <v>21</v>
      </c>
      <c r="M124" s="156">
        <f t="shared" si="31"/>
        <v>0</v>
      </c>
      <c r="N124" s="155">
        <v>4.0000000000000001E-3</v>
      </c>
      <c r="O124" s="155">
        <f t="shared" si="32"/>
        <v>0.01</v>
      </c>
      <c r="P124" s="155">
        <v>0</v>
      </c>
      <c r="Q124" s="155">
        <f t="shared" si="33"/>
        <v>0</v>
      </c>
      <c r="R124" s="156"/>
      <c r="S124" s="156" t="s">
        <v>1293</v>
      </c>
      <c r="T124" s="156" t="s">
        <v>1294</v>
      </c>
      <c r="U124" s="156">
        <v>0</v>
      </c>
      <c r="V124" s="156">
        <f t="shared" si="34"/>
        <v>0</v>
      </c>
      <c r="W124" s="156"/>
      <c r="X124" s="156" t="s">
        <v>209</v>
      </c>
      <c r="Y124" s="156" t="s">
        <v>200</v>
      </c>
      <c r="Z124" s="146"/>
      <c r="AA124" s="146"/>
      <c r="AB124" s="146"/>
      <c r="AC124" s="146"/>
      <c r="AD124" s="146"/>
      <c r="AE124" s="146"/>
      <c r="AF124" s="146"/>
      <c r="AG124" s="146" t="s">
        <v>210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33.75" outlineLevel="1" x14ac:dyDescent="0.2">
      <c r="A125" s="173">
        <v>107</v>
      </c>
      <c r="B125" s="174" t="s">
        <v>1506</v>
      </c>
      <c r="C125" s="180" t="s">
        <v>1507</v>
      </c>
      <c r="D125" s="175" t="s">
        <v>196</v>
      </c>
      <c r="E125" s="176">
        <v>3</v>
      </c>
      <c r="F125" s="177"/>
      <c r="G125" s="178">
        <f t="shared" si="28"/>
        <v>0</v>
      </c>
      <c r="H125" s="157">
        <v>0</v>
      </c>
      <c r="I125" s="156">
        <f t="shared" si="29"/>
        <v>0</v>
      </c>
      <c r="J125" s="157">
        <v>18800</v>
      </c>
      <c r="K125" s="156">
        <f t="shared" si="30"/>
        <v>56400</v>
      </c>
      <c r="L125" s="156">
        <v>21</v>
      </c>
      <c r="M125" s="156">
        <f t="shared" si="31"/>
        <v>0</v>
      </c>
      <c r="N125" s="155">
        <v>1.8689999999999998E-2</v>
      </c>
      <c r="O125" s="155">
        <f t="shared" si="32"/>
        <v>0.06</v>
      </c>
      <c r="P125" s="155">
        <v>0</v>
      </c>
      <c r="Q125" s="155">
        <f t="shared" si="33"/>
        <v>0</v>
      </c>
      <c r="R125" s="156"/>
      <c r="S125" s="156" t="s">
        <v>1293</v>
      </c>
      <c r="T125" s="156" t="s">
        <v>1294</v>
      </c>
      <c r="U125" s="156">
        <v>0</v>
      </c>
      <c r="V125" s="156">
        <f t="shared" si="34"/>
        <v>0</v>
      </c>
      <c r="W125" s="156"/>
      <c r="X125" s="156" t="s">
        <v>199</v>
      </c>
      <c r="Y125" s="156" t="s">
        <v>200</v>
      </c>
      <c r="Z125" s="146"/>
      <c r="AA125" s="146"/>
      <c r="AB125" s="146"/>
      <c r="AC125" s="146"/>
      <c r="AD125" s="146"/>
      <c r="AE125" s="146"/>
      <c r="AF125" s="146"/>
      <c r="AG125" s="146" t="s">
        <v>677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3">
        <v>108</v>
      </c>
      <c r="B126" s="174" t="s">
        <v>1508</v>
      </c>
      <c r="C126" s="180" t="s">
        <v>1509</v>
      </c>
      <c r="D126" s="175" t="s">
        <v>533</v>
      </c>
      <c r="E126" s="176">
        <v>62</v>
      </c>
      <c r="F126" s="177"/>
      <c r="G126" s="178">
        <f t="shared" si="28"/>
        <v>0</v>
      </c>
      <c r="H126" s="157">
        <v>0</v>
      </c>
      <c r="I126" s="156">
        <f t="shared" si="29"/>
        <v>0</v>
      </c>
      <c r="J126" s="157">
        <v>195</v>
      </c>
      <c r="K126" s="156">
        <f t="shared" si="30"/>
        <v>12090</v>
      </c>
      <c r="L126" s="156">
        <v>21</v>
      </c>
      <c r="M126" s="156">
        <f t="shared" si="31"/>
        <v>0</v>
      </c>
      <c r="N126" s="155">
        <v>0</v>
      </c>
      <c r="O126" s="155">
        <f t="shared" si="32"/>
        <v>0</v>
      </c>
      <c r="P126" s="155">
        <v>0</v>
      </c>
      <c r="Q126" s="155">
        <f t="shared" si="33"/>
        <v>0</v>
      </c>
      <c r="R126" s="156"/>
      <c r="S126" s="156" t="s">
        <v>197</v>
      </c>
      <c r="T126" s="156" t="s">
        <v>198</v>
      </c>
      <c r="U126" s="156">
        <v>0</v>
      </c>
      <c r="V126" s="156">
        <f t="shared" si="34"/>
        <v>0</v>
      </c>
      <c r="W126" s="156"/>
      <c r="X126" s="156" t="s">
        <v>199</v>
      </c>
      <c r="Y126" s="156" t="s">
        <v>200</v>
      </c>
      <c r="Z126" s="146"/>
      <c r="AA126" s="146"/>
      <c r="AB126" s="146"/>
      <c r="AC126" s="146"/>
      <c r="AD126" s="146"/>
      <c r="AE126" s="146"/>
      <c r="AF126" s="146"/>
      <c r="AG126" s="146" t="s">
        <v>677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3">
        <v>109</v>
      </c>
      <c r="B127" s="174" t="s">
        <v>1510</v>
      </c>
      <c r="C127" s="180" t="s">
        <v>1511</v>
      </c>
      <c r="D127" s="175" t="s">
        <v>196</v>
      </c>
      <c r="E127" s="176">
        <v>28</v>
      </c>
      <c r="F127" s="177"/>
      <c r="G127" s="178">
        <f t="shared" si="28"/>
        <v>0</v>
      </c>
      <c r="H127" s="157">
        <v>0</v>
      </c>
      <c r="I127" s="156">
        <f t="shared" si="29"/>
        <v>0</v>
      </c>
      <c r="J127" s="157">
        <v>97</v>
      </c>
      <c r="K127" s="156">
        <f t="shared" si="30"/>
        <v>2716</v>
      </c>
      <c r="L127" s="156">
        <v>21</v>
      </c>
      <c r="M127" s="156">
        <f t="shared" si="31"/>
        <v>0</v>
      </c>
      <c r="N127" s="155">
        <v>0</v>
      </c>
      <c r="O127" s="155">
        <f t="shared" si="32"/>
        <v>0</v>
      </c>
      <c r="P127" s="155">
        <v>1.56E-3</v>
      </c>
      <c r="Q127" s="155">
        <f t="shared" si="33"/>
        <v>0.04</v>
      </c>
      <c r="R127" s="156"/>
      <c r="S127" s="156" t="s">
        <v>231</v>
      </c>
      <c r="T127" s="156" t="s">
        <v>1294</v>
      </c>
      <c r="U127" s="156">
        <v>0.217</v>
      </c>
      <c r="V127" s="156">
        <f t="shared" si="34"/>
        <v>6.08</v>
      </c>
      <c r="W127" s="156"/>
      <c r="X127" s="156" t="s">
        <v>199</v>
      </c>
      <c r="Y127" s="156" t="s">
        <v>200</v>
      </c>
      <c r="Z127" s="146"/>
      <c r="AA127" s="146"/>
      <c r="AB127" s="146"/>
      <c r="AC127" s="146"/>
      <c r="AD127" s="146"/>
      <c r="AE127" s="146"/>
      <c r="AF127" s="146"/>
      <c r="AG127" s="146" t="s">
        <v>677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73">
        <v>110</v>
      </c>
      <c r="B128" s="174" t="s">
        <v>1512</v>
      </c>
      <c r="C128" s="180" t="s">
        <v>1513</v>
      </c>
      <c r="D128" s="175" t="s">
        <v>196</v>
      </c>
      <c r="E128" s="176">
        <v>11</v>
      </c>
      <c r="F128" s="177"/>
      <c r="G128" s="178">
        <f t="shared" si="28"/>
        <v>0</v>
      </c>
      <c r="H128" s="157">
        <v>0</v>
      </c>
      <c r="I128" s="156">
        <f t="shared" si="29"/>
        <v>0</v>
      </c>
      <c r="J128" s="157">
        <v>1630</v>
      </c>
      <c r="K128" s="156">
        <f t="shared" si="30"/>
        <v>17930</v>
      </c>
      <c r="L128" s="156">
        <v>21</v>
      </c>
      <c r="M128" s="156">
        <f t="shared" si="31"/>
        <v>0</v>
      </c>
      <c r="N128" s="155">
        <v>1.8E-3</v>
      </c>
      <c r="O128" s="155">
        <f t="shared" si="32"/>
        <v>0.02</v>
      </c>
      <c r="P128" s="155">
        <v>0</v>
      </c>
      <c r="Q128" s="155">
        <f t="shared" si="33"/>
        <v>0</v>
      </c>
      <c r="R128" s="156"/>
      <c r="S128" s="156" t="s">
        <v>1293</v>
      </c>
      <c r="T128" s="156" t="s">
        <v>1294</v>
      </c>
      <c r="U128" s="156">
        <v>0</v>
      </c>
      <c r="V128" s="156">
        <f t="shared" si="34"/>
        <v>0</v>
      </c>
      <c r="W128" s="156"/>
      <c r="X128" s="156" t="s">
        <v>199</v>
      </c>
      <c r="Y128" s="156" t="s">
        <v>200</v>
      </c>
      <c r="Z128" s="146"/>
      <c r="AA128" s="146"/>
      <c r="AB128" s="146"/>
      <c r="AC128" s="146"/>
      <c r="AD128" s="146"/>
      <c r="AE128" s="146"/>
      <c r="AF128" s="146"/>
      <c r="AG128" s="146" t="s">
        <v>677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173">
        <v>111</v>
      </c>
      <c r="B129" s="174" t="s">
        <v>1514</v>
      </c>
      <c r="C129" s="180" t="s">
        <v>1515</v>
      </c>
      <c r="D129" s="175" t="s">
        <v>196</v>
      </c>
      <c r="E129" s="176">
        <v>37</v>
      </c>
      <c r="F129" s="177"/>
      <c r="G129" s="178">
        <f t="shared" si="28"/>
        <v>0</v>
      </c>
      <c r="H129" s="157">
        <v>0</v>
      </c>
      <c r="I129" s="156">
        <f t="shared" si="29"/>
        <v>0</v>
      </c>
      <c r="J129" s="157">
        <v>8150</v>
      </c>
      <c r="K129" s="156">
        <f t="shared" si="30"/>
        <v>301550</v>
      </c>
      <c r="L129" s="156">
        <v>21</v>
      </c>
      <c r="M129" s="156">
        <f t="shared" si="31"/>
        <v>0</v>
      </c>
      <c r="N129" s="155">
        <v>2.5400000000000002E-3</v>
      </c>
      <c r="O129" s="155">
        <f t="shared" si="32"/>
        <v>0.09</v>
      </c>
      <c r="P129" s="155">
        <v>0</v>
      </c>
      <c r="Q129" s="155">
        <f t="shared" si="33"/>
        <v>0</v>
      </c>
      <c r="R129" s="156"/>
      <c r="S129" s="156" t="s">
        <v>1293</v>
      </c>
      <c r="T129" s="156" t="s">
        <v>1294</v>
      </c>
      <c r="U129" s="156">
        <v>0</v>
      </c>
      <c r="V129" s="156">
        <f t="shared" si="34"/>
        <v>0</v>
      </c>
      <c r="W129" s="156"/>
      <c r="X129" s="156" t="s">
        <v>199</v>
      </c>
      <c r="Y129" s="156" t="s">
        <v>200</v>
      </c>
      <c r="Z129" s="146"/>
      <c r="AA129" s="146"/>
      <c r="AB129" s="146"/>
      <c r="AC129" s="146"/>
      <c r="AD129" s="146"/>
      <c r="AE129" s="146"/>
      <c r="AF129" s="146"/>
      <c r="AG129" s="146" t="s">
        <v>677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112</v>
      </c>
      <c r="B130" s="174" t="s">
        <v>1516</v>
      </c>
      <c r="C130" s="180" t="s">
        <v>1517</v>
      </c>
      <c r="D130" s="175" t="s">
        <v>196</v>
      </c>
      <c r="E130" s="176">
        <v>3</v>
      </c>
      <c r="F130" s="177"/>
      <c r="G130" s="178">
        <f t="shared" si="28"/>
        <v>0</v>
      </c>
      <c r="H130" s="157">
        <v>0</v>
      </c>
      <c r="I130" s="156">
        <f t="shared" si="29"/>
        <v>0</v>
      </c>
      <c r="J130" s="157">
        <v>1200</v>
      </c>
      <c r="K130" s="156">
        <f t="shared" si="30"/>
        <v>3600</v>
      </c>
      <c r="L130" s="156">
        <v>21</v>
      </c>
      <c r="M130" s="156">
        <f t="shared" si="31"/>
        <v>0</v>
      </c>
      <c r="N130" s="155">
        <v>1.9599999999999999E-3</v>
      </c>
      <c r="O130" s="155">
        <f t="shared" si="32"/>
        <v>0.01</v>
      </c>
      <c r="P130" s="155">
        <v>0</v>
      </c>
      <c r="Q130" s="155">
        <f t="shared" si="33"/>
        <v>0</v>
      </c>
      <c r="R130" s="156"/>
      <c r="S130" s="156" t="s">
        <v>1293</v>
      </c>
      <c r="T130" s="156" t="s">
        <v>1294</v>
      </c>
      <c r="U130" s="156">
        <v>0</v>
      </c>
      <c r="V130" s="156">
        <f t="shared" si="34"/>
        <v>0</v>
      </c>
      <c r="W130" s="156"/>
      <c r="X130" s="156" t="s">
        <v>199</v>
      </c>
      <c r="Y130" s="156" t="s">
        <v>200</v>
      </c>
      <c r="Z130" s="146"/>
      <c r="AA130" s="146"/>
      <c r="AB130" s="146"/>
      <c r="AC130" s="146"/>
      <c r="AD130" s="146"/>
      <c r="AE130" s="146"/>
      <c r="AF130" s="146"/>
      <c r="AG130" s="146" t="s">
        <v>677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3">
        <v>113</v>
      </c>
      <c r="B131" s="174" t="s">
        <v>1518</v>
      </c>
      <c r="C131" s="180" t="s">
        <v>1519</v>
      </c>
      <c r="D131" s="175" t="s">
        <v>220</v>
      </c>
      <c r="E131" s="176">
        <v>5</v>
      </c>
      <c r="F131" s="177"/>
      <c r="G131" s="178">
        <f t="shared" si="28"/>
        <v>0</v>
      </c>
      <c r="H131" s="157">
        <v>0</v>
      </c>
      <c r="I131" s="156">
        <f t="shared" si="29"/>
        <v>0</v>
      </c>
      <c r="J131" s="157">
        <v>182</v>
      </c>
      <c r="K131" s="156">
        <f t="shared" si="30"/>
        <v>910</v>
      </c>
      <c r="L131" s="156">
        <v>21</v>
      </c>
      <c r="M131" s="156">
        <f t="shared" si="31"/>
        <v>0</v>
      </c>
      <c r="N131" s="155">
        <v>0</v>
      </c>
      <c r="O131" s="155">
        <f t="shared" si="32"/>
        <v>0</v>
      </c>
      <c r="P131" s="155">
        <v>2.2499999999999998E-3</v>
      </c>
      <c r="Q131" s="155">
        <f t="shared" si="33"/>
        <v>0.01</v>
      </c>
      <c r="R131" s="156"/>
      <c r="S131" s="156" t="s">
        <v>231</v>
      </c>
      <c r="T131" s="156" t="s">
        <v>1294</v>
      </c>
      <c r="U131" s="156">
        <v>0.40699999999999997</v>
      </c>
      <c r="V131" s="156">
        <f t="shared" si="34"/>
        <v>2.04</v>
      </c>
      <c r="W131" s="156"/>
      <c r="X131" s="156" t="s">
        <v>199</v>
      </c>
      <c r="Y131" s="156" t="s">
        <v>200</v>
      </c>
      <c r="Z131" s="146"/>
      <c r="AA131" s="146"/>
      <c r="AB131" s="146"/>
      <c r="AC131" s="146"/>
      <c r="AD131" s="146"/>
      <c r="AE131" s="146"/>
      <c r="AF131" s="146"/>
      <c r="AG131" s="146" t="s">
        <v>677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114</v>
      </c>
      <c r="B132" s="174" t="s">
        <v>1520</v>
      </c>
      <c r="C132" s="180" t="s">
        <v>1521</v>
      </c>
      <c r="D132" s="175" t="s">
        <v>196</v>
      </c>
      <c r="E132" s="176">
        <v>2</v>
      </c>
      <c r="F132" s="177"/>
      <c r="G132" s="178">
        <f t="shared" si="28"/>
        <v>0</v>
      </c>
      <c r="H132" s="157">
        <v>0</v>
      </c>
      <c r="I132" s="156">
        <f t="shared" si="29"/>
        <v>0</v>
      </c>
      <c r="J132" s="157">
        <v>1090</v>
      </c>
      <c r="K132" s="156">
        <f t="shared" si="30"/>
        <v>2180</v>
      </c>
      <c r="L132" s="156">
        <v>21</v>
      </c>
      <c r="M132" s="156">
        <f t="shared" si="31"/>
        <v>0</v>
      </c>
      <c r="N132" s="155">
        <v>1.8400000000000001E-3</v>
      </c>
      <c r="O132" s="155">
        <f t="shared" si="32"/>
        <v>0</v>
      </c>
      <c r="P132" s="155">
        <v>0</v>
      </c>
      <c r="Q132" s="155">
        <f t="shared" si="33"/>
        <v>0</v>
      </c>
      <c r="R132" s="156"/>
      <c r="S132" s="156" t="s">
        <v>1293</v>
      </c>
      <c r="T132" s="156" t="s">
        <v>1294</v>
      </c>
      <c r="U132" s="156">
        <v>0</v>
      </c>
      <c r="V132" s="156">
        <f t="shared" si="34"/>
        <v>0</v>
      </c>
      <c r="W132" s="156"/>
      <c r="X132" s="156" t="s">
        <v>199</v>
      </c>
      <c r="Y132" s="156" t="s">
        <v>200</v>
      </c>
      <c r="Z132" s="146"/>
      <c r="AA132" s="146"/>
      <c r="AB132" s="146"/>
      <c r="AC132" s="146"/>
      <c r="AD132" s="146"/>
      <c r="AE132" s="146"/>
      <c r="AF132" s="146"/>
      <c r="AG132" s="146" t="s">
        <v>677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173">
        <v>115</v>
      </c>
      <c r="B133" s="174" t="s">
        <v>1522</v>
      </c>
      <c r="C133" s="180" t="s">
        <v>1523</v>
      </c>
      <c r="D133" s="175" t="s">
        <v>196</v>
      </c>
      <c r="E133" s="176">
        <v>12</v>
      </c>
      <c r="F133" s="177"/>
      <c r="G133" s="178">
        <f t="shared" si="28"/>
        <v>0</v>
      </c>
      <c r="H133" s="157">
        <v>0</v>
      </c>
      <c r="I133" s="156">
        <f t="shared" si="29"/>
        <v>0</v>
      </c>
      <c r="J133" s="157">
        <v>3230</v>
      </c>
      <c r="K133" s="156">
        <f t="shared" si="30"/>
        <v>38760</v>
      </c>
      <c r="L133" s="156">
        <v>21</v>
      </c>
      <c r="M133" s="156">
        <f t="shared" si="31"/>
        <v>0</v>
      </c>
      <c r="N133" s="155">
        <v>1.8400000000000001E-3</v>
      </c>
      <c r="O133" s="155">
        <f t="shared" si="32"/>
        <v>0.02</v>
      </c>
      <c r="P133" s="155">
        <v>0</v>
      </c>
      <c r="Q133" s="155">
        <f t="shared" si="33"/>
        <v>0</v>
      </c>
      <c r="R133" s="156"/>
      <c r="S133" s="156" t="s">
        <v>1293</v>
      </c>
      <c r="T133" s="156" t="s">
        <v>1294</v>
      </c>
      <c r="U133" s="156">
        <v>0</v>
      </c>
      <c r="V133" s="156">
        <f t="shared" si="34"/>
        <v>0</v>
      </c>
      <c r="W133" s="156"/>
      <c r="X133" s="156" t="s">
        <v>199</v>
      </c>
      <c r="Y133" s="156" t="s">
        <v>200</v>
      </c>
      <c r="Z133" s="146"/>
      <c r="AA133" s="146"/>
      <c r="AB133" s="146"/>
      <c r="AC133" s="146"/>
      <c r="AD133" s="146"/>
      <c r="AE133" s="146"/>
      <c r="AF133" s="146"/>
      <c r="AG133" s="146" t="s">
        <v>677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73">
        <v>116</v>
      </c>
      <c r="B134" s="174" t="s">
        <v>1524</v>
      </c>
      <c r="C134" s="180" t="s">
        <v>1525</v>
      </c>
      <c r="D134" s="175" t="s">
        <v>220</v>
      </c>
      <c r="E134" s="176">
        <v>54</v>
      </c>
      <c r="F134" s="177"/>
      <c r="G134" s="178">
        <f t="shared" si="28"/>
        <v>0</v>
      </c>
      <c r="H134" s="157">
        <v>0</v>
      </c>
      <c r="I134" s="156">
        <f t="shared" si="29"/>
        <v>0</v>
      </c>
      <c r="J134" s="157">
        <v>28.2</v>
      </c>
      <c r="K134" s="156">
        <f t="shared" si="30"/>
        <v>1522.8</v>
      </c>
      <c r="L134" s="156">
        <v>21</v>
      </c>
      <c r="M134" s="156">
        <f t="shared" si="31"/>
        <v>0</v>
      </c>
      <c r="N134" s="155">
        <v>0</v>
      </c>
      <c r="O134" s="155">
        <f t="shared" si="32"/>
        <v>0</v>
      </c>
      <c r="P134" s="155">
        <v>8.5999999999999998E-4</v>
      </c>
      <c r="Q134" s="155">
        <f t="shared" si="33"/>
        <v>0.05</v>
      </c>
      <c r="R134" s="156"/>
      <c r="S134" s="156" t="s">
        <v>231</v>
      </c>
      <c r="T134" s="156" t="s">
        <v>1294</v>
      </c>
      <c r="U134" s="156">
        <v>6.3E-2</v>
      </c>
      <c r="V134" s="156">
        <f t="shared" si="34"/>
        <v>3.4</v>
      </c>
      <c r="W134" s="156"/>
      <c r="X134" s="156" t="s">
        <v>199</v>
      </c>
      <c r="Y134" s="156" t="s">
        <v>200</v>
      </c>
      <c r="Z134" s="146"/>
      <c r="AA134" s="146"/>
      <c r="AB134" s="146"/>
      <c r="AC134" s="146"/>
      <c r="AD134" s="146"/>
      <c r="AE134" s="146"/>
      <c r="AF134" s="146"/>
      <c r="AG134" s="146" t="s">
        <v>677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 x14ac:dyDescent="0.2">
      <c r="A135" s="173">
        <v>117</v>
      </c>
      <c r="B135" s="174" t="s">
        <v>1526</v>
      </c>
      <c r="C135" s="180" t="s">
        <v>1527</v>
      </c>
      <c r="D135" s="175" t="s">
        <v>220</v>
      </c>
      <c r="E135" s="176">
        <v>54</v>
      </c>
      <c r="F135" s="177"/>
      <c r="G135" s="178">
        <f t="shared" si="28"/>
        <v>0</v>
      </c>
      <c r="H135" s="157">
        <v>0</v>
      </c>
      <c r="I135" s="156">
        <f t="shared" si="29"/>
        <v>0</v>
      </c>
      <c r="J135" s="157">
        <v>17</v>
      </c>
      <c r="K135" s="156">
        <f t="shared" si="30"/>
        <v>918</v>
      </c>
      <c r="L135" s="156">
        <v>21</v>
      </c>
      <c r="M135" s="156">
        <f t="shared" si="31"/>
        <v>0</v>
      </c>
      <c r="N135" s="155">
        <v>0</v>
      </c>
      <c r="O135" s="155">
        <f t="shared" si="32"/>
        <v>0</v>
      </c>
      <c r="P135" s="155">
        <v>8.4999999999999995E-4</v>
      </c>
      <c r="Q135" s="155">
        <f t="shared" si="33"/>
        <v>0.05</v>
      </c>
      <c r="R135" s="156"/>
      <c r="S135" s="156" t="s">
        <v>231</v>
      </c>
      <c r="T135" s="156" t="s">
        <v>1294</v>
      </c>
      <c r="U135" s="156">
        <v>3.7999999999999999E-2</v>
      </c>
      <c r="V135" s="156">
        <f t="shared" si="34"/>
        <v>2.0499999999999998</v>
      </c>
      <c r="W135" s="156"/>
      <c r="X135" s="156" t="s">
        <v>199</v>
      </c>
      <c r="Y135" s="156" t="s">
        <v>200</v>
      </c>
      <c r="Z135" s="146"/>
      <c r="AA135" s="146"/>
      <c r="AB135" s="146"/>
      <c r="AC135" s="146"/>
      <c r="AD135" s="146"/>
      <c r="AE135" s="146"/>
      <c r="AF135" s="146"/>
      <c r="AG135" s="146" t="s">
        <v>677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118</v>
      </c>
      <c r="B136" s="174" t="s">
        <v>1528</v>
      </c>
      <c r="C136" s="180" t="s">
        <v>1529</v>
      </c>
      <c r="D136" s="175" t="s">
        <v>220</v>
      </c>
      <c r="E136" s="176">
        <v>17</v>
      </c>
      <c r="F136" s="177"/>
      <c r="G136" s="178">
        <f t="shared" si="28"/>
        <v>0</v>
      </c>
      <c r="H136" s="157">
        <v>0</v>
      </c>
      <c r="I136" s="156">
        <f t="shared" si="29"/>
        <v>0</v>
      </c>
      <c r="J136" s="157">
        <v>705</v>
      </c>
      <c r="K136" s="156">
        <f t="shared" si="30"/>
        <v>11985</v>
      </c>
      <c r="L136" s="156">
        <v>21</v>
      </c>
      <c r="M136" s="156">
        <f t="shared" si="31"/>
        <v>0</v>
      </c>
      <c r="N136" s="155">
        <v>3.1E-4</v>
      </c>
      <c r="O136" s="155">
        <f t="shared" si="32"/>
        <v>0.01</v>
      </c>
      <c r="P136" s="155">
        <v>0</v>
      </c>
      <c r="Q136" s="155">
        <f t="shared" si="33"/>
        <v>0</v>
      </c>
      <c r="R136" s="156"/>
      <c r="S136" s="156" t="s">
        <v>1293</v>
      </c>
      <c r="T136" s="156" t="s">
        <v>1294</v>
      </c>
      <c r="U136" s="156">
        <v>0</v>
      </c>
      <c r="V136" s="156">
        <f t="shared" si="34"/>
        <v>0</v>
      </c>
      <c r="W136" s="156"/>
      <c r="X136" s="156" t="s">
        <v>199</v>
      </c>
      <c r="Y136" s="156" t="s">
        <v>200</v>
      </c>
      <c r="Z136" s="146"/>
      <c r="AA136" s="146"/>
      <c r="AB136" s="146"/>
      <c r="AC136" s="146"/>
      <c r="AD136" s="146"/>
      <c r="AE136" s="146"/>
      <c r="AF136" s="146"/>
      <c r="AG136" s="146" t="s">
        <v>677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45" outlineLevel="1" x14ac:dyDescent="0.2">
      <c r="A137" s="173">
        <v>119</v>
      </c>
      <c r="B137" s="174" t="s">
        <v>1530</v>
      </c>
      <c r="C137" s="180" t="s">
        <v>1531</v>
      </c>
      <c r="D137" s="175" t="s">
        <v>283</v>
      </c>
      <c r="E137" s="176">
        <v>1.8</v>
      </c>
      <c r="F137" s="177"/>
      <c r="G137" s="178">
        <f t="shared" si="28"/>
        <v>0</v>
      </c>
      <c r="H137" s="157">
        <v>0</v>
      </c>
      <c r="I137" s="156">
        <f t="shared" si="29"/>
        <v>0</v>
      </c>
      <c r="J137" s="157">
        <v>881</v>
      </c>
      <c r="K137" s="156">
        <f t="shared" si="30"/>
        <v>1585.8</v>
      </c>
      <c r="L137" s="156">
        <v>21</v>
      </c>
      <c r="M137" s="156">
        <f t="shared" si="31"/>
        <v>0</v>
      </c>
      <c r="N137" s="155">
        <v>0</v>
      </c>
      <c r="O137" s="155">
        <f t="shared" si="32"/>
        <v>0</v>
      </c>
      <c r="P137" s="155">
        <v>0</v>
      </c>
      <c r="Q137" s="155">
        <f t="shared" si="33"/>
        <v>0</v>
      </c>
      <c r="R137" s="156"/>
      <c r="S137" s="156" t="s">
        <v>231</v>
      </c>
      <c r="T137" s="156" t="s">
        <v>1294</v>
      </c>
      <c r="U137" s="156">
        <v>1.629</v>
      </c>
      <c r="V137" s="156">
        <f t="shared" si="34"/>
        <v>2.93</v>
      </c>
      <c r="W137" s="156"/>
      <c r="X137" s="156" t="s">
        <v>199</v>
      </c>
      <c r="Y137" s="156" t="s">
        <v>200</v>
      </c>
      <c r="Z137" s="146"/>
      <c r="AA137" s="146"/>
      <c r="AB137" s="146"/>
      <c r="AC137" s="146"/>
      <c r="AD137" s="146"/>
      <c r="AE137" s="146"/>
      <c r="AF137" s="146"/>
      <c r="AG137" s="146" t="s">
        <v>677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x14ac:dyDescent="0.2">
      <c r="A138" s="160" t="s">
        <v>192</v>
      </c>
      <c r="B138" s="161" t="s">
        <v>130</v>
      </c>
      <c r="C138" s="179" t="s">
        <v>131</v>
      </c>
      <c r="D138" s="162"/>
      <c r="E138" s="163"/>
      <c r="F138" s="164"/>
      <c r="G138" s="165">
        <f>SUMIF(AG139:AG141,"&lt;&gt;NOR",G139:G141)</f>
        <v>0</v>
      </c>
      <c r="H138" s="159"/>
      <c r="I138" s="159">
        <f>SUM(I139:I141)</f>
        <v>0</v>
      </c>
      <c r="J138" s="159"/>
      <c r="K138" s="159">
        <f>SUM(K139:K141)</f>
        <v>430344.8</v>
      </c>
      <c r="L138" s="159"/>
      <c r="M138" s="159">
        <f>SUM(M139:M141)</f>
        <v>0</v>
      </c>
      <c r="N138" s="158"/>
      <c r="O138" s="158">
        <f>SUM(O139:O141)</f>
        <v>0.45</v>
      </c>
      <c r="P138" s="158"/>
      <c r="Q138" s="158">
        <f>SUM(Q139:Q141)</f>
        <v>0</v>
      </c>
      <c r="R138" s="159"/>
      <c r="S138" s="159"/>
      <c r="T138" s="159"/>
      <c r="U138" s="159"/>
      <c r="V138" s="159">
        <f>SUM(V139:V141)</f>
        <v>0</v>
      </c>
      <c r="W138" s="159"/>
      <c r="X138" s="159"/>
      <c r="Y138" s="159"/>
      <c r="AG138" t="s">
        <v>193</v>
      </c>
    </row>
    <row r="139" spans="1:60" ht="33.75" outlineLevel="1" x14ac:dyDescent="0.2">
      <c r="A139" s="173">
        <v>120</v>
      </c>
      <c r="B139" s="174" t="s">
        <v>1532</v>
      </c>
      <c r="C139" s="180" t="s">
        <v>1533</v>
      </c>
      <c r="D139" s="175" t="s">
        <v>196</v>
      </c>
      <c r="E139" s="176">
        <v>8</v>
      </c>
      <c r="F139" s="177"/>
      <c r="G139" s="178">
        <f>ROUND(E139*F139,2)</f>
        <v>0</v>
      </c>
      <c r="H139" s="157">
        <v>0</v>
      </c>
      <c r="I139" s="156">
        <f>ROUND(E139*H139,2)</f>
        <v>0</v>
      </c>
      <c r="J139" s="157">
        <v>9830</v>
      </c>
      <c r="K139" s="156">
        <f>ROUND(E139*J139,2)</f>
        <v>78640</v>
      </c>
      <c r="L139" s="156">
        <v>21</v>
      </c>
      <c r="M139" s="156">
        <f>G139*(1+L139/100)</f>
        <v>0</v>
      </c>
      <c r="N139" s="155">
        <v>1.6650000000000002E-2</v>
      </c>
      <c r="O139" s="155">
        <f>ROUND(E139*N139,2)</f>
        <v>0.13</v>
      </c>
      <c r="P139" s="155">
        <v>0</v>
      </c>
      <c r="Q139" s="155">
        <f>ROUND(E139*P139,2)</f>
        <v>0</v>
      </c>
      <c r="R139" s="156"/>
      <c r="S139" s="156" t="s">
        <v>1293</v>
      </c>
      <c r="T139" s="156" t="s">
        <v>1294</v>
      </c>
      <c r="U139" s="156">
        <v>0</v>
      </c>
      <c r="V139" s="156">
        <f>ROUND(E139*U139,2)</f>
        <v>0</v>
      </c>
      <c r="W139" s="156"/>
      <c r="X139" s="156" t="s">
        <v>199</v>
      </c>
      <c r="Y139" s="156" t="s">
        <v>200</v>
      </c>
      <c r="Z139" s="146"/>
      <c r="AA139" s="146"/>
      <c r="AB139" s="146"/>
      <c r="AC139" s="146"/>
      <c r="AD139" s="146"/>
      <c r="AE139" s="146"/>
      <c r="AF139" s="146"/>
      <c r="AG139" s="146" t="s">
        <v>677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45" outlineLevel="1" x14ac:dyDescent="0.2">
      <c r="A140" s="173">
        <v>121</v>
      </c>
      <c r="B140" s="174" t="s">
        <v>1534</v>
      </c>
      <c r="C140" s="180" t="s">
        <v>1535</v>
      </c>
      <c r="D140" s="175" t="s">
        <v>196</v>
      </c>
      <c r="E140" s="176">
        <v>18</v>
      </c>
      <c r="F140" s="177"/>
      <c r="G140" s="178">
        <f>ROUND(E140*F140,2)</f>
        <v>0</v>
      </c>
      <c r="H140" s="157">
        <v>0</v>
      </c>
      <c r="I140" s="156">
        <f>ROUND(E140*H140,2)</f>
        <v>0</v>
      </c>
      <c r="J140" s="157">
        <v>19500</v>
      </c>
      <c r="K140" s="156">
        <f>ROUND(E140*J140,2)</f>
        <v>351000</v>
      </c>
      <c r="L140" s="156">
        <v>21</v>
      </c>
      <c r="M140" s="156">
        <f>G140*(1+L140/100)</f>
        <v>0</v>
      </c>
      <c r="N140" s="155">
        <v>1.7649999999999999E-2</v>
      </c>
      <c r="O140" s="155">
        <f>ROUND(E140*N140,2)</f>
        <v>0.32</v>
      </c>
      <c r="P140" s="155">
        <v>0</v>
      </c>
      <c r="Q140" s="155">
        <f>ROUND(E140*P140,2)</f>
        <v>0</v>
      </c>
      <c r="R140" s="156"/>
      <c r="S140" s="156" t="s">
        <v>1293</v>
      </c>
      <c r="T140" s="156" t="s">
        <v>1294</v>
      </c>
      <c r="U140" s="156">
        <v>0</v>
      </c>
      <c r="V140" s="156">
        <f>ROUND(E140*U140,2)</f>
        <v>0</v>
      </c>
      <c r="W140" s="156"/>
      <c r="X140" s="156" t="s">
        <v>199</v>
      </c>
      <c r="Y140" s="156" t="s">
        <v>200</v>
      </c>
      <c r="Z140" s="146"/>
      <c r="AA140" s="146"/>
      <c r="AB140" s="146"/>
      <c r="AC140" s="146"/>
      <c r="AD140" s="146"/>
      <c r="AE140" s="146"/>
      <c r="AF140" s="146"/>
      <c r="AG140" s="146" t="s">
        <v>677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45" outlineLevel="1" x14ac:dyDescent="0.2">
      <c r="A141" s="173">
        <v>122</v>
      </c>
      <c r="B141" s="174" t="s">
        <v>1536</v>
      </c>
      <c r="C141" s="180" t="s">
        <v>1537</v>
      </c>
      <c r="D141" s="175" t="s">
        <v>283</v>
      </c>
      <c r="E141" s="176">
        <v>0.8</v>
      </c>
      <c r="F141" s="177"/>
      <c r="G141" s="178">
        <f>ROUND(E141*F141,2)</f>
        <v>0</v>
      </c>
      <c r="H141" s="157">
        <v>0</v>
      </c>
      <c r="I141" s="156">
        <f>ROUND(E141*H141,2)</f>
        <v>0</v>
      </c>
      <c r="J141" s="157">
        <v>881</v>
      </c>
      <c r="K141" s="156">
        <f>ROUND(E141*J141,2)</f>
        <v>704.8</v>
      </c>
      <c r="L141" s="156">
        <v>21</v>
      </c>
      <c r="M141" s="156">
        <f>G141*(1+L141/100)</f>
        <v>0</v>
      </c>
      <c r="N141" s="155">
        <v>0</v>
      </c>
      <c r="O141" s="155">
        <f>ROUND(E141*N141,2)</f>
        <v>0</v>
      </c>
      <c r="P141" s="155">
        <v>0</v>
      </c>
      <c r="Q141" s="155">
        <f>ROUND(E141*P141,2)</f>
        <v>0</v>
      </c>
      <c r="R141" s="156"/>
      <c r="S141" s="156" t="s">
        <v>1293</v>
      </c>
      <c r="T141" s="156" t="s">
        <v>1294</v>
      </c>
      <c r="U141" s="156">
        <v>0</v>
      </c>
      <c r="V141" s="156">
        <f>ROUND(E141*U141,2)</f>
        <v>0</v>
      </c>
      <c r="W141" s="156"/>
      <c r="X141" s="156" t="s">
        <v>199</v>
      </c>
      <c r="Y141" s="156" t="s">
        <v>200</v>
      </c>
      <c r="Z141" s="146"/>
      <c r="AA141" s="146"/>
      <c r="AB141" s="146"/>
      <c r="AC141" s="146"/>
      <c r="AD141" s="146"/>
      <c r="AE141" s="146"/>
      <c r="AF141" s="146"/>
      <c r="AG141" s="146" t="s">
        <v>677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0" t="s">
        <v>192</v>
      </c>
      <c r="B142" s="161" t="s">
        <v>132</v>
      </c>
      <c r="C142" s="179" t="s">
        <v>133</v>
      </c>
      <c r="D142" s="162"/>
      <c r="E142" s="163"/>
      <c r="F142" s="164"/>
      <c r="G142" s="165">
        <f>SUMIF(AG143:AG160,"&lt;&gt;NOR",G143:G160)</f>
        <v>0</v>
      </c>
      <c r="H142" s="159"/>
      <c r="I142" s="159">
        <f>SUM(I143:I160)</f>
        <v>0</v>
      </c>
      <c r="J142" s="159"/>
      <c r="K142" s="159">
        <f>SUM(K143:K160)</f>
        <v>189660</v>
      </c>
      <c r="L142" s="159"/>
      <c r="M142" s="159">
        <f>SUM(M143:M160)</f>
        <v>0</v>
      </c>
      <c r="N142" s="158"/>
      <c r="O142" s="158">
        <f>SUM(O143:O160)</f>
        <v>0.02</v>
      </c>
      <c r="P142" s="158"/>
      <c r="Q142" s="158">
        <f>SUM(Q143:Q160)</f>
        <v>0</v>
      </c>
      <c r="R142" s="159"/>
      <c r="S142" s="159"/>
      <c r="T142" s="159"/>
      <c r="U142" s="159"/>
      <c r="V142" s="159">
        <f>SUM(V143:V160)</f>
        <v>0.12</v>
      </c>
      <c r="W142" s="159"/>
      <c r="X142" s="159"/>
      <c r="Y142" s="159"/>
      <c r="AG142" t="s">
        <v>193</v>
      </c>
    </row>
    <row r="143" spans="1:60" ht="33.75" outlineLevel="1" x14ac:dyDescent="0.2">
      <c r="A143" s="173">
        <v>123</v>
      </c>
      <c r="B143" s="174" t="s">
        <v>1538</v>
      </c>
      <c r="C143" s="180" t="s">
        <v>1539</v>
      </c>
      <c r="D143" s="175" t="s">
        <v>220</v>
      </c>
      <c r="E143" s="176">
        <v>2</v>
      </c>
      <c r="F143" s="177"/>
      <c r="G143" s="178">
        <f t="shared" ref="G143:G160" si="35">ROUND(E143*F143,2)</f>
        <v>0</v>
      </c>
      <c r="H143" s="157">
        <v>0</v>
      </c>
      <c r="I143" s="156">
        <f t="shared" ref="I143:I160" si="36">ROUND(E143*H143,2)</f>
        <v>0</v>
      </c>
      <c r="J143" s="157">
        <v>741</v>
      </c>
      <c r="K143" s="156">
        <f t="shared" ref="K143:K160" si="37">ROUND(E143*J143,2)</f>
        <v>1482</v>
      </c>
      <c r="L143" s="156">
        <v>21</v>
      </c>
      <c r="M143" s="156">
        <f t="shared" ref="M143:M160" si="38">G143*(1+L143/100)</f>
        <v>0</v>
      </c>
      <c r="N143" s="155">
        <v>2.0000000000000001E-4</v>
      </c>
      <c r="O143" s="155">
        <f t="shared" ref="O143:O160" si="39">ROUND(E143*N143,2)</f>
        <v>0</v>
      </c>
      <c r="P143" s="155">
        <v>0</v>
      </c>
      <c r="Q143" s="155">
        <f t="shared" ref="Q143:Q160" si="40">ROUND(E143*P143,2)</f>
        <v>0</v>
      </c>
      <c r="R143" s="156"/>
      <c r="S143" s="156" t="s">
        <v>1293</v>
      </c>
      <c r="T143" s="156" t="s">
        <v>1294</v>
      </c>
      <c r="U143" s="156">
        <v>0</v>
      </c>
      <c r="V143" s="156">
        <f t="shared" ref="V143:V160" si="41">ROUND(E143*U143,2)</f>
        <v>0</v>
      </c>
      <c r="W143" s="156"/>
      <c r="X143" s="156" t="s">
        <v>199</v>
      </c>
      <c r="Y143" s="156" t="s">
        <v>200</v>
      </c>
      <c r="Z143" s="146"/>
      <c r="AA143" s="146"/>
      <c r="AB143" s="146"/>
      <c r="AC143" s="146"/>
      <c r="AD143" s="146"/>
      <c r="AE143" s="146"/>
      <c r="AF143" s="146"/>
      <c r="AG143" s="146" t="s">
        <v>677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33.75" outlineLevel="1" x14ac:dyDescent="0.2">
      <c r="A144" s="173">
        <v>124</v>
      </c>
      <c r="B144" s="174" t="s">
        <v>1540</v>
      </c>
      <c r="C144" s="180" t="s">
        <v>1541</v>
      </c>
      <c r="D144" s="175" t="s">
        <v>220</v>
      </c>
      <c r="E144" s="176">
        <v>1</v>
      </c>
      <c r="F144" s="177"/>
      <c r="G144" s="178">
        <f t="shared" si="35"/>
        <v>0</v>
      </c>
      <c r="H144" s="157">
        <v>0</v>
      </c>
      <c r="I144" s="156">
        <f t="shared" si="36"/>
        <v>0</v>
      </c>
      <c r="J144" s="157">
        <v>840</v>
      </c>
      <c r="K144" s="156">
        <f t="shared" si="37"/>
        <v>840</v>
      </c>
      <c r="L144" s="156">
        <v>21</v>
      </c>
      <c r="M144" s="156">
        <f t="shared" si="38"/>
        <v>0</v>
      </c>
      <c r="N144" s="155">
        <v>2.5000000000000001E-4</v>
      </c>
      <c r="O144" s="155">
        <f t="shared" si="39"/>
        <v>0</v>
      </c>
      <c r="P144" s="155">
        <v>0</v>
      </c>
      <c r="Q144" s="155">
        <f t="shared" si="40"/>
        <v>0</v>
      </c>
      <c r="R144" s="156"/>
      <c r="S144" s="156" t="s">
        <v>1293</v>
      </c>
      <c r="T144" s="156" t="s">
        <v>1294</v>
      </c>
      <c r="U144" s="156">
        <v>0</v>
      </c>
      <c r="V144" s="156">
        <f t="shared" si="41"/>
        <v>0</v>
      </c>
      <c r="W144" s="156"/>
      <c r="X144" s="156" t="s">
        <v>199</v>
      </c>
      <c r="Y144" s="156" t="s">
        <v>200</v>
      </c>
      <c r="Z144" s="146"/>
      <c r="AA144" s="146"/>
      <c r="AB144" s="146"/>
      <c r="AC144" s="146"/>
      <c r="AD144" s="146"/>
      <c r="AE144" s="146"/>
      <c r="AF144" s="146"/>
      <c r="AG144" s="146" t="s">
        <v>677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33.75" outlineLevel="1" x14ac:dyDescent="0.2">
      <c r="A145" s="173">
        <v>125</v>
      </c>
      <c r="B145" s="174" t="s">
        <v>1542</v>
      </c>
      <c r="C145" s="180" t="s">
        <v>1543</v>
      </c>
      <c r="D145" s="175" t="s">
        <v>220</v>
      </c>
      <c r="E145" s="176">
        <v>2</v>
      </c>
      <c r="F145" s="177"/>
      <c r="G145" s="178">
        <f t="shared" si="35"/>
        <v>0</v>
      </c>
      <c r="H145" s="157">
        <v>0</v>
      </c>
      <c r="I145" s="156">
        <f t="shared" si="36"/>
        <v>0</v>
      </c>
      <c r="J145" s="157">
        <v>990</v>
      </c>
      <c r="K145" s="156">
        <f t="shared" si="37"/>
        <v>1980</v>
      </c>
      <c r="L145" s="156">
        <v>21</v>
      </c>
      <c r="M145" s="156">
        <f t="shared" si="38"/>
        <v>0</v>
      </c>
      <c r="N145" s="155">
        <v>2.9E-4</v>
      </c>
      <c r="O145" s="155">
        <f t="shared" si="39"/>
        <v>0</v>
      </c>
      <c r="P145" s="155">
        <v>0</v>
      </c>
      <c r="Q145" s="155">
        <f t="shared" si="40"/>
        <v>0</v>
      </c>
      <c r="R145" s="156"/>
      <c r="S145" s="156" t="s">
        <v>1293</v>
      </c>
      <c r="T145" s="156" t="s">
        <v>1294</v>
      </c>
      <c r="U145" s="156">
        <v>0</v>
      </c>
      <c r="V145" s="156">
        <f t="shared" si="41"/>
        <v>0</v>
      </c>
      <c r="W145" s="156"/>
      <c r="X145" s="156" t="s">
        <v>199</v>
      </c>
      <c r="Y145" s="156" t="s">
        <v>200</v>
      </c>
      <c r="Z145" s="146"/>
      <c r="AA145" s="146"/>
      <c r="AB145" s="146"/>
      <c r="AC145" s="146"/>
      <c r="AD145" s="146"/>
      <c r="AE145" s="146"/>
      <c r="AF145" s="146"/>
      <c r="AG145" s="146" t="s">
        <v>677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33.75" outlineLevel="1" x14ac:dyDescent="0.2">
      <c r="A146" s="173">
        <v>126</v>
      </c>
      <c r="B146" s="174" t="s">
        <v>1544</v>
      </c>
      <c r="C146" s="180" t="s">
        <v>1545</v>
      </c>
      <c r="D146" s="175" t="s">
        <v>220</v>
      </c>
      <c r="E146" s="176">
        <v>5</v>
      </c>
      <c r="F146" s="177"/>
      <c r="G146" s="178">
        <f t="shared" si="35"/>
        <v>0</v>
      </c>
      <c r="H146" s="157">
        <v>0</v>
      </c>
      <c r="I146" s="156">
        <f t="shared" si="36"/>
        <v>0</v>
      </c>
      <c r="J146" s="157">
        <v>1080</v>
      </c>
      <c r="K146" s="156">
        <f t="shared" si="37"/>
        <v>5400</v>
      </c>
      <c r="L146" s="156">
        <v>21</v>
      </c>
      <c r="M146" s="156">
        <f t="shared" si="38"/>
        <v>0</v>
      </c>
      <c r="N146" s="155">
        <v>3.4000000000000002E-4</v>
      </c>
      <c r="O146" s="155">
        <f t="shared" si="39"/>
        <v>0</v>
      </c>
      <c r="P146" s="155">
        <v>0</v>
      </c>
      <c r="Q146" s="155">
        <f t="shared" si="40"/>
        <v>0</v>
      </c>
      <c r="R146" s="156"/>
      <c r="S146" s="156" t="s">
        <v>1293</v>
      </c>
      <c r="T146" s="156" t="s">
        <v>1294</v>
      </c>
      <c r="U146" s="156">
        <v>0</v>
      </c>
      <c r="V146" s="156">
        <f t="shared" si="41"/>
        <v>0</v>
      </c>
      <c r="W146" s="156"/>
      <c r="X146" s="156" t="s">
        <v>199</v>
      </c>
      <c r="Y146" s="156" t="s">
        <v>200</v>
      </c>
      <c r="Z146" s="146"/>
      <c r="AA146" s="146"/>
      <c r="AB146" s="146"/>
      <c r="AC146" s="146"/>
      <c r="AD146" s="146"/>
      <c r="AE146" s="146"/>
      <c r="AF146" s="146"/>
      <c r="AG146" s="146" t="s">
        <v>677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33.75" outlineLevel="1" x14ac:dyDescent="0.2">
      <c r="A147" s="173">
        <v>127</v>
      </c>
      <c r="B147" s="174" t="s">
        <v>1546</v>
      </c>
      <c r="C147" s="180" t="s">
        <v>1547</v>
      </c>
      <c r="D147" s="175" t="s">
        <v>220</v>
      </c>
      <c r="E147" s="176">
        <v>1</v>
      </c>
      <c r="F147" s="177"/>
      <c r="G147" s="178">
        <f t="shared" si="35"/>
        <v>0</v>
      </c>
      <c r="H147" s="157">
        <v>0</v>
      </c>
      <c r="I147" s="156">
        <f t="shared" si="36"/>
        <v>0</v>
      </c>
      <c r="J147" s="157">
        <v>1310</v>
      </c>
      <c r="K147" s="156">
        <f t="shared" si="37"/>
        <v>1310</v>
      </c>
      <c r="L147" s="156">
        <v>21</v>
      </c>
      <c r="M147" s="156">
        <f t="shared" si="38"/>
        <v>0</v>
      </c>
      <c r="N147" s="155">
        <v>1.2E-4</v>
      </c>
      <c r="O147" s="155">
        <f t="shared" si="39"/>
        <v>0</v>
      </c>
      <c r="P147" s="155">
        <v>0</v>
      </c>
      <c r="Q147" s="155">
        <f t="shared" si="40"/>
        <v>0</v>
      </c>
      <c r="R147" s="156"/>
      <c r="S147" s="156" t="s">
        <v>231</v>
      </c>
      <c r="T147" s="156" t="s">
        <v>1294</v>
      </c>
      <c r="U147" s="156">
        <v>0.12</v>
      </c>
      <c r="V147" s="156">
        <f t="shared" si="41"/>
        <v>0.12</v>
      </c>
      <c r="W147" s="156"/>
      <c r="X147" s="156" t="s">
        <v>199</v>
      </c>
      <c r="Y147" s="156" t="s">
        <v>200</v>
      </c>
      <c r="Z147" s="146"/>
      <c r="AA147" s="146"/>
      <c r="AB147" s="146"/>
      <c r="AC147" s="146"/>
      <c r="AD147" s="146"/>
      <c r="AE147" s="146"/>
      <c r="AF147" s="146"/>
      <c r="AG147" s="146" t="s">
        <v>677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33.75" outlineLevel="1" x14ac:dyDescent="0.2">
      <c r="A148" s="173">
        <v>128</v>
      </c>
      <c r="B148" s="174" t="s">
        <v>1548</v>
      </c>
      <c r="C148" s="180" t="s">
        <v>1549</v>
      </c>
      <c r="D148" s="175" t="s">
        <v>220</v>
      </c>
      <c r="E148" s="176">
        <v>1</v>
      </c>
      <c r="F148" s="177"/>
      <c r="G148" s="178">
        <f t="shared" si="35"/>
        <v>0</v>
      </c>
      <c r="H148" s="157">
        <v>0</v>
      </c>
      <c r="I148" s="156">
        <f t="shared" si="36"/>
        <v>0</v>
      </c>
      <c r="J148" s="157">
        <v>3420</v>
      </c>
      <c r="K148" s="156">
        <f t="shared" si="37"/>
        <v>3420</v>
      </c>
      <c r="L148" s="156">
        <v>21</v>
      </c>
      <c r="M148" s="156">
        <f t="shared" si="38"/>
        <v>0</v>
      </c>
      <c r="N148" s="155">
        <v>4.2000000000000002E-4</v>
      </c>
      <c r="O148" s="155">
        <f t="shared" si="39"/>
        <v>0</v>
      </c>
      <c r="P148" s="155">
        <v>0</v>
      </c>
      <c r="Q148" s="155">
        <f t="shared" si="40"/>
        <v>0</v>
      </c>
      <c r="R148" s="156"/>
      <c r="S148" s="156" t="s">
        <v>1293</v>
      </c>
      <c r="T148" s="156" t="s">
        <v>1294</v>
      </c>
      <c r="U148" s="156">
        <v>0</v>
      </c>
      <c r="V148" s="156">
        <f t="shared" si="41"/>
        <v>0</v>
      </c>
      <c r="W148" s="156"/>
      <c r="X148" s="156" t="s">
        <v>199</v>
      </c>
      <c r="Y148" s="156" t="s">
        <v>200</v>
      </c>
      <c r="Z148" s="146"/>
      <c r="AA148" s="146"/>
      <c r="AB148" s="146"/>
      <c r="AC148" s="146"/>
      <c r="AD148" s="146"/>
      <c r="AE148" s="146"/>
      <c r="AF148" s="146"/>
      <c r="AG148" s="146" t="s">
        <v>677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33.75" outlineLevel="1" x14ac:dyDescent="0.2">
      <c r="A149" s="173">
        <v>129</v>
      </c>
      <c r="B149" s="174" t="s">
        <v>1550</v>
      </c>
      <c r="C149" s="180" t="s">
        <v>1551</v>
      </c>
      <c r="D149" s="175" t="s">
        <v>220</v>
      </c>
      <c r="E149" s="176">
        <v>17</v>
      </c>
      <c r="F149" s="177"/>
      <c r="G149" s="178">
        <f t="shared" si="35"/>
        <v>0</v>
      </c>
      <c r="H149" s="157">
        <v>0</v>
      </c>
      <c r="I149" s="156">
        <f t="shared" si="36"/>
        <v>0</v>
      </c>
      <c r="J149" s="157">
        <v>163</v>
      </c>
      <c r="K149" s="156">
        <f t="shared" si="37"/>
        <v>2771</v>
      </c>
      <c r="L149" s="156">
        <v>21</v>
      </c>
      <c r="M149" s="156">
        <f t="shared" si="38"/>
        <v>0</v>
      </c>
      <c r="N149" s="155">
        <v>1.0000000000000001E-5</v>
      </c>
      <c r="O149" s="155">
        <f t="shared" si="39"/>
        <v>0</v>
      </c>
      <c r="P149" s="155">
        <v>0</v>
      </c>
      <c r="Q149" s="155">
        <f t="shared" si="40"/>
        <v>0</v>
      </c>
      <c r="R149" s="156"/>
      <c r="S149" s="156" t="s">
        <v>1293</v>
      </c>
      <c r="T149" s="156" t="s">
        <v>1294</v>
      </c>
      <c r="U149" s="156">
        <v>0</v>
      </c>
      <c r="V149" s="156">
        <f t="shared" si="41"/>
        <v>0</v>
      </c>
      <c r="W149" s="156"/>
      <c r="X149" s="156" t="s">
        <v>199</v>
      </c>
      <c r="Y149" s="156" t="s">
        <v>200</v>
      </c>
      <c r="Z149" s="146"/>
      <c r="AA149" s="146"/>
      <c r="AB149" s="146"/>
      <c r="AC149" s="146"/>
      <c r="AD149" s="146"/>
      <c r="AE149" s="146"/>
      <c r="AF149" s="146"/>
      <c r="AG149" s="146" t="s">
        <v>677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33.75" outlineLevel="1" x14ac:dyDescent="0.2">
      <c r="A150" s="173">
        <v>130</v>
      </c>
      <c r="B150" s="174" t="s">
        <v>1552</v>
      </c>
      <c r="C150" s="180" t="s">
        <v>1553</v>
      </c>
      <c r="D150" s="175" t="s">
        <v>220</v>
      </c>
      <c r="E150" s="176">
        <v>3</v>
      </c>
      <c r="F150" s="177"/>
      <c r="G150" s="178">
        <f t="shared" si="35"/>
        <v>0</v>
      </c>
      <c r="H150" s="157">
        <v>0</v>
      </c>
      <c r="I150" s="156">
        <f t="shared" si="36"/>
        <v>0</v>
      </c>
      <c r="J150" s="157">
        <v>188</v>
      </c>
      <c r="K150" s="156">
        <f t="shared" si="37"/>
        <v>564</v>
      </c>
      <c r="L150" s="156">
        <v>21</v>
      </c>
      <c r="M150" s="156">
        <f t="shared" si="38"/>
        <v>0</v>
      </c>
      <c r="N150" s="155">
        <v>1.0000000000000001E-5</v>
      </c>
      <c r="O150" s="155">
        <f t="shared" si="39"/>
        <v>0</v>
      </c>
      <c r="P150" s="155">
        <v>0</v>
      </c>
      <c r="Q150" s="155">
        <f t="shared" si="40"/>
        <v>0</v>
      </c>
      <c r="R150" s="156"/>
      <c r="S150" s="156" t="s">
        <v>1293</v>
      </c>
      <c r="T150" s="156" t="s">
        <v>1294</v>
      </c>
      <c r="U150" s="156">
        <v>0</v>
      </c>
      <c r="V150" s="156">
        <f t="shared" si="41"/>
        <v>0</v>
      </c>
      <c r="W150" s="156"/>
      <c r="X150" s="156" t="s">
        <v>199</v>
      </c>
      <c r="Y150" s="156" t="s">
        <v>200</v>
      </c>
      <c r="Z150" s="146"/>
      <c r="AA150" s="146"/>
      <c r="AB150" s="146"/>
      <c r="AC150" s="146"/>
      <c r="AD150" s="146"/>
      <c r="AE150" s="146"/>
      <c r="AF150" s="146"/>
      <c r="AG150" s="146" t="s">
        <v>677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33.75" outlineLevel="1" x14ac:dyDescent="0.2">
      <c r="A151" s="173">
        <v>131</v>
      </c>
      <c r="B151" s="174" t="s">
        <v>1554</v>
      </c>
      <c r="C151" s="180" t="s">
        <v>1555</v>
      </c>
      <c r="D151" s="175" t="s">
        <v>220</v>
      </c>
      <c r="E151" s="176">
        <v>8</v>
      </c>
      <c r="F151" s="177"/>
      <c r="G151" s="178">
        <f t="shared" si="35"/>
        <v>0</v>
      </c>
      <c r="H151" s="157">
        <v>0</v>
      </c>
      <c r="I151" s="156">
        <f t="shared" si="36"/>
        <v>0</v>
      </c>
      <c r="J151" s="157">
        <v>285</v>
      </c>
      <c r="K151" s="156">
        <f t="shared" si="37"/>
        <v>2280</v>
      </c>
      <c r="L151" s="156">
        <v>21</v>
      </c>
      <c r="M151" s="156">
        <f t="shared" si="38"/>
        <v>0</v>
      </c>
      <c r="N151" s="155">
        <v>1.0000000000000001E-5</v>
      </c>
      <c r="O151" s="155">
        <f t="shared" si="39"/>
        <v>0</v>
      </c>
      <c r="P151" s="155">
        <v>0</v>
      </c>
      <c r="Q151" s="155">
        <f t="shared" si="40"/>
        <v>0</v>
      </c>
      <c r="R151" s="156"/>
      <c r="S151" s="156" t="s">
        <v>1293</v>
      </c>
      <c r="T151" s="156" t="s">
        <v>1294</v>
      </c>
      <c r="U151" s="156">
        <v>0</v>
      </c>
      <c r="V151" s="156">
        <f t="shared" si="41"/>
        <v>0</v>
      </c>
      <c r="W151" s="156"/>
      <c r="X151" s="156" t="s">
        <v>199</v>
      </c>
      <c r="Y151" s="156" t="s">
        <v>200</v>
      </c>
      <c r="Z151" s="146"/>
      <c r="AA151" s="146"/>
      <c r="AB151" s="146"/>
      <c r="AC151" s="146"/>
      <c r="AD151" s="146"/>
      <c r="AE151" s="146"/>
      <c r="AF151" s="146"/>
      <c r="AG151" s="146" t="s">
        <v>677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33.75" outlineLevel="1" x14ac:dyDescent="0.2">
      <c r="A152" s="173">
        <v>132</v>
      </c>
      <c r="B152" s="174" t="s">
        <v>1556</v>
      </c>
      <c r="C152" s="180" t="s">
        <v>1557</v>
      </c>
      <c r="D152" s="175" t="s">
        <v>220</v>
      </c>
      <c r="E152" s="176">
        <v>6</v>
      </c>
      <c r="F152" s="177"/>
      <c r="G152" s="178">
        <f t="shared" si="35"/>
        <v>0</v>
      </c>
      <c r="H152" s="157">
        <v>0</v>
      </c>
      <c r="I152" s="156">
        <f t="shared" si="36"/>
        <v>0</v>
      </c>
      <c r="J152" s="157">
        <v>323</v>
      </c>
      <c r="K152" s="156">
        <f t="shared" si="37"/>
        <v>1938</v>
      </c>
      <c r="L152" s="156">
        <v>21</v>
      </c>
      <c r="M152" s="156">
        <f t="shared" si="38"/>
        <v>0</v>
      </c>
      <c r="N152" s="155">
        <v>2.0000000000000002E-5</v>
      </c>
      <c r="O152" s="155">
        <f t="shared" si="39"/>
        <v>0</v>
      </c>
      <c r="P152" s="155">
        <v>0</v>
      </c>
      <c r="Q152" s="155">
        <f t="shared" si="40"/>
        <v>0</v>
      </c>
      <c r="R152" s="156"/>
      <c r="S152" s="156" t="s">
        <v>1293</v>
      </c>
      <c r="T152" s="156" t="s">
        <v>1294</v>
      </c>
      <c r="U152" s="156">
        <v>0</v>
      </c>
      <c r="V152" s="156">
        <f t="shared" si="41"/>
        <v>0</v>
      </c>
      <c r="W152" s="156"/>
      <c r="X152" s="156" t="s">
        <v>199</v>
      </c>
      <c r="Y152" s="156" t="s">
        <v>200</v>
      </c>
      <c r="Z152" s="146"/>
      <c r="AA152" s="146"/>
      <c r="AB152" s="146"/>
      <c r="AC152" s="146"/>
      <c r="AD152" s="146"/>
      <c r="AE152" s="146"/>
      <c r="AF152" s="146"/>
      <c r="AG152" s="146" t="s">
        <v>677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33.75" outlineLevel="1" x14ac:dyDescent="0.2">
      <c r="A153" s="173">
        <v>133</v>
      </c>
      <c r="B153" s="174" t="s">
        <v>1558</v>
      </c>
      <c r="C153" s="180" t="s">
        <v>1559</v>
      </c>
      <c r="D153" s="175" t="s">
        <v>220</v>
      </c>
      <c r="E153" s="176">
        <v>1</v>
      </c>
      <c r="F153" s="177"/>
      <c r="G153" s="178">
        <f t="shared" si="35"/>
        <v>0</v>
      </c>
      <c r="H153" s="157">
        <v>0</v>
      </c>
      <c r="I153" s="156">
        <f t="shared" si="36"/>
        <v>0</v>
      </c>
      <c r="J153" s="157">
        <v>399</v>
      </c>
      <c r="K153" s="156">
        <f t="shared" si="37"/>
        <v>399</v>
      </c>
      <c r="L153" s="156">
        <v>21</v>
      </c>
      <c r="M153" s="156">
        <f t="shared" si="38"/>
        <v>0</v>
      </c>
      <c r="N153" s="155">
        <v>3.0000000000000001E-5</v>
      </c>
      <c r="O153" s="155">
        <f t="shared" si="39"/>
        <v>0</v>
      </c>
      <c r="P153" s="155">
        <v>0</v>
      </c>
      <c r="Q153" s="155">
        <f t="shared" si="40"/>
        <v>0</v>
      </c>
      <c r="R153" s="156"/>
      <c r="S153" s="156" t="s">
        <v>1293</v>
      </c>
      <c r="T153" s="156" t="s">
        <v>1294</v>
      </c>
      <c r="U153" s="156">
        <v>0</v>
      </c>
      <c r="V153" s="156">
        <f t="shared" si="41"/>
        <v>0</v>
      </c>
      <c r="W153" s="156"/>
      <c r="X153" s="156" t="s">
        <v>199</v>
      </c>
      <c r="Y153" s="156" t="s">
        <v>200</v>
      </c>
      <c r="Z153" s="146"/>
      <c r="AA153" s="146"/>
      <c r="AB153" s="146"/>
      <c r="AC153" s="146"/>
      <c r="AD153" s="146"/>
      <c r="AE153" s="146"/>
      <c r="AF153" s="146"/>
      <c r="AG153" s="146" t="s">
        <v>677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33.75" outlineLevel="1" x14ac:dyDescent="0.2">
      <c r="A154" s="173">
        <v>134</v>
      </c>
      <c r="B154" s="174" t="s">
        <v>1560</v>
      </c>
      <c r="C154" s="180" t="s">
        <v>1561</v>
      </c>
      <c r="D154" s="175" t="s">
        <v>220</v>
      </c>
      <c r="E154" s="176">
        <v>45</v>
      </c>
      <c r="F154" s="177"/>
      <c r="G154" s="178">
        <f t="shared" si="35"/>
        <v>0</v>
      </c>
      <c r="H154" s="157">
        <v>0</v>
      </c>
      <c r="I154" s="156">
        <f t="shared" si="36"/>
        <v>0</v>
      </c>
      <c r="J154" s="157">
        <v>565</v>
      </c>
      <c r="K154" s="156">
        <f t="shared" si="37"/>
        <v>25425</v>
      </c>
      <c r="L154" s="156">
        <v>21</v>
      </c>
      <c r="M154" s="156">
        <f t="shared" si="38"/>
        <v>0</v>
      </c>
      <c r="N154" s="155">
        <v>1E-4</v>
      </c>
      <c r="O154" s="155">
        <f t="shared" si="39"/>
        <v>0</v>
      </c>
      <c r="P154" s="155">
        <v>0</v>
      </c>
      <c r="Q154" s="155">
        <f t="shared" si="40"/>
        <v>0</v>
      </c>
      <c r="R154" s="156"/>
      <c r="S154" s="156" t="s">
        <v>1293</v>
      </c>
      <c r="T154" s="156" t="s">
        <v>1294</v>
      </c>
      <c r="U154" s="156">
        <v>0</v>
      </c>
      <c r="V154" s="156">
        <f t="shared" si="41"/>
        <v>0</v>
      </c>
      <c r="W154" s="156"/>
      <c r="X154" s="156" t="s">
        <v>199</v>
      </c>
      <c r="Y154" s="156" t="s">
        <v>200</v>
      </c>
      <c r="Z154" s="146"/>
      <c r="AA154" s="146"/>
      <c r="AB154" s="146"/>
      <c r="AC154" s="146"/>
      <c r="AD154" s="146"/>
      <c r="AE154" s="146"/>
      <c r="AF154" s="146"/>
      <c r="AG154" s="146" t="s">
        <v>677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33.75" outlineLevel="1" x14ac:dyDescent="0.2">
      <c r="A155" s="173">
        <v>135</v>
      </c>
      <c r="B155" s="174" t="s">
        <v>1562</v>
      </c>
      <c r="C155" s="180" t="s">
        <v>1563</v>
      </c>
      <c r="D155" s="175" t="s">
        <v>220</v>
      </c>
      <c r="E155" s="176">
        <v>44</v>
      </c>
      <c r="F155" s="177"/>
      <c r="G155" s="178">
        <f t="shared" si="35"/>
        <v>0</v>
      </c>
      <c r="H155" s="157">
        <v>0</v>
      </c>
      <c r="I155" s="156">
        <f t="shared" si="36"/>
        <v>0</v>
      </c>
      <c r="J155" s="157">
        <v>586</v>
      </c>
      <c r="K155" s="156">
        <f t="shared" si="37"/>
        <v>25784</v>
      </c>
      <c r="L155" s="156">
        <v>21</v>
      </c>
      <c r="M155" s="156">
        <f t="shared" si="38"/>
        <v>0</v>
      </c>
      <c r="N155" s="155">
        <v>1.1E-4</v>
      </c>
      <c r="O155" s="155">
        <f t="shared" si="39"/>
        <v>0</v>
      </c>
      <c r="P155" s="155">
        <v>0</v>
      </c>
      <c r="Q155" s="155">
        <f t="shared" si="40"/>
        <v>0</v>
      </c>
      <c r="R155" s="156"/>
      <c r="S155" s="156" t="s">
        <v>1293</v>
      </c>
      <c r="T155" s="156" t="s">
        <v>1294</v>
      </c>
      <c r="U155" s="156">
        <v>0</v>
      </c>
      <c r="V155" s="156">
        <f t="shared" si="41"/>
        <v>0</v>
      </c>
      <c r="W155" s="156"/>
      <c r="X155" s="156" t="s">
        <v>199</v>
      </c>
      <c r="Y155" s="156" t="s">
        <v>200</v>
      </c>
      <c r="Z155" s="146"/>
      <c r="AA155" s="146"/>
      <c r="AB155" s="146"/>
      <c r="AC155" s="146"/>
      <c r="AD155" s="146"/>
      <c r="AE155" s="146"/>
      <c r="AF155" s="146"/>
      <c r="AG155" s="146" t="s">
        <v>677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33.75" outlineLevel="1" x14ac:dyDescent="0.2">
      <c r="A156" s="173">
        <v>136</v>
      </c>
      <c r="B156" s="174" t="s">
        <v>1564</v>
      </c>
      <c r="C156" s="180" t="s">
        <v>1565</v>
      </c>
      <c r="D156" s="175" t="s">
        <v>220</v>
      </c>
      <c r="E156" s="176">
        <v>40</v>
      </c>
      <c r="F156" s="177"/>
      <c r="G156" s="178">
        <f t="shared" si="35"/>
        <v>0</v>
      </c>
      <c r="H156" s="157">
        <v>0</v>
      </c>
      <c r="I156" s="156">
        <f t="shared" si="36"/>
        <v>0</v>
      </c>
      <c r="J156" s="157">
        <v>620</v>
      </c>
      <c r="K156" s="156">
        <f t="shared" si="37"/>
        <v>24800</v>
      </c>
      <c r="L156" s="156">
        <v>21</v>
      </c>
      <c r="M156" s="156">
        <f t="shared" si="38"/>
        <v>0</v>
      </c>
      <c r="N156" s="155">
        <v>1.2999999999999999E-4</v>
      </c>
      <c r="O156" s="155">
        <f t="shared" si="39"/>
        <v>0.01</v>
      </c>
      <c r="P156" s="155">
        <v>0</v>
      </c>
      <c r="Q156" s="155">
        <f t="shared" si="40"/>
        <v>0</v>
      </c>
      <c r="R156" s="156"/>
      <c r="S156" s="156" t="s">
        <v>1293</v>
      </c>
      <c r="T156" s="156" t="s">
        <v>1294</v>
      </c>
      <c r="U156" s="156">
        <v>0</v>
      </c>
      <c r="V156" s="156">
        <f t="shared" si="41"/>
        <v>0</v>
      </c>
      <c r="W156" s="156"/>
      <c r="X156" s="156" t="s">
        <v>199</v>
      </c>
      <c r="Y156" s="156" t="s">
        <v>200</v>
      </c>
      <c r="Z156" s="146"/>
      <c r="AA156" s="146"/>
      <c r="AB156" s="146"/>
      <c r="AC156" s="146"/>
      <c r="AD156" s="146"/>
      <c r="AE156" s="146"/>
      <c r="AF156" s="146"/>
      <c r="AG156" s="146" t="s">
        <v>677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33.75" outlineLevel="1" x14ac:dyDescent="0.2">
      <c r="A157" s="173">
        <v>137</v>
      </c>
      <c r="B157" s="174" t="s">
        <v>1566</v>
      </c>
      <c r="C157" s="180" t="s">
        <v>1567</v>
      </c>
      <c r="D157" s="175" t="s">
        <v>220</v>
      </c>
      <c r="E157" s="176">
        <v>3</v>
      </c>
      <c r="F157" s="177"/>
      <c r="G157" s="178">
        <f t="shared" si="35"/>
        <v>0</v>
      </c>
      <c r="H157" s="157">
        <v>0</v>
      </c>
      <c r="I157" s="156">
        <f t="shared" si="36"/>
        <v>0</v>
      </c>
      <c r="J157" s="157">
        <v>729</v>
      </c>
      <c r="K157" s="156">
        <f t="shared" si="37"/>
        <v>2187</v>
      </c>
      <c r="L157" s="156">
        <v>21</v>
      </c>
      <c r="M157" s="156">
        <f t="shared" si="38"/>
        <v>0</v>
      </c>
      <c r="N157" s="155">
        <v>1.4999999999999999E-4</v>
      </c>
      <c r="O157" s="155">
        <f t="shared" si="39"/>
        <v>0</v>
      </c>
      <c r="P157" s="155">
        <v>0</v>
      </c>
      <c r="Q157" s="155">
        <f t="shared" si="40"/>
        <v>0</v>
      </c>
      <c r="R157" s="156"/>
      <c r="S157" s="156" t="s">
        <v>1293</v>
      </c>
      <c r="T157" s="156" t="s">
        <v>1294</v>
      </c>
      <c r="U157" s="156">
        <v>0</v>
      </c>
      <c r="V157" s="156">
        <f t="shared" si="41"/>
        <v>0</v>
      </c>
      <c r="W157" s="156"/>
      <c r="X157" s="156" t="s">
        <v>199</v>
      </c>
      <c r="Y157" s="156" t="s">
        <v>200</v>
      </c>
      <c r="Z157" s="146"/>
      <c r="AA157" s="146"/>
      <c r="AB157" s="146"/>
      <c r="AC157" s="146"/>
      <c r="AD157" s="146"/>
      <c r="AE157" s="146"/>
      <c r="AF157" s="146"/>
      <c r="AG157" s="146" t="s">
        <v>677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33.75" outlineLevel="1" x14ac:dyDescent="0.2">
      <c r="A158" s="173">
        <v>138</v>
      </c>
      <c r="B158" s="174" t="s">
        <v>1568</v>
      </c>
      <c r="C158" s="180" t="s">
        <v>1569</v>
      </c>
      <c r="D158" s="175" t="s">
        <v>220</v>
      </c>
      <c r="E158" s="176">
        <v>13</v>
      </c>
      <c r="F158" s="177"/>
      <c r="G158" s="178">
        <f t="shared" si="35"/>
        <v>0</v>
      </c>
      <c r="H158" s="157">
        <v>0</v>
      </c>
      <c r="I158" s="156">
        <f t="shared" si="36"/>
        <v>0</v>
      </c>
      <c r="J158" s="157">
        <v>777</v>
      </c>
      <c r="K158" s="156">
        <f t="shared" si="37"/>
        <v>10101</v>
      </c>
      <c r="L158" s="156">
        <v>21</v>
      </c>
      <c r="M158" s="156">
        <f t="shared" si="38"/>
        <v>0</v>
      </c>
      <c r="N158" s="155">
        <v>1.7000000000000001E-4</v>
      </c>
      <c r="O158" s="155">
        <f t="shared" si="39"/>
        <v>0</v>
      </c>
      <c r="P158" s="155">
        <v>0</v>
      </c>
      <c r="Q158" s="155">
        <f t="shared" si="40"/>
        <v>0</v>
      </c>
      <c r="R158" s="156"/>
      <c r="S158" s="156" t="s">
        <v>1293</v>
      </c>
      <c r="T158" s="156" t="s">
        <v>1294</v>
      </c>
      <c r="U158" s="156">
        <v>0</v>
      </c>
      <c r="V158" s="156">
        <f t="shared" si="41"/>
        <v>0</v>
      </c>
      <c r="W158" s="156"/>
      <c r="X158" s="156" t="s">
        <v>199</v>
      </c>
      <c r="Y158" s="156" t="s">
        <v>200</v>
      </c>
      <c r="Z158" s="146"/>
      <c r="AA158" s="146"/>
      <c r="AB158" s="146"/>
      <c r="AC158" s="146"/>
      <c r="AD158" s="146"/>
      <c r="AE158" s="146"/>
      <c r="AF158" s="146"/>
      <c r="AG158" s="146" t="s">
        <v>677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33.75" outlineLevel="1" x14ac:dyDescent="0.2">
      <c r="A159" s="173">
        <v>139</v>
      </c>
      <c r="B159" s="174" t="s">
        <v>1570</v>
      </c>
      <c r="C159" s="180" t="s">
        <v>1571</v>
      </c>
      <c r="D159" s="175" t="s">
        <v>220</v>
      </c>
      <c r="E159" s="176">
        <v>1</v>
      </c>
      <c r="F159" s="177"/>
      <c r="G159" s="178">
        <f t="shared" si="35"/>
        <v>0</v>
      </c>
      <c r="H159" s="157">
        <v>0</v>
      </c>
      <c r="I159" s="156">
        <f t="shared" si="36"/>
        <v>0</v>
      </c>
      <c r="J159" s="157">
        <v>979</v>
      </c>
      <c r="K159" s="156">
        <f t="shared" si="37"/>
        <v>979</v>
      </c>
      <c r="L159" s="156">
        <v>21</v>
      </c>
      <c r="M159" s="156">
        <f t="shared" si="38"/>
        <v>0</v>
      </c>
      <c r="N159" s="155">
        <v>6.9999999999999994E-5</v>
      </c>
      <c r="O159" s="155">
        <f t="shared" si="39"/>
        <v>0</v>
      </c>
      <c r="P159" s="155">
        <v>0</v>
      </c>
      <c r="Q159" s="155">
        <f t="shared" si="40"/>
        <v>0</v>
      </c>
      <c r="R159" s="156"/>
      <c r="S159" s="156" t="s">
        <v>1293</v>
      </c>
      <c r="T159" s="156" t="s">
        <v>1294</v>
      </c>
      <c r="U159" s="156">
        <v>0</v>
      </c>
      <c r="V159" s="156">
        <f t="shared" si="41"/>
        <v>0</v>
      </c>
      <c r="W159" s="156"/>
      <c r="X159" s="156" t="s">
        <v>199</v>
      </c>
      <c r="Y159" s="156" t="s">
        <v>200</v>
      </c>
      <c r="Z159" s="146"/>
      <c r="AA159" s="146"/>
      <c r="AB159" s="146"/>
      <c r="AC159" s="146"/>
      <c r="AD159" s="146"/>
      <c r="AE159" s="146"/>
      <c r="AF159" s="146"/>
      <c r="AG159" s="146" t="s">
        <v>677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33.75" outlineLevel="1" x14ac:dyDescent="0.2">
      <c r="A160" s="173">
        <v>140</v>
      </c>
      <c r="B160" s="174" t="s">
        <v>1572</v>
      </c>
      <c r="C160" s="180" t="s">
        <v>1573</v>
      </c>
      <c r="D160" s="175" t="s">
        <v>220</v>
      </c>
      <c r="E160" s="176">
        <v>40</v>
      </c>
      <c r="F160" s="177"/>
      <c r="G160" s="178">
        <f t="shared" si="35"/>
        <v>0</v>
      </c>
      <c r="H160" s="157">
        <v>0</v>
      </c>
      <c r="I160" s="156">
        <f t="shared" si="36"/>
        <v>0</v>
      </c>
      <c r="J160" s="157">
        <v>1950</v>
      </c>
      <c r="K160" s="156">
        <f t="shared" si="37"/>
        <v>78000</v>
      </c>
      <c r="L160" s="156">
        <v>21</v>
      </c>
      <c r="M160" s="156">
        <f t="shared" si="38"/>
        <v>0</v>
      </c>
      <c r="N160" s="155">
        <v>2.1000000000000001E-4</v>
      </c>
      <c r="O160" s="155">
        <f t="shared" si="39"/>
        <v>0.01</v>
      </c>
      <c r="P160" s="155">
        <v>0</v>
      </c>
      <c r="Q160" s="155">
        <f t="shared" si="40"/>
        <v>0</v>
      </c>
      <c r="R160" s="156"/>
      <c r="S160" s="156" t="s">
        <v>1293</v>
      </c>
      <c r="T160" s="156" t="s">
        <v>1294</v>
      </c>
      <c r="U160" s="156">
        <v>0</v>
      </c>
      <c r="V160" s="156">
        <f t="shared" si="41"/>
        <v>0</v>
      </c>
      <c r="W160" s="156"/>
      <c r="X160" s="156" t="s">
        <v>199</v>
      </c>
      <c r="Y160" s="156" t="s">
        <v>200</v>
      </c>
      <c r="Z160" s="146"/>
      <c r="AA160" s="146"/>
      <c r="AB160" s="146"/>
      <c r="AC160" s="146"/>
      <c r="AD160" s="146"/>
      <c r="AE160" s="146"/>
      <c r="AF160" s="146"/>
      <c r="AG160" s="146" t="s">
        <v>677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x14ac:dyDescent="0.2">
      <c r="A161" s="160" t="s">
        <v>192</v>
      </c>
      <c r="B161" s="161" t="s">
        <v>144</v>
      </c>
      <c r="C161" s="179" t="s">
        <v>145</v>
      </c>
      <c r="D161" s="162"/>
      <c r="E161" s="163"/>
      <c r="F161" s="164"/>
      <c r="G161" s="165">
        <f>SUMIF(AG162:AG162,"&lt;&gt;NOR",G162:G162)</f>
        <v>0</v>
      </c>
      <c r="H161" s="159"/>
      <c r="I161" s="159">
        <f>SUM(I162:I162)</f>
        <v>0</v>
      </c>
      <c r="J161" s="159"/>
      <c r="K161" s="159">
        <f>SUM(K162:K162)</f>
        <v>1360</v>
      </c>
      <c r="L161" s="159"/>
      <c r="M161" s="159">
        <f>SUM(M162:M162)</f>
        <v>0</v>
      </c>
      <c r="N161" s="158"/>
      <c r="O161" s="158">
        <f>SUM(O162:O162)</f>
        <v>0</v>
      </c>
      <c r="P161" s="158"/>
      <c r="Q161" s="158">
        <f>SUM(Q162:Q162)</f>
        <v>0.12</v>
      </c>
      <c r="R161" s="159"/>
      <c r="S161" s="159"/>
      <c r="T161" s="159"/>
      <c r="U161" s="159"/>
      <c r="V161" s="159">
        <f>SUM(V162:V162)</f>
        <v>0</v>
      </c>
      <c r="W161" s="159"/>
      <c r="X161" s="159"/>
      <c r="Y161" s="159"/>
      <c r="AG161" t="s">
        <v>193</v>
      </c>
    </row>
    <row r="162" spans="1:60" ht="45" outlineLevel="1" x14ac:dyDescent="0.2">
      <c r="A162" s="167">
        <v>141</v>
      </c>
      <c r="B162" s="168" t="s">
        <v>1574</v>
      </c>
      <c r="C162" s="181" t="s">
        <v>1575</v>
      </c>
      <c r="D162" s="169" t="s">
        <v>220</v>
      </c>
      <c r="E162" s="170">
        <v>20</v>
      </c>
      <c r="F162" s="171"/>
      <c r="G162" s="172">
        <f>ROUND(E162*F162,2)</f>
        <v>0</v>
      </c>
      <c r="H162" s="157">
        <v>0</v>
      </c>
      <c r="I162" s="156">
        <f>ROUND(E162*H162,2)</f>
        <v>0</v>
      </c>
      <c r="J162" s="157">
        <v>68</v>
      </c>
      <c r="K162" s="156">
        <f>ROUND(E162*J162,2)</f>
        <v>1360</v>
      </c>
      <c r="L162" s="156">
        <v>21</v>
      </c>
      <c r="M162" s="156">
        <f>G162*(1+L162/100)</f>
        <v>0</v>
      </c>
      <c r="N162" s="155">
        <v>0</v>
      </c>
      <c r="O162" s="155">
        <f>ROUND(E162*N162,2)</f>
        <v>0</v>
      </c>
      <c r="P162" s="155">
        <v>6.0000000000000001E-3</v>
      </c>
      <c r="Q162" s="155">
        <f>ROUND(E162*P162,2)</f>
        <v>0.12</v>
      </c>
      <c r="R162" s="156"/>
      <c r="S162" s="156" t="s">
        <v>1293</v>
      </c>
      <c r="T162" s="156" t="s">
        <v>1294</v>
      </c>
      <c r="U162" s="156">
        <v>0</v>
      </c>
      <c r="V162" s="156">
        <f>ROUND(E162*U162,2)</f>
        <v>0</v>
      </c>
      <c r="W162" s="156"/>
      <c r="X162" s="156" t="s">
        <v>199</v>
      </c>
      <c r="Y162" s="156" t="s">
        <v>200</v>
      </c>
      <c r="Z162" s="146"/>
      <c r="AA162" s="146"/>
      <c r="AB162" s="146"/>
      <c r="AC162" s="146"/>
      <c r="AD162" s="146"/>
      <c r="AE162" s="146"/>
      <c r="AF162" s="146"/>
      <c r="AG162" s="146" t="s">
        <v>677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x14ac:dyDescent="0.2">
      <c r="A163" s="3"/>
      <c r="B163" s="4"/>
      <c r="C163" s="18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178</v>
      </c>
    </row>
    <row r="164" spans="1:60" x14ac:dyDescent="0.2">
      <c r="A164" s="149"/>
      <c r="B164" s="150" t="s">
        <v>30</v>
      </c>
      <c r="C164" s="183"/>
      <c r="D164" s="151"/>
      <c r="E164" s="152"/>
      <c r="F164" s="152"/>
      <c r="G164" s="166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225</v>
      </c>
    </row>
    <row r="165" spans="1:60" x14ac:dyDescent="0.2">
      <c r="A165" s="3"/>
      <c r="B165" s="4"/>
      <c r="C165" s="182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82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95" t="s">
        <v>226</v>
      </c>
      <c r="B167" s="295"/>
      <c r="C167" s="296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83"/>
      <c r="B168" s="284"/>
      <c r="C168" s="285"/>
      <c r="D168" s="284"/>
      <c r="E168" s="284"/>
      <c r="F168" s="284"/>
      <c r="G168" s="28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227</v>
      </c>
    </row>
    <row r="169" spans="1:60" x14ac:dyDescent="0.2">
      <c r="A169" s="287"/>
      <c r="B169" s="288"/>
      <c r="C169" s="289"/>
      <c r="D169" s="288"/>
      <c r="E169" s="288"/>
      <c r="F169" s="288"/>
      <c r="G169" s="29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87"/>
      <c r="B170" s="288"/>
      <c r="C170" s="289"/>
      <c r="D170" s="288"/>
      <c r="E170" s="288"/>
      <c r="F170" s="288"/>
      <c r="G170" s="29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87"/>
      <c r="B171" s="288"/>
      <c r="C171" s="289"/>
      <c r="D171" s="288"/>
      <c r="E171" s="288"/>
      <c r="F171" s="288"/>
      <c r="G171" s="29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91"/>
      <c r="B172" s="292"/>
      <c r="C172" s="293"/>
      <c r="D172" s="292"/>
      <c r="E172" s="292"/>
      <c r="F172" s="292"/>
      <c r="G172" s="29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82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84"/>
      <c r="D174" s="10"/>
      <c r="AG174" t="s">
        <v>228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52</v>
      </c>
      <c r="C4" s="280" t="s">
        <v>53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0" t="s">
        <v>192</v>
      </c>
      <c r="B8" s="161" t="s">
        <v>96</v>
      </c>
      <c r="C8" s="179" t="s">
        <v>97</v>
      </c>
      <c r="D8" s="162"/>
      <c r="E8" s="163"/>
      <c r="F8" s="164"/>
      <c r="G8" s="165">
        <f>SUMIF(AG9:AG10,"&lt;&gt;NOR",G9:G10)</f>
        <v>0</v>
      </c>
      <c r="H8" s="159"/>
      <c r="I8" s="159">
        <f>SUM(I9:I10)</f>
        <v>0</v>
      </c>
      <c r="J8" s="159"/>
      <c r="K8" s="159">
        <f>SUM(K9:K10)</f>
        <v>169800</v>
      </c>
      <c r="L8" s="159"/>
      <c r="M8" s="159">
        <f>SUM(M9:M10)</f>
        <v>0</v>
      </c>
      <c r="N8" s="158"/>
      <c r="O8" s="158">
        <f>SUM(O9:O10)</f>
        <v>13.56</v>
      </c>
      <c r="P8" s="158"/>
      <c r="Q8" s="158">
        <f>SUM(Q9:Q10)</f>
        <v>0</v>
      </c>
      <c r="R8" s="159"/>
      <c r="S8" s="159"/>
      <c r="T8" s="159"/>
      <c r="U8" s="159"/>
      <c r="V8" s="159">
        <f>SUM(V9:V10)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1300</v>
      </c>
      <c r="C9" s="180" t="s">
        <v>1301</v>
      </c>
      <c r="D9" s="175" t="s">
        <v>246</v>
      </c>
      <c r="E9" s="176">
        <v>270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450</v>
      </c>
      <c r="K9" s="156">
        <f>ROUND(E9*J9,2)</f>
        <v>121500</v>
      </c>
      <c r="L9" s="156">
        <v>21</v>
      </c>
      <c r="M9" s="156">
        <f>G9*(1+L9/100)</f>
        <v>0</v>
      </c>
      <c r="N9" s="155">
        <v>0.04</v>
      </c>
      <c r="O9" s="155">
        <f>ROUND(E9*N9,2)</f>
        <v>10.8</v>
      </c>
      <c r="P9" s="155">
        <v>0</v>
      </c>
      <c r="Q9" s="155">
        <f>ROUND(E9*P9,2)</f>
        <v>0</v>
      </c>
      <c r="R9" s="156"/>
      <c r="S9" s="156" t="s">
        <v>1293</v>
      </c>
      <c r="T9" s="156" t="s">
        <v>1299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45" outlineLevel="1" x14ac:dyDescent="0.2">
      <c r="A10" s="173">
        <v>2</v>
      </c>
      <c r="B10" s="174" t="s">
        <v>1302</v>
      </c>
      <c r="C10" s="180" t="s">
        <v>1303</v>
      </c>
      <c r="D10" s="175" t="s">
        <v>246</v>
      </c>
      <c r="E10" s="176">
        <v>150</v>
      </c>
      <c r="F10" s="177"/>
      <c r="G10" s="178">
        <f>ROUND(E10*F10,2)</f>
        <v>0</v>
      </c>
      <c r="H10" s="157">
        <v>0</v>
      </c>
      <c r="I10" s="156">
        <f>ROUND(E10*H10,2)</f>
        <v>0</v>
      </c>
      <c r="J10" s="157">
        <v>322</v>
      </c>
      <c r="K10" s="156">
        <f>ROUND(E10*J10,2)</f>
        <v>48300</v>
      </c>
      <c r="L10" s="156">
        <v>21</v>
      </c>
      <c r="M10" s="156">
        <f>G10*(1+L10/100)</f>
        <v>0</v>
      </c>
      <c r="N10" s="155">
        <v>1.8380000000000001E-2</v>
      </c>
      <c r="O10" s="155">
        <f>ROUND(E10*N10,2)</f>
        <v>2.76</v>
      </c>
      <c r="P10" s="155">
        <v>0</v>
      </c>
      <c r="Q10" s="155">
        <f>ROUND(E10*P10,2)</f>
        <v>0</v>
      </c>
      <c r="R10" s="156"/>
      <c r="S10" s="156" t="s">
        <v>1293</v>
      </c>
      <c r="T10" s="156" t="s">
        <v>1299</v>
      </c>
      <c r="U10" s="156">
        <v>0</v>
      </c>
      <c r="V10" s="156">
        <f>ROUND(E10*U10,2)</f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0" t="s">
        <v>192</v>
      </c>
      <c r="B11" s="161" t="s">
        <v>101</v>
      </c>
      <c r="C11" s="179" t="s">
        <v>102</v>
      </c>
      <c r="D11" s="162"/>
      <c r="E11" s="163"/>
      <c r="F11" s="164"/>
      <c r="G11" s="165">
        <f>SUMIF(AG12:AG15,"&lt;&gt;NOR",G12:G15)</f>
        <v>0</v>
      </c>
      <c r="H11" s="159"/>
      <c r="I11" s="159">
        <f>SUM(I12:I15)</f>
        <v>0</v>
      </c>
      <c r="J11" s="159"/>
      <c r="K11" s="159">
        <f>SUM(K12:K15)</f>
        <v>73505</v>
      </c>
      <c r="L11" s="159"/>
      <c r="M11" s="159">
        <f>SUM(M12:M15)</f>
        <v>0</v>
      </c>
      <c r="N11" s="158"/>
      <c r="O11" s="158">
        <f>SUM(O12:O15)</f>
        <v>0</v>
      </c>
      <c r="P11" s="158"/>
      <c r="Q11" s="158">
        <f>SUM(Q12:Q15)</f>
        <v>12.53</v>
      </c>
      <c r="R11" s="159"/>
      <c r="S11" s="159"/>
      <c r="T11" s="159"/>
      <c r="U11" s="159"/>
      <c r="V11" s="159">
        <f>SUM(V12:V15)</f>
        <v>181.11999999999998</v>
      </c>
      <c r="W11" s="159"/>
      <c r="X11" s="159"/>
      <c r="Y11" s="159"/>
      <c r="AG11" t="s">
        <v>193</v>
      </c>
    </row>
    <row r="12" spans="1:60" ht="56.25" outlineLevel="1" x14ac:dyDescent="0.2">
      <c r="A12" s="173">
        <v>3</v>
      </c>
      <c r="B12" s="174" t="s">
        <v>1576</v>
      </c>
      <c r="C12" s="180" t="s">
        <v>1577</v>
      </c>
      <c r="D12" s="175" t="s">
        <v>220</v>
      </c>
      <c r="E12" s="176">
        <v>81</v>
      </c>
      <c r="F12" s="177"/>
      <c r="G12" s="178">
        <f>ROUND(E12*F12,2)</f>
        <v>0</v>
      </c>
      <c r="H12" s="157">
        <v>0</v>
      </c>
      <c r="I12" s="156">
        <f>ROUND(E12*H12,2)</f>
        <v>0</v>
      </c>
      <c r="J12" s="157">
        <v>147</v>
      </c>
      <c r="K12" s="156">
        <f>ROUND(E12*J12,2)</f>
        <v>11907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5.3999999999999999E-2</v>
      </c>
      <c r="Q12" s="155">
        <f>ROUND(E12*P12,2)</f>
        <v>4.37</v>
      </c>
      <c r="R12" s="156"/>
      <c r="S12" s="156" t="s">
        <v>231</v>
      </c>
      <c r="T12" s="156" t="s">
        <v>1299</v>
      </c>
      <c r="U12" s="156">
        <v>0.38100000000000001</v>
      </c>
      <c r="V12" s="156">
        <f>ROUND(E12*U12,2)</f>
        <v>30.86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56.25" outlineLevel="1" x14ac:dyDescent="0.2">
      <c r="A13" s="173">
        <v>4</v>
      </c>
      <c r="B13" s="174" t="s">
        <v>1578</v>
      </c>
      <c r="C13" s="180" t="s">
        <v>1579</v>
      </c>
      <c r="D13" s="175" t="s">
        <v>220</v>
      </c>
      <c r="E13" s="176">
        <v>4</v>
      </c>
      <c r="F13" s="177"/>
      <c r="G13" s="178">
        <f>ROUND(E13*F13,2)</f>
        <v>0</v>
      </c>
      <c r="H13" s="157">
        <v>0</v>
      </c>
      <c r="I13" s="156">
        <f>ROUND(E13*H13,2)</f>
        <v>0</v>
      </c>
      <c r="J13" s="157">
        <v>347</v>
      </c>
      <c r="K13" s="156">
        <f>ROUND(E13*J13,2)</f>
        <v>1388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7.3999999999999996E-2</v>
      </c>
      <c r="Q13" s="155">
        <f>ROUND(E13*P13,2)</f>
        <v>0.3</v>
      </c>
      <c r="R13" s="156"/>
      <c r="S13" s="156" t="s">
        <v>231</v>
      </c>
      <c r="T13" s="156" t="s">
        <v>1294</v>
      </c>
      <c r="U13" s="156">
        <v>0.79600000000000004</v>
      </c>
      <c r="V13" s="156">
        <f>ROUND(E13*U13,2)</f>
        <v>3.18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56.25" outlineLevel="1" x14ac:dyDescent="0.2">
      <c r="A14" s="173">
        <v>5</v>
      </c>
      <c r="B14" s="174" t="s">
        <v>1580</v>
      </c>
      <c r="C14" s="180" t="s">
        <v>1581</v>
      </c>
      <c r="D14" s="175" t="s">
        <v>220</v>
      </c>
      <c r="E14" s="176">
        <v>3</v>
      </c>
      <c r="F14" s="177"/>
      <c r="G14" s="178">
        <f>ROUND(E14*F14,2)</f>
        <v>0</v>
      </c>
      <c r="H14" s="157">
        <v>0</v>
      </c>
      <c r="I14" s="156">
        <f>ROUND(E14*H14,2)</f>
        <v>0</v>
      </c>
      <c r="J14" s="157">
        <v>470</v>
      </c>
      <c r="K14" s="156">
        <f>ROUND(E14*J14,2)</f>
        <v>1410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9.9000000000000005E-2</v>
      </c>
      <c r="Q14" s="155">
        <f>ROUND(E14*P14,2)</f>
        <v>0.3</v>
      </c>
      <c r="R14" s="156"/>
      <c r="S14" s="156" t="s">
        <v>231</v>
      </c>
      <c r="T14" s="156" t="s">
        <v>1294</v>
      </c>
      <c r="U14" s="156">
        <v>1.147</v>
      </c>
      <c r="V14" s="156">
        <f>ROUND(E14*U14,2)</f>
        <v>3.44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1" x14ac:dyDescent="0.2">
      <c r="A15" s="173">
        <v>6</v>
      </c>
      <c r="B15" s="174" t="s">
        <v>1316</v>
      </c>
      <c r="C15" s="180" t="s">
        <v>1317</v>
      </c>
      <c r="D15" s="175" t="s">
        <v>344</v>
      </c>
      <c r="E15" s="176">
        <v>420</v>
      </c>
      <c r="F15" s="177"/>
      <c r="G15" s="178">
        <f>ROUND(E15*F15,2)</f>
        <v>0</v>
      </c>
      <c r="H15" s="157">
        <v>0</v>
      </c>
      <c r="I15" s="156">
        <f>ROUND(E15*H15,2)</f>
        <v>0</v>
      </c>
      <c r="J15" s="157">
        <v>140</v>
      </c>
      <c r="K15" s="156">
        <f>ROUND(E15*J15,2)</f>
        <v>58800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1.7999999999999999E-2</v>
      </c>
      <c r="Q15" s="155">
        <f>ROUND(E15*P15,2)</f>
        <v>7.56</v>
      </c>
      <c r="R15" s="156"/>
      <c r="S15" s="156" t="s">
        <v>231</v>
      </c>
      <c r="T15" s="156" t="s">
        <v>1294</v>
      </c>
      <c r="U15" s="156">
        <v>0.34200000000000003</v>
      </c>
      <c r="V15" s="156">
        <f>ROUND(E15*U15,2)</f>
        <v>143.63999999999999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0" t="s">
        <v>192</v>
      </c>
      <c r="B16" s="161" t="s">
        <v>106</v>
      </c>
      <c r="C16" s="179" t="s">
        <v>107</v>
      </c>
      <c r="D16" s="162"/>
      <c r="E16" s="163"/>
      <c r="F16" s="164"/>
      <c r="G16" s="165">
        <f>SUMIF(AG17:AG22,"&lt;&gt;NOR",G17:G22)</f>
        <v>0</v>
      </c>
      <c r="H16" s="159"/>
      <c r="I16" s="159">
        <f>SUM(I17:I22)</f>
        <v>0</v>
      </c>
      <c r="J16" s="159"/>
      <c r="K16" s="159">
        <f>SUM(K17:K22)</f>
        <v>49550.45</v>
      </c>
      <c r="L16" s="159"/>
      <c r="M16" s="159">
        <f>SUM(M17:M22)</f>
        <v>0</v>
      </c>
      <c r="N16" s="158"/>
      <c r="O16" s="158">
        <f>SUM(O17:O22)</f>
        <v>0</v>
      </c>
      <c r="P16" s="158"/>
      <c r="Q16" s="158">
        <f>SUM(Q17:Q22)</f>
        <v>0</v>
      </c>
      <c r="R16" s="159"/>
      <c r="S16" s="159"/>
      <c r="T16" s="159"/>
      <c r="U16" s="159"/>
      <c r="V16" s="159">
        <f>SUM(V17:V22)</f>
        <v>0</v>
      </c>
      <c r="W16" s="159"/>
      <c r="X16" s="159"/>
      <c r="Y16" s="159"/>
      <c r="AG16" t="s">
        <v>193</v>
      </c>
    </row>
    <row r="17" spans="1:60" ht="22.5" outlineLevel="1" x14ac:dyDescent="0.2">
      <c r="A17" s="173">
        <v>7</v>
      </c>
      <c r="B17" s="174" t="s">
        <v>1320</v>
      </c>
      <c r="C17" s="180" t="s">
        <v>1321</v>
      </c>
      <c r="D17" s="175" t="s">
        <v>283</v>
      </c>
      <c r="E17" s="176">
        <v>11.6</v>
      </c>
      <c r="F17" s="177"/>
      <c r="G17" s="178">
        <f t="shared" ref="G17:G22" si="0">ROUND(E17*F17,2)</f>
        <v>0</v>
      </c>
      <c r="H17" s="157">
        <v>0</v>
      </c>
      <c r="I17" s="156">
        <f t="shared" ref="I17:I22" si="1">ROUND(E17*H17,2)</f>
        <v>0</v>
      </c>
      <c r="J17" s="157">
        <v>118</v>
      </c>
      <c r="K17" s="156">
        <f t="shared" ref="K17:K22" si="2">ROUND(E17*J17,2)</f>
        <v>1368.8</v>
      </c>
      <c r="L17" s="156">
        <v>21</v>
      </c>
      <c r="M17" s="156">
        <f t="shared" ref="M17:M22" si="3">G17*(1+L17/100)</f>
        <v>0</v>
      </c>
      <c r="N17" s="155">
        <v>0</v>
      </c>
      <c r="O17" s="155">
        <f t="shared" ref="O17:O22" si="4">ROUND(E17*N17,2)</f>
        <v>0</v>
      </c>
      <c r="P17" s="155">
        <v>0</v>
      </c>
      <c r="Q17" s="155">
        <f t="shared" ref="Q17:Q22" si="5">ROUND(E17*P17,2)</f>
        <v>0</v>
      </c>
      <c r="R17" s="156"/>
      <c r="S17" s="156" t="s">
        <v>1293</v>
      </c>
      <c r="T17" s="156" t="s">
        <v>1299</v>
      </c>
      <c r="U17" s="156">
        <v>0</v>
      </c>
      <c r="V17" s="156">
        <f t="shared" ref="V17:V22" si="6">ROUND(E17*U17,2)</f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 x14ac:dyDescent="0.2">
      <c r="A18" s="173">
        <v>8</v>
      </c>
      <c r="B18" s="174" t="s">
        <v>1322</v>
      </c>
      <c r="C18" s="180" t="s">
        <v>1323</v>
      </c>
      <c r="D18" s="175" t="s">
        <v>283</v>
      </c>
      <c r="E18" s="176">
        <v>11.6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1730</v>
      </c>
      <c r="K18" s="156">
        <f t="shared" si="2"/>
        <v>20068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1293</v>
      </c>
      <c r="T18" s="156" t="s">
        <v>1294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56.25" outlineLevel="1" x14ac:dyDescent="0.2">
      <c r="A19" s="173">
        <v>9</v>
      </c>
      <c r="B19" s="174" t="s">
        <v>1324</v>
      </c>
      <c r="C19" s="180" t="s">
        <v>1325</v>
      </c>
      <c r="D19" s="175" t="s">
        <v>283</v>
      </c>
      <c r="E19" s="176">
        <v>46.5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99.7</v>
      </c>
      <c r="K19" s="156">
        <f t="shared" si="2"/>
        <v>4636.05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1293</v>
      </c>
      <c r="T19" s="156" t="s">
        <v>1294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10</v>
      </c>
      <c r="B20" s="174" t="s">
        <v>1326</v>
      </c>
      <c r="C20" s="180" t="s">
        <v>1327</v>
      </c>
      <c r="D20" s="175" t="s">
        <v>283</v>
      </c>
      <c r="E20" s="176">
        <v>11.6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286</v>
      </c>
      <c r="K20" s="156">
        <f t="shared" si="2"/>
        <v>3317.6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1293</v>
      </c>
      <c r="T20" s="156" t="s">
        <v>1299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1" x14ac:dyDescent="0.2">
      <c r="A21" s="173">
        <v>11</v>
      </c>
      <c r="B21" s="174" t="s">
        <v>1328</v>
      </c>
      <c r="C21" s="180" t="s">
        <v>1329</v>
      </c>
      <c r="D21" s="175" t="s">
        <v>283</v>
      </c>
      <c r="E21" s="176">
        <v>220.8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12.5</v>
      </c>
      <c r="K21" s="156">
        <f t="shared" si="2"/>
        <v>2760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1293</v>
      </c>
      <c r="T21" s="156" t="s">
        <v>1299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12</v>
      </c>
      <c r="B22" s="174" t="s">
        <v>1330</v>
      </c>
      <c r="C22" s="180" t="s">
        <v>1331</v>
      </c>
      <c r="D22" s="175" t="s">
        <v>283</v>
      </c>
      <c r="E22" s="176">
        <v>11.6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1500</v>
      </c>
      <c r="K22" s="156">
        <f t="shared" si="2"/>
        <v>17400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0" t="s">
        <v>192</v>
      </c>
      <c r="B23" s="161" t="s">
        <v>108</v>
      </c>
      <c r="C23" s="179" t="s">
        <v>109</v>
      </c>
      <c r="D23" s="162"/>
      <c r="E23" s="163"/>
      <c r="F23" s="164"/>
      <c r="G23" s="165">
        <f>SUMIF(AG24:AG24,"&lt;&gt;NOR",G24:G24)</f>
        <v>0</v>
      </c>
      <c r="H23" s="159"/>
      <c r="I23" s="159">
        <f>SUM(I24:I24)</f>
        <v>0</v>
      </c>
      <c r="J23" s="159"/>
      <c r="K23" s="159">
        <f>SUM(K24:K24)</f>
        <v>14505.99</v>
      </c>
      <c r="L23" s="159"/>
      <c r="M23" s="159">
        <f>SUM(M24:M24)</f>
        <v>0</v>
      </c>
      <c r="N23" s="158"/>
      <c r="O23" s="158">
        <f>SUM(O24:O24)</f>
        <v>0</v>
      </c>
      <c r="P23" s="158"/>
      <c r="Q23" s="158">
        <f>SUM(Q24:Q24)</f>
        <v>0</v>
      </c>
      <c r="R23" s="159"/>
      <c r="S23" s="159"/>
      <c r="T23" s="159"/>
      <c r="U23" s="159"/>
      <c r="V23" s="159">
        <f>SUM(V24:V24)</f>
        <v>0</v>
      </c>
      <c r="W23" s="159"/>
      <c r="X23" s="159"/>
      <c r="Y23" s="159"/>
      <c r="AG23" t="s">
        <v>193</v>
      </c>
    </row>
    <row r="24" spans="1:60" outlineLevel="1" x14ac:dyDescent="0.2">
      <c r="A24" s="173">
        <v>13</v>
      </c>
      <c r="B24" s="174" t="s">
        <v>1582</v>
      </c>
      <c r="C24" s="180" t="s">
        <v>1583</v>
      </c>
      <c r="D24" s="175" t="s">
        <v>283</v>
      </c>
      <c r="E24" s="176">
        <v>13.557</v>
      </c>
      <c r="F24" s="177"/>
      <c r="G24" s="178">
        <f>ROUND(E24*F24,2)</f>
        <v>0</v>
      </c>
      <c r="H24" s="157">
        <v>0</v>
      </c>
      <c r="I24" s="156">
        <f>ROUND(E24*H24,2)</f>
        <v>0</v>
      </c>
      <c r="J24" s="157">
        <v>1070</v>
      </c>
      <c r="K24" s="156">
        <f>ROUND(E24*J24,2)</f>
        <v>14505.99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1293</v>
      </c>
      <c r="T24" s="156" t="s">
        <v>1299</v>
      </c>
      <c r="U24" s="156">
        <v>0</v>
      </c>
      <c r="V24" s="156">
        <f>ROUND(E24*U24,2)</f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0" t="s">
        <v>192</v>
      </c>
      <c r="B25" s="161" t="s">
        <v>122</v>
      </c>
      <c r="C25" s="179" t="s">
        <v>123</v>
      </c>
      <c r="D25" s="162"/>
      <c r="E25" s="163"/>
      <c r="F25" s="164"/>
      <c r="G25" s="165">
        <f>SUMIF(AG26:AG26,"&lt;&gt;NOR",G26:G26)</f>
        <v>0</v>
      </c>
      <c r="H25" s="159"/>
      <c r="I25" s="159">
        <f>SUM(I26:I26)</f>
        <v>0</v>
      </c>
      <c r="J25" s="159"/>
      <c r="K25" s="159">
        <f>SUM(K26:K26)</f>
        <v>43.5</v>
      </c>
      <c r="L25" s="159"/>
      <c r="M25" s="159">
        <f>SUM(M26:M26)</f>
        <v>0</v>
      </c>
      <c r="N25" s="158"/>
      <c r="O25" s="158">
        <f>SUM(O26:O26)</f>
        <v>0</v>
      </c>
      <c r="P25" s="158"/>
      <c r="Q25" s="158">
        <f>SUM(Q26:Q26)</f>
        <v>0</v>
      </c>
      <c r="R25" s="159"/>
      <c r="S25" s="159"/>
      <c r="T25" s="159"/>
      <c r="U25" s="159"/>
      <c r="V25" s="159">
        <f>SUM(V26:V26)</f>
        <v>0.06</v>
      </c>
      <c r="W25" s="159"/>
      <c r="X25" s="159"/>
      <c r="Y25" s="159"/>
      <c r="AG25" t="s">
        <v>193</v>
      </c>
    </row>
    <row r="26" spans="1:60" ht="45" outlineLevel="1" x14ac:dyDescent="0.2">
      <c r="A26" s="173">
        <v>14</v>
      </c>
      <c r="B26" s="174" t="s">
        <v>1584</v>
      </c>
      <c r="C26" s="180" t="s">
        <v>1585</v>
      </c>
      <c r="D26" s="175" t="s">
        <v>283</v>
      </c>
      <c r="E26" s="176">
        <v>0.03</v>
      </c>
      <c r="F26" s="177"/>
      <c r="G26" s="178">
        <f>ROUND(E26*F26,2)</f>
        <v>0</v>
      </c>
      <c r="H26" s="157">
        <v>0</v>
      </c>
      <c r="I26" s="156">
        <f>ROUND(E26*H26,2)</f>
        <v>0</v>
      </c>
      <c r="J26" s="157">
        <v>1450</v>
      </c>
      <c r="K26" s="156">
        <f>ROUND(E26*J26,2)</f>
        <v>43.5</v>
      </c>
      <c r="L26" s="156">
        <v>21</v>
      </c>
      <c r="M26" s="156">
        <f>G26*(1+L26/100)</f>
        <v>0</v>
      </c>
      <c r="N26" s="155">
        <v>0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231</v>
      </c>
      <c r="T26" s="156" t="s">
        <v>1294</v>
      </c>
      <c r="U26" s="156">
        <v>2.0990000000000002</v>
      </c>
      <c r="V26" s="156">
        <f>ROUND(E26*U26,2)</f>
        <v>0.06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677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0" t="s">
        <v>192</v>
      </c>
      <c r="B27" s="161" t="s">
        <v>134</v>
      </c>
      <c r="C27" s="179" t="s">
        <v>135</v>
      </c>
      <c r="D27" s="162"/>
      <c r="E27" s="163"/>
      <c r="F27" s="164"/>
      <c r="G27" s="165">
        <f>SUMIF(AG28:AG43,"&lt;&gt;NOR",G28:G43)</f>
        <v>0</v>
      </c>
      <c r="H27" s="159"/>
      <c r="I27" s="159">
        <f>SUM(I28:I43)</f>
        <v>5708.62</v>
      </c>
      <c r="J27" s="159"/>
      <c r="K27" s="159">
        <f>SUM(K28:K43)</f>
        <v>653746.34</v>
      </c>
      <c r="L27" s="159"/>
      <c r="M27" s="159">
        <f>SUM(M28:M43)</f>
        <v>0</v>
      </c>
      <c r="N27" s="158"/>
      <c r="O27" s="158">
        <f>SUM(O28:O43)</f>
        <v>0.70000000000000007</v>
      </c>
      <c r="P27" s="158"/>
      <c r="Q27" s="158">
        <f>SUM(Q28:Q43)</f>
        <v>0</v>
      </c>
      <c r="R27" s="159"/>
      <c r="S27" s="159"/>
      <c r="T27" s="159"/>
      <c r="U27" s="159"/>
      <c r="V27" s="159">
        <f>SUM(V28:V43)</f>
        <v>2.2799999999999998</v>
      </c>
      <c r="W27" s="159"/>
      <c r="X27" s="159"/>
      <c r="Y27" s="159"/>
      <c r="AG27" t="s">
        <v>193</v>
      </c>
    </row>
    <row r="28" spans="1:60" ht="22.5" outlineLevel="1" x14ac:dyDescent="0.2">
      <c r="A28" s="173">
        <v>15</v>
      </c>
      <c r="B28" s="174" t="s">
        <v>1586</v>
      </c>
      <c r="C28" s="180" t="s">
        <v>1587</v>
      </c>
      <c r="D28" s="175" t="s">
        <v>533</v>
      </c>
      <c r="E28" s="176">
        <v>3</v>
      </c>
      <c r="F28" s="177"/>
      <c r="G28" s="178">
        <f t="shared" ref="G28:G43" si="7">ROUND(E28*F28,2)</f>
        <v>0</v>
      </c>
      <c r="H28" s="157">
        <v>0</v>
      </c>
      <c r="I28" s="156">
        <f t="shared" ref="I28:I43" si="8">ROUND(E28*H28,2)</f>
        <v>0</v>
      </c>
      <c r="J28" s="157">
        <v>7890</v>
      </c>
      <c r="K28" s="156">
        <f t="shared" ref="K28:K43" si="9">ROUND(E28*J28,2)</f>
        <v>23670</v>
      </c>
      <c r="L28" s="156">
        <v>21</v>
      </c>
      <c r="M28" s="156">
        <f t="shared" ref="M28:M43" si="10">G28*(1+L28/100)</f>
        <v>0</v>
      </c>
      <c r="N28" s="155">
        <v>0</v>
      </c>
      <c r="O28" s="155">
        <f t="shared" ref="O28:O43" si="11">ROUND(E28*N28,2)</f>
        <v>0</v>
      </c>
      <c r="P28" s="155">
        <v>0</v>
      </c>
      <c r="Q28" s="155">
        <f t="shared" ref="Q28:Q43" si="12">ROUND(E28*P28,2)</f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ref="V28:V43" si="13">ROUND(E28*U28,2)</f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677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16</v>
      </c>
      <c r="B29" s="174" t="s">
        <v>1588</v>
      </c>
      <c r="C29" s="180" t="s">
        <v>1589</v>
      </c>
      <c r="D29" s="175" t="s">
        <v>246</v>
      </c>
      <c r="E29" s="176">
        <v>5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355</v>
      </c>
      <c r="K29" s="156">
        <f t="shared" si="9"/>
        <v>1775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677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3">
        <v>17</v>
      </c>
      <c r="B30" s="174" t="s">
        <v>1590</v>
      </c>
      <c r="C30" s="180" t="s">
        <v>1591</v>
      </c>
      <c r="D30" s="175" t="s">
        <v>344</v>
      </c>
      <c r="E30" s="176">
        <v>585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433</v>
      </c>
      <c r="K30" s="156">
        <f t="shared" si="9"/>
        <v>253305</v>
      </c>
      <c r="L30" s="156">
        <v>21</v>
      </c>
      <c r="M30" s="156">
        <f t="shared" si="10"/>
        <v>0</v>
      </c>
      <c r="N30" s="155">
        <v>4.6000000000000001E-4</v>
      </c>
      <c r="O30" s="155">
        <f t="shared" si="11"/>
        <v>0.27</v>
      </c>
      <c r="P30" s="155">
        <v>0</v>
      </c>
      <c r="Q30" s="155">
        <f t="shared" si="12"/>
        <v>0</v>
      </c>
      <c r="R30" s="156"/>
      <c r="S30" s="156" t="s">
        <v>1293</v>
      </c>
      <c r="T30" s="156" t="s">
        <v>1294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677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3">
        <v>18</v>
      </c>
      <c r="B31" s="174" t="s">
        <v>1592</v>
      </c>
      <c r="C31" s="180" t="s">
        <v>1593</v>
      </c>
      <c r="D31" s="175" t="s">
        <v>344</v>
      </c>
      <c r="E31" s="176">
        <v>145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503</v>
      </c>
      <c r="K31" s="156">
        <f t="shared" si="9"/>
        <v>72935</v>
      </c>
      <c r="L31" s="156">
        <v>21</v>
      </c>
      <c r="M31" s="156">
        <f t="shared" si="10"/>
        <v>0</v>
      </c>
      <c r="N31" s="155">
        <v>5.5999999999999995E-4</v>
      </c>
      <c r="O31" s="155">
        <f t="shared" si="11"/>
        <v>0.08</v>
      </c>
      <c r="P31" s="155">
        <v>0</v>
      </c>
      <c r="Q31" s="155">
        <f t="shared" si="12"/>
        <v>0</v>
      </c>
      <c r="R31" s="156"/>
      <c r="S31" s="156" t="s">
        <v>1293</v>
      </c>
      <c r="T31" s="156" t="s">
        <v>1294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677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19</v>
      </c>
      <c r="B32" s="174" t="s">
        <v>1594</v>
      </c>
      <c r="C32" s="180" t="s">
        <v>1595</v>
      </c>
      <c r="D32" s="175" t="s">
        <v>344</v>
      </c>
      <c r="E32" s="176">
        <v>125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594</v>
      </c>
      <c r="K32" s="156">
        <f t="shared" si="9"/>
        <v>74250</v>
      </c>
      <c r="L32" s="156">
        <v>21</v>
      </c>
      <c r="M32" s="156">
        <f t="shared" si="10"/>
        <v>0</v>
      </c>
      <c r="N32" s="155">
        <v>7.1000000000000002E-4</v>
      </c>
      <c r="O32" s="155">
        <f t="shared" si="11"/>
        <v>0.09</v>
      </c>
      <c r="P32" s="155">
        <v>0</v>
      </c>
      <c r="Q32" s="155">
        <f t="shared" si="12"/>
        <v>0</v>
      </c>
      <c r="R32" s="156"/>
      <c r="S32" s="156" t="s">
        <v>1293</v>
      </c>
      <c r="T32" s="156" t="s">
        <v>1294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677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3">
        <v>20</v>
      </c>
      <c r="B33" s="174" t="s">
        <v>1596</v>
      </c>
      <c r="C33" s="180" t="s">
        <v>1597</v>
      </c>
      <c r="D33" s="175" t="s">
        <v>344</v>
      </c>
      <c r="E33" s="176">
        <v>30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948</v>
      </c>
      <c r="K33" s="156">
        <f t="shared" si="9"/>
        <v>28440</v>
      </c>
      <c r="L33" s="156">
        <v>21</v>
      </c>
      <c r="M33" s="156">
        <f t="shared" si="10"/>
        <v>0</v>
      </c>
      <c r="N33" s="155">
        <v>1.25E-3</v>
      </c>
      <c r="O33" s="155">
        <f t="shared" si="11"/>
        <v>0.04</v>
      </c>
      <c r="P33" s="155">
        <v>0</v>
      </c>
      <c r="Q33" s="155">
        <f t="shared" si="12"/>
        <v>0</v>
      </c>
      <c r="R33" s="156"/>
      <c r="S33" s="156" t="s">
        <v>1293</v>
      </c>
      <c r="T33" s="156" t="s">
        <v>1294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677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21</v>
      </c>
      <c r="B34" s="174" t="s">
        <v>1598</v>
      </c>
      <c r="C34" s="180" t="s">
        <v>1599</v>
      </c>
      <c r="D34" s="175" t="s">
        <v>344</v>
      </c>
      <c r="E34" s="176">
        <v>25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1300</v>
      </c>
      <c r="K34" s="156">
        <f t="shared" si="9"/>
        <v>32500</v>
      </c>
      <c r="L34" s="156">
        <v>21</v>
      </c>
      <c r="M34" s="156">
        <f t="shared" si="10"/>
        <v>0</v>
      </c>
      <c r="N34" s="155">
        <v>1.6199999999999999E-3</v>
      </c>
      <c r="O34" s="155">
        <f t="shared" si="11"/>
        <v>0.04</v>
      </c>
      <c r="P34" s="155">
        <v>0</v>
      </c>
      <c r="Q34" s="155">
        <f t="shared" si="12"/>
        <v>0</v>
      </c>
      <c r="R34" s="156"/>
      <c r="S34" s="156" t="s">
        <v>1293</v>
      </c>
      <c r="T34" s="156" t="s">
        <v>1294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677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22</v>
      </c>
      <c r="B35" s="174" t="s">
        <v>1600</v>
      </c>
      <c r="C35" s="180" t="s">
        <v>1601</v>
      </c>
      <c r="D35" s="175" t="s">
        <v>344</v>
      </c>
      <c r="E35" s="176">
        <v>30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1790</v>
      </c>
      <c r="K35" s="156">
        <f t="shared" si="9"/>
        <v>53700</v>
      </c>
      <c r="L35" s="156">
        <v>21</v>
      </c>
      <c r="M35" s="156">
        <f t="shared" si="10"/>
        <v>0</v>
      </c>
      <c r="N35" s="155">
        <v>1.97E-3</v>
      </c>
      <c r="O35" s="155">
        <f t="shared" si="11"/>
        <v>0.06</v>
      </c>
      <c r="P35" s="155">
        <v>0</v>
      </c>
      <c r="Q35" s="155">
        <f t="shared" si="12"/>
        <v>0</v>
      </c>
      <c r="R35" s="156"/>
      <c r="S35" s="156" t="s">
        <v>1293</v>
      </c>
      <c r="T35" s="156" t="s">
        <v>1294</v>
      </c>
      <c r="U35" s="156">
        <v>0</v>
      </c>
      <c r="V35" s="156">
        <f t="shared" si="13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677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3">
        <v>23</v>
      </c>
      <c r="B36" s="174" t="s">
        <v>1602</v>
      </c>
      <c r="C36" s="180" t="s">
        <v>1603</v>
      </c>
      <c r="D36" s="175" t="s">
        <v>344</v>
      </c>
      <c r="E36" s="176">
        <v>913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23.4</v>
      </c>
      <c r="K36" s="156">
        <f t="shared" si="9"/>
        <v>21364.2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1293</v>
      </c>
      <c r="T36" s="156" t="s">
        <v>1294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3">
        <v>24</v>
      </c>
      <c r="B37" s="174" t="s">
        <v>1604</v>
      </c>
      <c r="C37" s="180" t="s">
        <v>1605</v>
      </c>
      <c r="D37" s="175" t="s">
        <v>344</v>
      </c>
      <c r="E37" s="176">
        <v>30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28.8</v>
      </c>
      <c r="K37" s="156">
        <f t="shared" si="9"/>
        <v>864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1293</v>
      </c>
      <c r="T37" s="156" t="s">
        <v>1294</v>
      </c>
      <c r="U37" s="156">
        <v>0</v>
      </c>
      <c r="V37" s="156">
        <f t="shared" si="13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677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45" outlineLevel="1" x14ac:dyDescent="0.2">
      <c r="A38" s="173">
        <v>25</v>
      </c>
      <c r="B38" s="174" t="s">
        <v>1606</v>
      </c>
      <c r="C38" s="180" t="s">
        <v>1607</v>
      </c>
      <c r="D38" s="175" t="s">
        <v>344</v>
      </c>
      <c r="E38" s="176">
        <v>30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64.5</v>
      </c>
      <c r="K38" s="156">
        <f t="shared" si="9"/>
        <v>1935</v>
      </c>
      <c r="L38" s="156">
        <v>21</v>
      </c>
      <c r="M38" s="156">
        <f t="shared" si="10"/>
        <v>0</v>
      </c>
      <c r="N38" s="155">
        <v>4.0000000000000003E-5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1293</v>
      </c>
      <c r="T38" s="156" t="s">
        <v>1294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677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45" outlineLevel="1" x14ac:dyDescent="0.2">
      <c r="A39" s="173">
        <v>26</v>
      </c>
      <c r="B39" s="174" t="s">
        <v>1608</v>
      </c>
      <c r="C39" s="180" t="s">
        <v>1609</v>
      </c>
      <c r="D39" s="175" t="s">
        <v>344</v>
      </c>
      <c r="E39" s="176">
        <v>55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66.2</v>
      </c>
      <c r="K39" s="156">
        <f t="shared" si="9"/>
        <v>3641</v>
      </c>
      <c r="L39" s="156">
        <v>21</v>
      </c>
      <c r="M39" s="156">
        <f t="shared" si="10"/>
        <v>0</v>
      </c>
      <c r="N39" s="155">
        <v>4.0000000000000003E-5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1293</v>
      </c>
      <c r="T39" s="156" t="s">
        <v>1294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45" outlineLevel="1" x14ac:dyDescent="0.2">
      <c r="A40" s="173">
        <v>27</v>
      </c>
      <c r="B40" s="174" t="s">
        <v>1610</v>
      </c>
      <c r="C40" s="180" t="s">
        <v>1611</v>
      </c>
      <c r="D40" s="175" t="s">
        <v>344</v>
      </c>
      <c r="E40" s="176">
        <v>855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98.5</v>
      </c>
      <c r="K40" s="156">
        <f t="shared" si="9"/>
        <v>84217.5</v>
      </c>
      <c r="L40" s="156">
        <v>21</v>
      </c>
      <c r="M40" s="156">
        <f t="shared" si="10"/>
        <v>0</v>
      </c>
      <c r="N40" s="155">
        <v>1.2E-4</v>
      </c>
      <c r="O40" s="155">
        <f t="shared" si="11"/>
        <v>0.1</v>
      </c>
      <c r="P40" s="155">
        <v>0</v>
      </c>
      <c r="Q40" s="155">
        <f t="shared" si="12"/>
        <v>0</v>
      </c>
      <c r="R40" s="156"/>
      <c r="S40" s="156" t="s">
        <v>1293</v>
      </c>
      <c r="T40" s="156" t="s">
        <v>1299</v>
      </c>
      <c r="U40" s="156">
        <v>0</v>
      </c>
      <c r="V40" s="156">
        <f t="shared" si="13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677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28</v>
      </c>
      <c r="B41" s="174" t="s">
        <v>1612</v>
      </c>
      <c r="C41" s="180" t="s">
        <v>1613</v>
      </c>
      <c r="D41" s="175" t="s">
        <v>220</v>
      </c>
      <c r="E41" s="176">
        <v>47</v>
      </c>
      <c r="F41" s="177"/>
      <c r="G41" s="178">
        <f t="shared" si="7"/>
        <v>0</v>
      </c>
      <c r="H41" s="157">
        <v>71.459999999999994</v>
      </c>
      <c r="I41" s="156">
        <f t="shared" si="8"/>
        <v>3358.62</v>
      </c>
      <c r="J41" s="157">
        <v>0</v>
      </c>
      <c r="K41" s="156">
        <f t="shared" si="9"/>
        <v>0</v>
      </c>
      <c r="L41" s="156">
        <v>21</v>
      </c>
      <c r="M41" s="156">
        <f t="shared" si="10"/>
        <v>0</v>
      </c>
      <c r="N41" s="155">
        <v>4.0000000000000002E-4</v>
      </c>
      <c r="O41" s="155">
        <f t="shared" si="11"/>
        <v>0.02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209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210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29</v>
      </c>
      <c r="B42" s="174" t="s">
        <v>1614</v>
      </c>
      <c r="C42" s="180" t="s">
        <v>1615</v>
      </c>
      <c r="D42" s="175" t="s">
        <v>220</v>
      </c>
      <c r="E42" s="176">
        <v>4700</v>
      </c>
      <c r="F42" s="177"/>
      <c r="G42" s="178">
        <f t="shared" si="7"/>
        <v>0</v>
      </c>
      <c r="H42" s="157">
        <v>0.5</v>
      </c>
      <c r="I42" s="156">
        <f t="shared" si="8"/>
        <v>2350</v>
      </c>
      <c r="J42" s="157">
        <v>0</v>
      </c>
      <c r="K42" s="156">
        <f t="shared" si="9"/>
        <v>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3"/>
        <v>0</v>
      </c>
      <c r="W42" s="156"/>
      <c r="X42" s="156" t="s">
        <v>209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210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45" outlineLevel="1" x14ac:dyDescent="0.2">
      <c r="A43" s="173">
        <v>30</v>
      </c>
      <c r="B43" s="174" t="s">
        <v>1616</v>
      </c>
      <c r="C43" s="180" t="s">
        <v>1617</v>
      </c>
      <c r="D43" s="175" t="s">
        <v>283</v>
      </c>
      <c r="E43" s="176">
        <v>0.70099999999999996</v>
      </c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1640</v>
      </c>
      <c r="K43" s="156">
        <f t="shared" si="9"/>
        <v>1149.6400000000001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231</v>
      </c>
      <c r="T43" s="156" t="s">
        <v>1294</v>
      </c>
      <c r="U43" s="156">
        <v>3.246</v>
      </c>
      <c r="V43" s="156">
        <f t="shared" si="13"/>
        <v>2.2799999999999998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0" t="s">
        <v>192</v>
      </c>
      <c r="B44" s="161" t="s">
        <v>136</v>
      </c>
      <c r="C44" s="179" t="s">
        <v>137</v>
      </c>
      <c r="D44" s="162"/>
      <c r="E44" s="163"/>
      <c r="F44" s="164"/>
      <c r="G44" s="165">
        <f>SUMIF(AG45:AG52,"&lt;&gt;NOR",G45:G52)</f>
        <v>0</v>
      </c>
      <c r="H44" s="159"/>
      <c r="I44" s="159">
        <f>SUM(I45:I52)</f>
        <v>0</v>
      </c>
      <c r="J44" s="159"/>
      <c r="K44" s="159">
        <f>SUM(K45:K52)</f>
        <v>166729</v>
      </c>
      <c r="L44" s="159"/>
      <c r="M44" s="159">
        <f>SUM(M45:M52)</f>
        <v>0</v>
      </c>
      <c r="N44" s="158"/>
      <c r="O44" s="158">
        <f>SUM(O45:O52)</f>
        <v>0.11</v>
      </c>
      <c r="P44" s="158"/>
      <c r="Q44" s="158">
        <f>SUM(Q45:Q52)</f>
        <v>0</v>
      </c>
      <c r="R44" s="159"/>
      <c r="S44" s="159"/>
      <c r="T44" s="159"/>
      <c r="U44" s="159"/>
      <c r="V44" s="159">
        <f>SUM(V45:V52)</f>
        <v>0.27</v>
      </c>
      <c r="W44" s="159"/>
      <c r="X44" s="159"/>
      <c r="Y44" s="159"/>
      <c r="AG44" t="s">
        <v>193</v>
      </c>
    </row>
    <row r="45" spans="1:60" ht="45" outlineLevel="1" x14ac:dyDescent="0.2">
      <c r="A45" s="173">
        <v>31</v>
      </c>
      <c r="B45" s="174" t="s">
        <v>1618</v>
      </c>
      <c r="C45" s="180" t="s">
        <v>1619</v>
      </c>
      <c r="D45" s="175" t="s">
        <v>196</v>
      </c>
      <c r="E45" s="176">
        <v>19</v>
      </c>
      <c r="F45" s="177"/>
      <c r="G45" s="178">
        <f t="shared" ref="G45:G52" si="14">ROUND(E45*F45,2)</f>
        <v>0</v>
      </c>
      <c r="H45" s="157">
        <v>0</v>
      </c>
      <c r="I45" s="156">
        <f t="shared" ref="I45:I52" si="15">ROUND(E45*H45,2)</f>
        <v>0</v>
      </c>
      <c r="J45" s="157">
        <v>1940</v>
      </c>
      <c r="K45" s="156">
        <f t="shared" ref="K45:K52" si="16">ROUND(E45*J45,2)</f>
        <v>36860</v>
      </c>
      <c r="L45" s="156">
        <v>21</v>
      </c>
      <c r="M45" s="156">
        <f t="shared" ref="M45:M52" si="17">G45*(1+L45/100)</f>
        <v>0</v>
      </c>
      <c r="N45" s="155">
        <v>6.9999999999999999E-4</v>
      </c>
      <c r="O45" s="155">
        <f t="shared" ref="O45:O52" si="18">ROUND(E45*N45,2)</f>
        <v>0.01</v>
      </c>
      <c r="P45" s="155">
        <v>0</v>
      </c>
      <c r="Q45" s="155">
        <f t="shared" ref="Q45:Q52" si="19">ROUND(E45*P45,2)</f>
        <v>0</v>
      </c>
      <c r="R45" s="156"/>
      <c r="S45" s="156" t="s">
        <v>1293</v>
      </c>
      <c r="T45" s="156" t="s">
        <v>1299</v>
      </c>
      <c r="U45" s="156">
        <v>0</v>
      </c>
      <c r="V45" s="156">
        <f t="shared" ref="V45:V52" si="20">ROUND(E45*U45,2)</f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173">
        <v>32</v>
      </c>
      <c r="B46" s="174" t="s">
        <v>1620</v>
      </c>
      <c r="C46" s="180" t="s">
        <v>1621</v>
      </c>
      <c r="D46" s="175" t="s">
        <v>220</v>
      </c>
      <c r="E46" s="176">
        <v>91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356</v>
      </c>
      <c r="K46" s="156">
        <f t="shared" si="16"/>
        <v>32396</v>
      </c>
      <c r="L46" s="156">
        <v>21</v>
      </c>
      <c r="M46" s="156">
        <f t="shared" si="17"/>
        <v>0</v>
      </c>
      <c r="N46" s="155">
        <v>2.2000000000000001E-4</v>
      </c>
      <c r="O46" s="155">
        <f t="shared" si="18"/>
        <v>0.02</v>
      </c>
      <c r="P46" s="155">
        <v>0</v>
      </c>
      <c r="Q46" s="155">
        <f t="shared" si="19"/>
        <v>0</v>
      </c>
      <c r="R46" s="156"/>
      <c r="S46" s="156" t="s">
        <v>1293</v>
      </c>
      <c r="T46" s="156" t="s">
        <v>1294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677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33.75" outlineLevel="1" x14ac:dyDescent="0.2">
      <c r="A47" s="173">
        <v>33</v>
      </c>
      <c r="B47" s="174" t="s">
        <v>1622</v>
      </c>
      <c r="C47" s="180" t="s">
        <v>1623</v>
      </c>
      <c r="D47" s="175" t="s">
        <v>220</v>
      </c>
      <c r="E47" s="176">
        <v>19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319</v>
      </c>
      <c r="K47" s="156">
        <f t="shared" si="16"/>
        <v>6061</v>
      </c>
      <c r="L47" s="156">
        <v>21</v>
      </c>
      <c r="M47" s="156">
        <f t="shared" si="17"/>
        <v>0</v>
      </c>
      <c r="N47" s="155">
        <v>2.5999999999999998E-4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1293</v>
      </c>
      <c r="T47" s="156" t="s">
        <v>1299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677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73">
        <v>34</v>
      </c>
      <c r="B48" s="174" t="s">
        <v>1624</v>
      </c>
      <c r="C48" s="180" t="s">
        <v>1625</v>
      </c>
      <c r="D48" s="175" t="s">
        <v>220</v>
      </c>
      <c r="E48" s="176">
        <v>10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580</v>
      </c>
      <c r="K48" s="156">
        <f t="shared" si="16"/>
        <v>5800</v>
      </c>
      <c r="L48" s="156">
        <v>21</v>
      </c>
      <c r="M48" s="156">
        <f t="shared" si="17"/>
        <v>0</v>
      </c>
      <c r="N48" s="155">
        <v>3.6999999999999999E-4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1293</v>
      </c>
      <c r="T48" s="156" t="s">
        <v>1299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677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35</v>
      </c>
      <c r="B49" s="174" t="s">
        <v>1626</v>
      </c>
      <c r="C49" s="180" t="s">
        <v>1627</v>
      </c>
      <c r="D49" s="175" t="s">
        <v>220</v>
      </c>
      <c r="E49" s="176">
        <v>91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324</v>
      </c>
      <c r="K49" s="156">
        <f t="shared" si="16"/>
        <v>29484</v>
      </c>
      <c r="L49" s="156">
        <v>21</v>
      </c>
      <c r="M49" s="156">
        <f t="shared" si="17"/>
        <v>0</v>
      </c>
      <c r="N49" s="155">
        <v>1.1E-4</v>
      </c>
      <c r="O49" s="155">
        <f t="shared" si="18"/>
        <v>0.01</v>
      </c>
      <c r="P49" s="155">
        <v>0</v>
      </c>
      <c r="Q49" s="155">
        <f t="shared" si="19"/>
        <v>0</v>
      </c>
      <c r="R49" s="156"/>
      <c r="S49" s="156" t="s">
        <v>1293</v>
      </c>
      <c r="T49" s="156" t="s">
        <v>1294</v>
      </c>
      <c r="U49" s="156">
        <v>0</v>
      </c>
      <c r="V49" s="156">
        <f t="shared" si="20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677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36</v>
      </c>
      <c r="B50" s="174" t="s">
        <v>1628</v>
      </c>
      <c r="C50" s="180" t="s">
        <v>1629</v>
      </c>
      <c r="D50" s="175" t="s">
        <v>220</v>
      </c>
      <c r="E50" s="176">
        <v>182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185</v>
      </c>
      <c r="K50" s="156">
        <f t="shared" si="16"/>
        <v>33670</v>
      </c>
      <c r="L50" s="156">
        <v>21</v>
      </c>
      <c r="M50" s="156">
        <f t="shared" si="17"/>
        <v>0</v>
      </c>
      <c r="N50" s="155">
        <v>2.5000000000000001E-4</v>
      </c>
      <c r="O50" s="155">
        <f t="shared" si="18"/>
        <v>0.05</v>
      </c>
      <c r="P50" s="155">
        <v>0</v>
      </c>
      <c r="Q50" s="155">
        <f t="shared" si="19"/>
        <v>0</v>
      </c>
      <c r="R50" s="156"/>
      <c r="S50" s="156" t="s">
        <v>1293</v>
      </c>
      <c r="T50" s="156" t="s">
        <v>1299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677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37</v>
      </c>
      <c r="B51" s="174" t="s">
        <v>1630</v>
      </c>
      <c r="C51" s="180" t="s">
        <v>1631</v>
      </c>
      <c r="D51" s="175" t="s">
        <v>220</v>
      </c>
      <c r="E51" s="176">
        <v>72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310</v>
      </c>
      <c r="K51" s="156">
        <f t="shared" si="16"/>
        <v>22320</v>
      </c>
      <c r="L51" s="156">
        <v>21</v>
      </c>
      <c r="M51" s="156">
        <f t="shared" si="17"/>
        <v>0</v>
      </c>
      <c r="N51" s="155">
        <v>2.4000000000000001E-4</v>
      </c>
      <c r="O51" s="155">
        <f t="shared" si="18"/>
        <v>0.02</v>
      </c>
      <c r="P51" s="155">
        <v>0</v>
      </c>
      <c r="Q51" s="155">
        <f t="shared" si="19"/>
        <v>0</v>
      </c>
      <c r="R51" s="156"/>
      <c r="S51" s="156" t="s">
        <v>1293</v>
      </c>
      <c r="T51" s="156" t="s">
        <v>1299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677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45" outlineLevel="1" x14ac:dyDescent="0.2">
      <c r="A52" s="173">
        <v>38</v>
      </c>
      <c r="B52" s="174" t="s">
        <v>1632</v>
      </c>
      <c r="C52" s="180" t="s">
        <v>1633</v>
      </c>
      <c r="D52" s="175" t="s">
        <v>283</v>
      </c>
      <c r="E52" s="176">
        <v>0.115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1200</v>
      </c>
      <c r="K52" s="156">
        <f t="shared" si="16"/>
        <v>138</v>
      </c>
      <c r="L52" s="156">
        <v>21</v>
      </c>
      <c r="M52" s="156">
        <f t="shared" si="17"/>
        <v>0</v>
      </c>
      <c r="N52" s="155">
        <v>0</v>
      </c>
      <c r="O52" s="155">
        <f t="shared" si="18"/>
        <v>0</v>
      </c>
      <c r="P52" s="155">
        <v>0</v>
      </c>
      <c r="Q52" s="155">
        <f t="shared" si="19"/>
        <v>0</v>
      </c>
      <c r="R52" s="156"/>
      <c r="S52" s="156" t="s">
        <v>231</v>
      </c>
      <c r="T52" s="156" t="s">
        <v>1294</v>
      </c>
      <c r="U52" s="156">
        <v>2.351</v>
      </c>
      <c r="V52" s="156">
        <f t="shared" si="20"/>
        <v>0.27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0" t="s">
        <v>192</v>
      </c>
      <c r="B53" s="161" t="s">
        <v>138</v>
      </c>
      <c r="C53" s="179" t="s">
        <v>139</v>
      </c>
      <c r="D53" s="162"/>
      <c r="E53" s="163"/>
      <c r="F53" s="164"/>
      <c r="G53" s="165">
        <f>SUMIF(AG54:AG61,"&lt;&gt;NOR",G54:G61)</f>
        <v>0</v>
      </c>
      <c r="H53" s="159"/>
      <c r="I53" s="159">
        <f>SUM(I54:I61)</f>
        <v>0</v>
      </c>
      <c r="J53" s="159"/>
      <c r="K53" s="159">
        <f>SUM(K54:K61)</f>
        <v>722534.5</v>
      </c>
      <c r="L53" s="159"/>
      <c r="M53" s="159">
        <f>SUM(M54:M61)</f>
        <v>0</v>
      </c>
      <c r="N53" s="158"/>
      <c r="O53" s="158">
        <f>SUM(O54:O61)</f>
        <v>2.68</v>
      </c>
      <c r="P53" s="158"/>
      <c r="Q53" s="158">
        <f>SUM(Q54:Q61)</f>
        <v>0</v>
      </c>
      <c r="R53" s="159"/>
      <c r="S53" s="159"/>
      <c r="T53" s="159"/>
      <c r="U53" s="159"/>
      <c r="V53" s="159">
        <f>SUM(V54:V61)</f>
        <v>31.71</v>
      </c>
      <c r="W53" s="159"/>
      <c r="X53" s="159"/>
      <c r="Y53" s="159"/>
      <c r="AG53" t="s">
        <v>193</v>
      </c>
    </row>
    <row r="54" spans="1:60" outlineLevel="1" x14ac:dyDescent="0.2">
      <c r="A54" s="173">
        <v>39</v>
      </c>
      <c r="B54" s="174" t="s">
        <v>1634</v>
      </c>
      <c r="C54" s="180" t="s">
        <v>1635</v>
      </c>
      <c r="D54" s="175" t="s">
        <v>533</v>
      </c>
      <c r="E54" s="176">
        <v>1</v>
      </c>
      <c r="F54" s="177"/>
      <c r="G54" s="178">
        <f t="shared" ref="G54:G61" si="21">ROUND(E54*F54,2)</f>
        <v>0</v>
      </c>
      <c r="H54" s="157">
        <v>0</v>
      </c>
      <c r="I54" s="156">
        <f t="shared" ref="I54:I61" si="22">ROUND(E54*H54,2)</f>
        <v>0</v>
      </c>
      <c r="J54" s="157">
        <v>38000</v>
      </c>
      <c r="K54" s="156">
        <f t="shared" ref="K54:K61" si="23">ROUND(E54*J54,2)</f>
        <v>38000</v>
      </c>
      <c r="L54" s="156">
        <v>21</v>
      </c>
      <c r="M54" s="156">
        <f t="shared" ref="M54:M61" si="24">G54*(1+L54/100)</f>
        <v>0</v>
      </c>
      <c r="N54" s="155">
        <v>0</v>
      </c>
      <c r="O54" s="155">
        <f t="shared" ref="O54:O61" si="25">ROUND(E54*N54,2)</f>
        <v>0</v>
      </c>
      <c r="P54" s="155">
        <v>0</v>
      </c>
      <c r="Q54" s="155">
        <f t="shared" ref="Q54:Q61" si="26">ROUND(E54*P54,2)</f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ref="V54:V61" si="27">ROUND(E54*U54,2)</f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33.75" outlineLevel="1" x14ac:dyDescent="0.2">
      <c r="A55" s="173">
        <v>40</v>
      </c>
      <c r="B55" s="174" t="s">
        <v>1636</v>
      </c>
      <c r="C55" s="180" t="s">
        <v>1637</v>
      </c>
      <c r="D55" s="175" t="s">
        <v>220</v>
      </c>
      <c r="E55" s="176">
        <v>91</v>
      </c>
      <c r="F55" s="177"/>
      <c r="G55" s="178">
        <f t="shared" si="21"/>
        <v>0</v>
      </c>
      <c r="H55" s="157">
        <v>0</v>
      </c>
      <c r="I55" s="156">
        <f t="shared" si="22"/>
        <v>0</v>
      </c>
      <c r="J55" s="157">
        <v>143</v>
      </c>
      <c r="K55" s="156">
        <f t="shared" si="23"/>
        <v>13013</v>
      </c>
      <c r="L55" s="156">
        <v>21</v>
      </c>
      <c r="M55" s="156">
        <f t="shared" si="24"/>
        <v>0</v>
      </c>
      <c r="N55" s="155">
        <v>0</v>
      </c>
      <c r="O55" s="155">
        <f t="shared" si="25"/>
        <v>0</v>
      </c>
      <c r="P55" s="155">
        <v>0</v>
      </c>
      <c r="Q55" s="155">
        <f t="shared" si="26"/>
        <v>0</v>
      </c>
      <c r="R55" s="156"/>
      <c r="S55" s="156" t="s">
        <v>231</v>
      </c>
      <c r="T55" s="156" t="s">
        <v>1299</v>
      </c>
      <c r="U55" s="156">
        <v>0.26800000000000002</v>
      </c>
      <c r="V55" s="156">
        <f t="shared" si="27"/>
        <v>24.39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45" outlineLevel="1" x14ac:dyDescent="0.2">
      <c r="A56" s="173">
        <v>41</v>
      </c>
      <c r="B56" s="174" t="s">
        <v>1638</v>
      </c>
      <c r="C56" s="180" t="s">
        <v>1639</v>
      </c>
      <c r="D56" s="175" t="s">
        <v>220</v>
      </c>
      <c r="E56" s="176">
        <v>30</v>
      </c>
      <c r="F56" s="177"/>
      <c r="G56" s="178">
        <f t="shared" si="21"/>
        <v>0</v>
      </c>
      <c r="H56" s="157">
        <v>0</v>
      </c>
      <c r="I56" s="156">
        <f t="shared" si="22"/>
        <v>0</v>
      </c>
      <c r="J56" s="157">
        <v>5550</v>
      </c>
      <c r="K56" s="156">
        <f t="shared" si="23"/>
        <v>166500</v>
      </c>
      <c r="L56" s="156">
        <v>21</v>
      </c>
      <c r="M56" s="156">
        <f t="shared" si="24"/>
        <v>0</v>
      </c>
      <c r="N56" s="155">
        <v>1.942E-2</v>
      </c>
      <c r="O56" s="155">
        <f t="shared" si="25"/>
        <v>0.57999999999999996</v>
      </c>
      <c r="P56" s="155">
        <v>0</v>
      </c>
      <c r="Q56" s="155">
        <f t="shared" si="26"/>
        <v>0</v>
      </c>
      <c r="R56" s="156"/>
      <c r="S56" s="156" t="s">
        <v>1293</v>
      </c>
      <c r="T56" s="156" t="s">
        <v>1294</v>
      </c>
      <c r="U56" s="156">
        <v>0</v>
      </c>
      <c r="V56" s="156">
        <f t="shared" si="27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45" outlineLevel="1" x14ac:dyDescent="0.2">
      <c r="A57" s="173">
        <v>42</v>
      </c>
      <c r="B57" s="174" t="s">
        <v>1640</v>
      </c>
      <c r="C57" s="180" t="s">
        <v>1641</v>
      </c>
      <c r="D57" s="175" t="s">
        <v>220</v>
      </c>
      <c r="E57" s="176">
        <v>38</v>
      </c>
      <c r="F57" s="177"/>
      <c r="G57" s="178">
        <f t="shared" si="21"/>
        <v>0</v>
      </c>
      <c r="H57" s="157">
        <v>0</v>
      </c>
      <c r="I57" s="156">
        <f t="shared" si="22"/>
        <v>0</v>
      </c>
      <c r="J57" s="157">
        <v>6800</v>
      </c>
      <c r="K57" s="156">
        <f t="shared" si="23"/>
        <v>258400</v>
      </c>
      <c r="L57" s="156">
        <v>21</v>
      </c>
      <c r="M57" s="156">
        <f t="shared" si="24"/>
        <v>0</v>
      </c>
      <c r="N57" s="155">
        <v>3.09E-2</v>
      </c>
      <c r="O57" s="155">
        <f t="shared" si="25"/>
        <v>1.17</v>
      </c>
      <c r="P57" s="155">
        <v>0</v>
      </c>
      <c r="Q57" s="155">
        <f t="shared" si="26"/>
        <v>0</v>
      </c>
      <c r="R57" s="156"/>
      <c r="S57" s="156" t="s">
        <v>1293</v>
      </c>
      <c r="T57" s="156" t="s">
        <v>1294</v>
      </c>
      <c r="U57" s="156">
        <v>0</v>
      </c>
      <c r="V57" s="156">
        <f t="shared" si="27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45" outlineLevel="1" x14ac:dyDescent="0.2">
      <c r="A58" s="173">
        <v>43</v>
      </c>
      <c r="B58" s="174" t="s">
        <v>1642</v>
      </c>
      <c r="C58" s="180" t="s">
        <v>1643</v>
      </c>
      <c r="D58" s="175" t="s">
        <v>220</v>
      </c>
      <c r="E58" s="176">
        <v>14</v>
      </c>
      <c r="F58" s="177"/>
      <c r="G58" s="178">
        <f t="shared" si="21"/>
        <v>0</v>
      </c>
      <c r="H58" s="157">
        <v>0</v>
      </c>
      <c r="I58" s="156">
        <f t="shared" si="22"/>
        <v>0</v>
      </c>
      <c r="J58" s="157">
        <v>8050</v>
      </c>
      <c r="K58" s="156">
        <f t="shared" si="23"/>
        <v>112700</v>
      </c>
      <c r="L58" s="156">
        <v>21</v>
      </c>
      <c r="M58" s="156">
        <f t="shared" si="24"/>
        <v>0</v>
      </c>
      <c r="N58" s="155">
        <v>4.2380000000000001E-2</v>
      </c>
      <c r="O58" s="155">
        <f t="shared" si="25"/>
        <v>0.59</v>
      </c>
      <c r="P58" s="155">
        <v>0</v>
      </c>
      <c r="Q58" s="155">
        <f t="shared" si="26"/>
        <v>0</v>
      </c>
      <c r="R58" s="156"/>
      <c r="S58" s="156" t="s">
        <v>1293</v>
      </c>
      <c r="T58" s="156" t="s">
        <v>1294</v>
      </c>
      <c r="U58" s="156">
        <v>0</v>
      </c>
      <c r="V58" s="156">
        <f t="shared" si="27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44</v>
      </c>
      <c r="B59" s="174" t="s">
        <v>1644</v>
      </c>
      <c r="C59" s="180" t="s">
        <v>1645</v>
      </c>
      <c r="D59" s="175" t="s">
        <v>220</v>
      </c>
      <c r="E59" s="176">
        <v>16</v>
      </c>
      <c r="F59" s="177"/>
      <c r="G59" s="178">
        <f t="shared" si="21"/>
        <v>0</v>
      </c>
      <c r="H59" s="157">
        <v>0</v>
      </c>
      <c r="I59" s="156">
        <f t="shared" si="22"/>
        <v>0</v>
      </c>
      <c r="J59" s="157">
        <v>6810</v>
      </c>
      <c r="K59" s="156">
        <f t="shared" si="23"/>
        <v>108960</v>
      </c>
      <c r="L59" s="156">
        <v>21</v>
      </c>
      <c r="M59" s="156">
        <f t="shared" si="24"/>
        <v>0</v>
      </c>
      <c r="N59" s="155">
        <v>1.7299999999999999E-2</v>
      </c>
      <c r="O59" s="155">
        <f t="shared" si="25"/>
        <v>0.28000000000000003</v>
      </c>
      <c r="P59" s="155">
        <v>0</v>
      </c>
      <c r="Q59" s="155">
        <f t="shared" si="26"/>
        <v>0</v>
      </c>
      <c r="R59" s="156"/>
      <c r="S59" s="156" t="s">
        <v>1293</v>
      </c>
      <c r="T59" s="156" t="s">
        <v>1294</v>
      </c>
      <c r="U59" s="156">
        <v>0</v>
      </c>
      <c r="V59" s="156">
        <f t="shared" si="27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45</v>
      </c>
      <c r="B60" s="174" t="s">
        <v>1646</v>
      </c>
      <c r="C60" s="180" t="s">
        <v>1647</v>
      </c>
      <c r="D60" s="175" t="s">
        <v>220</v>
      </c>
      <c r="E60" s="176">
        <v>3</v>
      </c>
      <c r="F60" s="177"/>
      <c r="G60" s="178">
        <f t="shared" si="21"/>
        <v>0</v>
      </c>
      <c r="H60" s="157">
        <v>0</v>
      </c>
      <c r="I60" s="156">
        <f t="shared" si="22"/>
        <v>0</v>
      </c>
      <c r="J60" s="157">
        <v>7110</v>
      </c>
      <c r="K60" s="156">
        <f t="shared" si="23"/>
        <v>21330</v>
      </c>
      <c r="L60" s="156">
        <v>21</v>
      </c>
      <c r="M60" s="156">
        <f t="shared" si="24"/>
        <v>0</v>
      </c>
      <c r="N60" s="155">
        <v>2.1000000000000001E-2</v>
      </c>
      <c r="O60" s="155">
        <f t="shared" si="25"/>
        <v>0.06</v>
      </c>
      <c r="P60" s="155">
        <v>0</v>
      </c>
      <c r="Q60" s="155">
        <f t="shared" si="26"/>
        <v>0</v>
      </c>
      <c r="R60" s="156"/>
      <c r="S60" s="156" t="s">
        <v>1293</v>
      </c>
      <c r="T60" s="156" t="s">
        <v>1294</v>
      </c>
      <c r="U60" s="156">
        <v>0</v>
      </c>
      <c r="V60" s="156">
        <f t="shared" si="27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45" outlineLevel="1" x14ac:dyDescent="0.2">
      <c r="A61" s="173">
        <v>46</v>
      </c>
      <c r="B61" s="174" t="s">
        <v>1648</v>
      </c>
      <c r="C61" s="180" t="s">
        <v>1649</v>
      </c>
      <c r="D61" s="175" t="s">
        <v>283</v>
      </c>
      <c r="E61" s="176">
        <v>2.69</v>
      </c>
      <c r="F61" s="177"/>
      <c r="G61" s="178">
        <f t="shared" si="21"/>
        <v>0</v>
      </c>
      <c r="H61" s="157">
        <v>0</v>
      </c>
      <c r="I61" s="156">
        <f t="shared" si="22"/>
        <v>0</v>
      </c>
      <c r="J61" s="157">
        <v>1350</v>
      </c>
      <c r="K61" s="156">
        <f t="shared" si="23"/>
        <v>3631.5</v>
      </c>
      <c r="L61" s="156">
        <v>21</v>
      </c>
      <c r="M61" s="156">
        <f t="shared" si="24"/>
        <v>0</v>
      </c>
      <c r="N61" s="155">
        <v>0</v>
      </c>
      <c r="O61" s="155">
        <f t="shared" si="25"/>
        <v>0</v>
      </c>
      <c r="P61" s="155">
        <v>0</v>
      </c>
      <c r="Q61" s="155">
        <f t="shared" si="26"/>
        <v>0</v>
      </c>
      <c r="R61" s="156"/>
      <c r="S61" s="156" t="s">
        <v>231</v>
      </c>
      <c r="T61" s="156" t="s">
        <v>1294</v>
      </c>
      <c r="U61" s="156">
        <v>2.72</v>
      </c>
      <c r="V61" s="156">
        <f t="shared" si="27"/>
        <v>7.32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677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0" t="s">
        <v>192</v>
      </c>
      <c r="B62" s="161" t="s">
        <v>111</v>
      </c>
      <c r="C62" s="179" t="s">
        <v>112</v>
      </c>
      <c r="D62" s="162"/>
      <c r="E62" s="163"/>
      <c r="F62" s="164"/>
      <c r="G62" s="165">
        <f>SUMIF(AG63:AG63,"&lt;&gt;NOR",G63:G63)</f>
        <v>0</v>
      </c>
      <c r="H62" s="159"/>
      <c r="I62" s="159">
        <f>SUM(I63:I63)</f>
        <v>0</v>
      </c>
      <c r="J62" s="159"/>
      <c r="K62" s="159">
        <f>SUM(K63:K63)</f>
        <v>11976</v>
      </c>
      <c r="L62" s="159"/>
      <c r="M62" s="159">
        <f>SUM(M63:M63)</f>
        <v>0</v>
      </c>
      <c r="N62" s="158"/>
      <c r="O62" s="158">
        <f>SUM(O63:O63)</f>
        <v>0</v>
      </c>
      <c r="P62" s="158"/>
      <c r="Q62" s="158">
        <f>SUM(Q63:Q63)</f>
        <v>0</v>
      </c>
      <c r="R62" s="159"/>
      <c r="S62" s="159"/>
      <c r="T62" s="159"/>
      <c r="U62" s="159"/>
      <c r="V62" s="159">
        <f>SUM(V63:V63)</f>
        <v>0</v>
      </c>
      <c r="W62" s="159"/>
      <c r="X62" s="159"/>
      <c r="Y62" s="159"/>
      <c r="AG62" t="s">
        <v>193</v>
      </c>
    </row>
    <row r="63" spans="1:60" ht="22.5" outlineLevel="1" x14ac:dyDescent="0.2">
      <c r="A63" s="167">
        <v>47</v>
      </c>
      <c r="B63" s="168" t="s">
        <v>1650</v>
      </c>
      <c r="C63" s="181" t="s">
        <v>1651</v>
      </c>
      <c r="D63" s="169" t="s">
        <v>1652</v>
      </c>
      <c r="E63" s="170">
        <v>24</v>
      </c>
      <c r="F63" s="171"/>
      <c r="G63" s="172">
        <f>ROUND(E63*F63,2)</f>
        <v>0</v>
      </c>
      <c r="H63" s="157">
        <v>0</v>
      </c>
      <c r="I63" s="156">
        <f>ROUND(E63*H63,2)</f>
        <v>0</v>
      </c>
      <c r="J63" s="157">
        <v>499</v>
      </c>
      <c r="K63" s="156">
        <f>ROUND(E63*J63,2)</f>
        <v>11976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1293</v>
      </c>
      <c r="T63" s="156" t="s">
        <v>1299</v>
      </c>
      <c r="U63" s="156">
        <v>0</v>
      </c>
      <c r="V63" s="156">
        <f>ROUND(E63*U63,2)</f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178</v>
      </c>
    </row>
    <row r="65" spans="1:33" x14ac:dyDescent="0.2">
      <c r="A65" s="149"/>
      <c r="B65" s="150" t="s">
        <v>30</v>
      </c>
      <c r="C65" s="183"/>
      <c r="D65" s="151"/>
      <c r="E65" s="152"/>
      <c r="F65" s="152"/>
      <c r="G65" s="166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225</v>
      </c>
    </row>
    <row r="66" spans="1:33" x14ac:dyDescent="0.2">
      <c r="A66" s="3"/>
      <c r="B66" s="4"/>
      <c r="C66" s="18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95" t="s">
        <v>226</v>
      </c>
      <c r="B68" s="295"/>
      <c r="C68" s="29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83"/>
      <c r="B69" s="284"/>
      <c r="C69" s="285"/>
      <c r="D69" s="284"/>
      <c r="E69" s="284"/>
      <c r="F69" s="284"/>
      <c r="G69" s="28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227</v>
      </c>
    </row>
    <row r="70" spans="1:33" x14ac:dyDescent="0.2">
      <c r="A70" s="287"/>
      <c r="B70" s="288"/>
      <c r="C70" s="289"/>
      <c r="D70" s="288"/>
      <c r="E70" s="288"/>
      <c r="F70" s="288"/>
      <c r="G70" s="29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87"/>
      <c r="B71" s="288"/>
      <c r="C71" s="289"/>
      <c r="D71" s="288"/>
      <c r="E71" s="288"/>
      <c r="F71" s="288"/>
      <c r="G71" s="29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87"/>
      <c r="B72" s="288"/>
      <c r="C72" s="289"/>
      <c r="D72" s="288"/>
      <c r="E72" s="288"/>
      <c r="F72" s="288"/>
      <c r="G72" s="29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91"/>
      <c r="B73" s="292"/>
      <c r="C73" s="293"/>
      <c r="D73" s="292"/>
      <c r="E73" s="292"/>
      <c r="F73" s="292"/>
      <c r="G73" s="29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8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84"/>
      <c r="D75" s="10"/>
      <c r="AG75" t="s">
        <v>228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01"/>
  <sheetViews>
    <sheetView workbookViewId="0">
      <pane ySplit="7" topLeftCell="A83" activePane="bottomLeft" state="frozen"/>
      <selection pane="bottomLeft" activeCell="F111" sqref="F11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54</v>
      </c>
      <c r="C4" s="280" t="s">
        <v>55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74</v>
      </c>
      <c r="C8" s="179" t="s">
        <v>75</v>
      </c>
      <c r="D8" s="162"/>
      <c r="E8" s="163"/>
      <c r="F8" s="164"/>
      <c r="G8" s="165">
        <f>SUMIF(AG9:AG16,"&lt;&gt;NOR",G9:G16)</f>
        <v>0</v>
      </c>
      <c r="H8" s="159"/>
      <c r="I8" s="159">
        <f>SUM(I9:I16)</f>
        <v>0</v>
      </c>
      <c r="J8" s="159"/>
      <c r="K8" s="159">
        <f>SUM(K9:K16)</f>
        <v>1410080</v>
      </c>
      <c r="L8" s="159"/>
      <c r="M8" s="159">
        <f>SUM(M9:M16)</f>
        <v>0</v>
      </c>
      <c r="N8" s="158"/>
      <c r="O8" s="158">
        <f>SUM(O9:O16)</f>
        <v>0</v>
      </c>
      <c r="P8" s="158"/>
      <c r="Q8" s="158">
        <f>SUM(Q9:Q16)</f>
        <v>0</v>
      </c>
      <c r="R8" s="159"/>
      <c r="S8" s="159"/>
      <c r="T8" s="159"/>
      <c r="U8" s="159"/>
      <c r="V8" s="159">
        <f>SUM(V9:V16)</f>
        <v>0</v>
      </c>
      <c r="W8" s="159"/>
      <c r="X8" s="159"/>
      <c r="Y8" s="159"/>
      <c r="AG8" t="s">
        <v>193</v>
      </c>
    </row>
    <row r="9" spans="1:60" outlineLevel="1" x14ac:dyDescent="0.2">
      <c r="A9" s="173">
        <v>1</v>
      </c>
      <c r="B9" s="174" t="s">
        <v>1653</v>
      </c>
      <c r="C9" s="180" t="s">
        <v>1654</v>
      </c>
      <c r="D9" s="175" t="s">
        <v>533</v>
      </c>
      <c r="E9" s="176">
        <v>1</v>
      </c>
      <c r="F9" s="177"/>
      <c r="G9" s="178">
        <f t="shared" ref="G9:G16" si="0">ROUND(E9*F9,2)</f>
        <v>0</v>
      </c>
      <c r="H9" s="157">
        <v>0</v>
      </c>
      <c r="I9" s="156">
        <f t="shared" ref="I9:I16" si="1">ROUND(E9*H9,2)</f>
        <v>0</v>
      </c>
      <c r="J9" s="157">
        <v>38420</v>
      </c>
      <c r="K9" s="156">
        <f t="shared" ref="K9:K16" si="2">ROUND(E9*J9,2)</f>
        <v>38420</v>
      </c>
      <c r="L9" s="156">
        <v>21</v>
      </c>
      <c r="M9" s="156">
        <f t="shared" ref="M9:M16" si="3">G9*(1+L9/100)</f>
        <v>0</v>
      </c>
      <c r="N9" s="155">
        <v>0</v>
      </c>
      <c r="O9" s="155">
        <f t="shared" ref="O9:O16" si="4">ROUND(E9*N9,2)</f>
        <v>0</v>
      </c>
      <c r="P9" s="155">
        <v>0</v>
      </c>
      <c r="Q9" s="155">
        <f t="shared" ref="Q9:Q16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16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1655</v>
      </c>
      <c r="C10" s="180" t="s">
        <v>1656</v>
      </c>
      <c r="D10" s="175" t="s">
        <v>533</v>
      </c>
      <c r="E10" s="176">
        <v>1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36400</v>
      </c>
      <c r="K10" s="156">
        <f t="shared" si="2"/>
        <v>36400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1657</v>
      </c>
      <c r="C11" s="180" t="s">
        <v>1658</v>
      </c>
      <c r="D11" s="175" t="s">
        <v>533</v>
      </c>
      <c r="E11" s="176">
        <v>1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172000</v>
      </c>
      <c r="K11" s="156">
        <f t="shared" si="2"/>
        <v>172000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1659</v>
      </c>
      <c r="C12" s="180" t="s">
        <v>1660</v>
      </c>
      <c r="D12" s="175" t="s">
        <v>533</v>
      </c>
      <c r="E12" s="176">
        <v>1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72000</v>
      </c>
      <c r="K12" s="156">
        <f t="shared" si="2"/>
        <v>72000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3">
        <v>5</v>
      </c>
      <c r="B13" s="174" t="s">
        <v>1661</v>
      </c>
      <c r="C13" s="180" t="s">
        <v>1662</v>
      </c>
      <c r="D13" s="175" t="s">
        <v>533</v>
      </c>
      <c r="E13" s="176">
        <v>1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73400</v>
      </c>
      <c r="K13" s="156">
        <f t="shared" si="2"/>
        <v>73400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1663</v>
      </c>
      <c r="C14" s="180" t="s">
        <v>1664</v>
      </c>
      <c r="D14" s="175" t="s">
        <v>533</v>
      </c>
      <c r="E14" s="176">
        <v>1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77860</v>
      </c>
      <c r="K14" s="156">
        <f t="shared" si="2"/>
        <v>77860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1665</v>
      </c>
      <c r="C15" s="180" t="s">
        <v>1666</v>
      </c>
      <c r="D15" s="175" t="s">
        <v>533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270000</v>
      </c>
      <c r="K15" s="156">
        <f t="shared" si="2"/>
        <v>270000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1667</v>
      </c>
      <c r="C16" s="180" t="s">
        <v>1668</v>
      </c>
      <c r="D16" s="175" t="s">
        <v>533</v>
      </c>
      <c r="E16" s="176">
        <v>1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670000</v>
      </c>
      <c r="K16" s="156">
        <f t="shared" si="2"/>
        <v>670000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5.5" x14ac:dyDescent="0.2">
      <c r="A17" s="160" t="s">
        <v>192</v>
      </c>
      <c r="B17" s="161" t="s">
        <v>76</v>
      </c>
      <c r="C17" s="179" t="s">
        <v>77</v>
      </c>
      <c r="D17" s="162"/>
      <c r="E17" s="163"/>
      <c r="F17" s="164"/>
      <c r="G17" s="165">
        <f>SUMIF(AG18:AG39,"&lt;&gt;NOR",G18:G39)</f>
        <v>0</v>
      </c>
      <c r="H17" s="159"/>
      <c r="I17" s="159">
        <f>SUM(I18:I39)</f>
        <v>0</v>
      </c>
      <c r="J17" s="159"/>
      <c r="K17" s="159">
        <f>SUM(K18:K39)</f>
        <v>1473320</v>
      </c>
      <c r="L17" s="159"/>
      <c r="M17" s="159">
        <f>SUM(M18:M39)</f>
        <v>0</v>
      </c>
      <c r="N17" s="158"/>
      <c r="O17" s="158">
        <f>SUM(O18:O39)</f>
        <v>0</v>
      </c>
      <c r="P17" s="158"/>
      <c r="Q17" s="158">
        <f>SUM(Q18:Q39)</f>
        <v>0</v>
      </c>
      <c r="R17" s="159"/>
      <c r="S17" s="159"/>
      <c r="T17" s="159"/>
      <c r="U17" s="159"/>
      <c r="V17" s="159">
        <f>SUM(V18:V39)</f>
        <v>0</v>
      </c>
      <c r="W17" s="159"/>
      <c r="X17" s="159"/>
      <c r="Y17" s="159"/>
      <c r="AG17" t="s">
        <v>193</v>
      </c>
    </row>
    <row r="18" spans="1:60" outlineLevel="1" x14ac:dyDescent="0.2">
      <c r="A18" s="173">
        <v>9</v>
      </c>
      <c r="B18" s="174" t="s">
        <v>1669</v>
      </c>
      <c r="C18" s="180" t="s">
        <v>1670</v>
      </c>
      <c r="D18" s="175" t="s">
        <v>533</v>
      </c>
      <c r="E18" s="176">
        <v>6</v>
      </c>
      <c r="F18" s="177"/>
      <c r="G18" s="178">
        <f t="shared" ref="G18:G39" si="7">ROUND(E18*F18,2)</f>
        <v>0</v>
      </c>
      <c r="H18" s="157">
        <v>0</v>
      </c>
      <c r="I18" s="156">
        <f t="shared" ref="I18:I39" si="8">ROUND(E18*H18,2)</f>
        <v>0</v>
      </c>
      <c r="J18" s="157">
        <v>4030</v>
      </c>
      <c r="K18" s="156">
        <f t="shared" ref="K18:K39" si="9">ROUND(E18*J18,2)</f>
        <v>24180</v>
      </c>
      <c r="L18" s="156">
        <v>21</v>
      </c>
      <c r="M18" s="156">
        <f t="shared" ref="M18:M39" si="10">G18*(1+L18/100)</f>
        <v>0</v>
      </c>
      <c r="N18" s="155">
        <v>0</v>
      </c>
      <c r="O18" s="155">
        <f t="shared" ref="O18:O39" si="11">ROUND(E18*N18,2)</f>
        <v>0</v>
      </c>
      <c r="P18" s="155">
        <v>0</v>
      </c>
      <c r="Q18" s="155">
        <f t="shared" ref="Q18:Q39" si="12">ROUND(E18*P18,2)</f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ref="V18:V39" si="13">ROUND(E18*U18,2)</f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10</v>
      </c>
      <c r="B19" s="174" t="s">
        <v>1671</v>
      </c>
      <c r="C19" s="180" t="s">
        <v>1672</v>
      </c>
      <c r="D19" s="175" t="s">
        <v>533</v>
      </c>
      <c r="E19" s="176">
        <v>62</v>
      </c>
      <c r="F19" s="177"/>
      <c r="G19" s="178">
        <f t="shared" si="7"/>
        <v>0</v>
      </c>
      <c r="H19" s="157">
        <v>0</v>
      </c>
      <c r="I19" s="156">
        <f t="shared" si="8"/>
        <v>0</v>
      </c>
      <c r="J19" s="157">
        <v>3750</v>
      </c>
      <c r="K19" s="156">
        <f t="shared" si="9"/>
        <v>232500</v>
      </c>
      <c r="L19" s="156">
        <v>21</v>
      </c>
      <c r="M19" s="156">
        <f t="shared" si="10"/>
        <v>0</v>
      </c>
      <c r="N19" s="155">
        <v>0</v>
      </c>
      <c r="O19" s="155">
        <f t="shared" si="11"/>
        <v>0</v>
      </c>
      <c r="P19" s="155">
        <v>0</v>
      </c>
      <c r="Q19" s="155">
        <f t="shared" si="12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13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11</v>
      </c>
      <c r="B20" s="174" t="s">
        <v>1673</v>
      </c>
      <c r="C20" s="180" t="s">
        <v>1674</v>
      </c>
      <c r="D20" s="175" t="s">
        <v>533</v>
      </c>
      <c r="E20" s="176">
        <v>2</v>
      </c>
      <c r="F20" s="177"/>
      <c r="G20" s="178">
        <f t="shared" si="7"/>
        <v>0</v>
      </c>
      <c r="H20" s="157">
        <v>0</v>
      </c>
      <c r="I20" s="156">
        <f t="shared" si="8"/>
        <v>0</v>
      </c>
      <c r="J20" s="157">
        <v>3250</v>
      </c>
      <c r="K20" s="156">
        <f t="shared" si="9"/>
        <v>6500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13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12</v>
      </c>
      <c r="B21" s="174" t="s">
        <v>1675</v>
      </c>
      <c r="C21" s="180" t="s">
        <v>1676</v>
      </c>
      <c r="D21" s="175" t="s">
        <v>533</v>
      </c>
      <c r="E21" s="176">
        <v>11</v>
      </c>
      <c r="F21" s="177"/>
      <c r="G21" s="178">
        <f t="shared" si="7"/>
        <v>0</v>
      </c>
      <c r="H21" s="157">
        <v>0</v>
      </c>
      <c r="I21" s="156">
        <f t="shared" si="8"/>
        <v>0</v>
      </c>
      <c r="J21" s="157">
        <v>3040</v>
      </c>
      <c r="K21" s="156">
        <f t="shared" si="9"/>
        <v>33440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13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13</v>
      </c>
      <c r="B22" s="174" t="s">
        <v>1677</v>
      </c>
      <c r="C22" s="180" t="s">
        <v>1678</v>
      </c>
      <c r="D22" s="175" t="s">
        <v>533</v>
      </c>
      <c r="E22" s="176">
        <v>50</v>
      </c>
      <c r="F22" s="177"/>
      <c r="G22" s="178">
        <f t="shared" si="7"/>
        <v>0</v>
      </c>
      <c r="H22" s="157">
        <v>0</v>
      </c>
      <c r="I22" s="156">
        <f t="shared" si="8"/>
        <v>0</v>
      </c>
      <c r="J22" s="157">
        <v>2940</v>
      </c>
      <c r="K22" s="156">
        <f t="shared" si="9"/>
        <v>147000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13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14</v>
      </c>
      <c r="B23" s="174" t="s">
        <v>1679</v>
      </c>
      <c r="C23" s="180" t="s">
        <v>1680</v>
      </c>
      <c r="D23" s="175" t="s">
        <v>533</v>
      </c>
      <c r="E23" s="176">
        <v>32</v>
      </c>
      <c r="F23" s="177"/>
      <c r="G23" s="178">
        <f t="shared" si="7"/>
        <v>0</v>
      </c>
      <c r="H23" s="157">
        <v>0</v>
      </c>
      <c r="I23" s="156">
        <f t="shared" si="8"/>
        <v>0</v>
      </c>
      <c r="J23" s="157">
        <v>3140</v>
      </c>
      <c r="K23" s="156">
        <f t="shared" si="9"/>
        <v>100480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13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15</v>
      </c>
      <c r="B24" s="174" t="s">
        <v>1681</v>
      </c>
      <c r="C24" s="180" t="s">
        <v>1682</v>
      </c>
      <c r="D24" s="175" t="s">
        <v>533</v>
      </c>
      <c r="E24" s="176">
        <v>25</v>
      </c>
      <c r="F24" s="177"/>
      <c r="G24" s="178">
        <f t="shared" si="7"/>
        <v>0</v>
      </c>
      <c r="H24" s="157">
        <v>0</v>
      </c>
      <c r="I24" s="156">
        <f t="shared" si="8"/>
        <v>0</v>
      </c>
      <c r="J24" s="157">
        <v>2670</v>
      </c>
      <c r="K24" s="156">
        <f t="shared" si="9"/>
        <v>66750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13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16</v>
      </c>
      <c r="B25" s="174" t="s">
        <v>1683</v>
      </c>
      <c r="C25" s="180" t="s">
        <v>1684</v>
      </c>
      <c r="D25" s="175" t="s">
        <v>533</v>
      </c>
      <c r="E25" s="176">
        <v>5</v>
      </c>
      <c r="F25" s="177"/>
      <c r="G25" s="178">
        <f t="shared" si="7"/>
        <v>0</v>
      </c>
      <c r="H25" s="157">
        <v>0</v>
      </c>
      <c r="I25" s="156">
        <f t="shared" si="8"/>
        <v>0</v>
      </c>
      <c r="J25" s="157">
        <v>2480</v>
      </c>
      <c r="K25" s="156">
        <f t="shared" si="9"/>
        <v>12400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13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17</v>
      </c>
      <c r="B26" s="174" t="s">
        <v>1685</v>
      </c>
      <c r="C26" s="180" t="s">
        <v>1686</v>
      </c>
      <c r="D26" s="175" t="s">
        <v>533</v>
      </c>
      <c r="E26" s="176">
        <v>11</v>
      </c>
      <c r="F26" s="177"/>
      <c r="G26" s="178">
        <f t="shared" si="7"/>
        <v>0</v>
      </c>
      <c r="H26" s="157">
        <v>0</v>
      </c>
      <c r="I26" s="156">
        <f t="shared" si="8"/>
        <v>0</v>
      </c>
      <c r="J26" s="157">
        <v>2760</v>
      </c>
      <c r="K26" s="156">
        <f t="shared" si="9"/>
        <v>30360</v>
      </c>
      <c r="L26" s="156">
        <v>21</v>
      </c>
      <c r="M26" s="156">
        <f t="shared" si="10"/>
        <v>0</v>
      </c>
      <c r="N26" s="155">
        <v>0</v>
      </c>
      <c r="O26" s="155">
        <f t="shared" si="11"/>
        <v>0</v>
      </c>
      <c r="P26" s="155">
        <v>0</v>
      </c>
      <c r="Q26" s="155">
        <f t="shared" si="12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13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18</v>
      </c>
      <c r="B27" s="174" t="s">
        <v>1687</v>
      </c>
      <c r="C27" s="180" t="s">
        <v>1688</v>
      </c>
      <c r="D27" s="175" t="s">
        <v>533</v>
      </c>
      <c r="E27" s="176">
        <v>44</v>
      </c>
      <c r="F27" s="177"/>
      <c r="G27" s="178">
        <f t="shared" si="7"/>
        <v>0</v>
      </c>
      <c r="H27" s="157">
        <v>0</v>
      </c>
      <c r="I27" s="156">
        <f t="shared" si="8"/>
        <v>0</v>
      </c>
      <c r="J27" s="157">
        <v>3462</v>
      </c>
      <c r="K27" s="156">
        <f t="shared" si="9"/>
        <v>152328</v>
      </c>
      <c r="L27" s="156">
        <v>21</v>
      </c>
      <c r="M27" s="156">
        <f t="shared" si="10"/>
        <v>0</v>
      </c>
      <c r="N27" s="155">
        <v>0</v>
      </c>
      <c r="O27" s="155">
        <f t="shared" si="11"/>
        <v>0</v>
      </c>
      <c r="P27" s="155">
        <v>0</v>
      </c>
      <c r="Q27" s="155">
        <f t="shared" si="12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13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3">
        <v>19</v>
      </c>
      <c r="B28" s="174" t="s">
        <v>1689</v>
      </c>
      <c r="C28" s="180" t="s">
        <v>1690</v>
      </c>
      <c r="D28" s="175" t="s">
        <v>533</v>
      </c>
      <c r="E28" s="176">
        <v>4</v>
      </c>
      <c r="F28" s="177"/>
      <c r="G28" s="178">
        <f t="shared" si="7"/>
        <v>0</v>
      </c>
      <c r="H28" s="157">
        <v>0</v>
      </c>
      <c r="I28" s="156">
        <f t="shared" si="8"/>
        <v>0</v>
      </c>
      <c r="J28" s="157">
        <v>3260</v>
      </c>
      <c r="K28" s="156">
        <f t="shared" si="9"/>
        <v>13040</v>
      </c>
      <c r="L28" s="156">
        <v>21</v>
      </c>
      <c r="M28" s="156">
        <f t="shared" si="10"/>
        <v>0</v>
      </c>
      <c r="N28" s="155">
        <v>0</v>
      </c>
      <c r="O28" s="155">
        <f t="shared" si="11"/>
        <v>0</v>
      </c>
      <c r="P28" s="155">
        <v>0</v>
      </c>
      <c r="Q28" s="155">
        <f t="shared" si="12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13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20</v>
      </c>
      <c r="B29" s="174" t="s">
        <v>1691</v>
      </c>
      <c r="C29" s="180" t="s">
        <v>1692</v>
      </c>
      <c r="D29" s="175" t="s">
        <v>533</v>
      </c>
      <c r="E29" s="176">
        <v>23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3120</v>
      </c>
      <c r="K29" s="156">
        <f t="shared" si="9"/>
        <v>71760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21</v>
      </c>
      <c r="B30" s="174" t="s">
        <v>1693</v>
      </c>
      <c r="C30" s="180" t="s">
        <v>1694</v>
      </c>
      <c r="D30" s="175" t="s">
        <v>533</v>
      </c>
      <c r="E30" s="176">
        <v>5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3040</v>
      </c>
      <c r="K30" s="156">
        <f t="shared" si="9"/>
        <v>15200</v>
      </c>
      <c r="L30" s="156">
        <v>21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22</v>
      </c>
      <c r="B31" s="174" t="s">
        <v>1695</v>
      </c>
      <c r="C31" s="180" t="s">
        <v>1696</v>
      </c>
      <c r="D31" s="175" t="s">
        <v>533</v>
      </c>
      <c r="E31" s="176">
        <v>16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5340</v>
      </c>
      <c r="K31" s="156">
        <f t="shared" si="9"/>
        <v>85440</v>
      </c>
      <c r="L31" s="156">
        <v>21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23</v>
      </c>
      <c r="B32" s="174" t="s">
        <v>1697</v>
      </c>
      <c r="C32" s="180" t="s">
        <v>1698</v>
      </c>
      <c r="D32" s="175" t="s">
        <v>533</v>
      </c>
      <c r="E32" s="176">
        <v>20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3240</v>
      </c>
      <c r="K32" s="156">
        <f t="shared" si="9"/>
        <v>64800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24</v>
      </c>
      <c r="B33" s="174" t="s">
        <v>1699</v>
      </c>
      <c r="C33" s="180" t="s">
        <v>1700</v>
      </c>
      <c r="D33" s="175" t="s">
        <v>533</v>
      </c>
      <c r="E33" s="176">
        <v>22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2860</v>
      </c>
      <c r="K33" s="156">
        <f t="shared" si="9"/>
        <v>62920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25</v>
      </c>
      <c r="B34" s="174" t="s">
        <v>1701</v>
      </c>
      <c r="C34" s="180" t="s">
        <v>1702</v>
      </c>
      <c r="D34" s="175" t="s">
        <v>533</v>
      </c>
      <c r="E34" s="176">
        <v>47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2860</v>
      </c>
      <c r="K34" s="156">
        <f t="shared" si="9"/>
        <v>134420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26</v>
      </c>
      <c r="B35" s="174" t="s">
        <v>1703</v>
      </c>
      <c r="C35" s="180" t="s">
        <v>1704</v>
      </c>
      <c r="D35" s="175" t="s">
        <v>533</v>
      </c>
      <c r="E35" s="176">
        <v>11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3090</v>
      </c>
      <c r="K35" s="156">
        <f t="shared" si="9"/>
        <v>33990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13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27</v>
      </c>
      <c r="B36" s="174" t="s">
        <v>1705</v>
      </c>
      <c r="C36" s="180" t="s">
        <v>1706</v>
      </c>
      <c r="D36" s="175" t="s">
        <v>533</v>
      </c>
      <c r="E36" s="176">
        <v>2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12300</v>
      </c>
      <c r="K36" s="156">
        <f t="shared" si="9"/>
        <v>24600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28</v>
      </c>
      <c r="B37" s="174" t="s">
        <v>1707</v>
      </c>
      <c r="C37" s="180" t="s">
        <v>1708</v>
      </c>
      <c r="D37" s="175" t="s">
        <v>533</v>
      </c>
      <c r="E37" s="176">
        <v>1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3060</v>
      </c>
      <c r="K37" s="156">
        <f t="shared" si="9"/>
        <v>3060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13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3">
        <v>29</v>
      </c>
      <c r="B38" s="174" t="s">
        <v>1709</v>
      </c>
      <c r="C38" s="180" t="s">
        <v>1710</v>
      </c>
      <c r="D38" s="175" t="s">
        <v>533</v>
      </c>
      <c r="E38" s="176">
        <v>1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140000</v>
      </c>
      <c r="K38" s="156">
        <f t="shared" si="9"/>
        <v>140000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3">
        <v>30</v>
      </c>
      <c r="B39" s="174" t="s">
        <v>1711</v>
      </c>
      <c r="C39" s="180" t="s">
        <v>1712</v>
      </c>
      <c r="D39" s="175" t="s">
        <v>533</v>
      </c>
      <c r="E39" s="176">
        <v>4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4538</v>
      </c>
      <c r="K39" s="156">
        <f t="shared" si="9"/>
        <v>18152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0" t="s">
        <v>192</v>
      </c>
      <c r="B40" s="161" t="s">
        <v>80</v>
      </c>
      <c r="C40" s="179" t="s">
        <v>81</v>
      </c>
      <c r="D40" s="162"/>
      <c r="E40" s="163"/>
      <c r="F40" s="164"/>
      <c r="G40" s="165">
        <f>SUMIF(AG41:AG66,"&lt;&gt;NOR",G41:G66)</f>
        <v>0</v>
      </c>
      <c r="H40" s="159"/>
      <c r="I40" s="159">
        <f>SUM(I41:I66)</f>
        <v>0</v>
      </c>
      <c r="J40" s="159"/>
      <c r="K40" s="159">
        <f>SUM(K41:K66)</f>
        <v>1442730</v>
      </c>
      <c r="L40" s="159"/>
      <c r="M40" s="159">
        <f>SUM(M41:M66)</f>
        <v>0</v>
      </c>
      <c r="N40" s="158"/>
      <c r="O40" s="158">
        <f>SUM(O41:O66)</f>
        <v>0</v>
      </c>
      <c r="P40" s="158"/>
      <c r="Q40" s="158">
        <f>SUM(Q41:Q66)</f>
        <v>0</v>
      </c>
      <c r="R40" s="159"/>
      <c r="S40" s="159"/>
      <c r="T40" s="159"/>
      <c r="U40" s="159"/>
      <c r="V40" s="159">
        <f>SUM(V41:V66)</f>
        <v>0</v>
      </c>
      <c r="W40" s="159"/>
      <c r="X40" s="159"/>
      <c r="Y40" s="159"/>
      <c r="AG40" t="s">
        <v>193</v>
      </c>
    </row>
    <row r="41" spans="1:60" outlineLevel="1" x14ac:dyDescent="0.2">
      <c r="A41" s="173">
        <v>31</v>
      </c>
      <c r="B41" s="174" t="s">
        <v>1713</v>
      </c>
      <c r="C41" s="180" t="s">
        <v>1714</v>
      </c>
      <c r="D41" s="175" t="s">
        <v>344</v>
      </c>
      <c r="E41" s="176">
        <v>810</v>
      </c>
      <c r="F41" s="177"/>
      <c r="G41" s="178">
        <f t="shared" ref="G41:G66" si="14">ROUND(E41*F41,2)</f>
        <v>0</v>
      </c>
      <c r="H41" s="157">
        <v>0</v>
      </c>
      <c r="I41" s="156">
        <f t="shared" ref="I41:I66" si="15">ROUND(E41*H41,2)</f>
        <v>0</v>
      </c>
      <c r="J41" s="157">
        <v>43</v>
      </c>
      <c r="K41" s="156">
        <f t="shared" ref="K41:K66" si="16">ROUND(E41*J41,2)</f>
        <v>34830</v>
      </c>
      <c r="L41" s="156">
        <v>21</v>
      </c>
      <c r="M41" s="156">
        <f t="shared" ref="M41:M66" si="17">G41*(1+L41/100)</f>
        <v>0</v>
      </c>
      <c r="N41" s="155">
        <v>0</v>
      </c>
      <c r="O41" s="155">
        <f t="shared" ref="O41:O66" si="18">ROUND(E41*N41,2)</f>
        <v>0</v>
      </c>
      <c r="P41" s="155">
        <v>0</v>
      </c>
      <c r="Q41" s="155">
        <f t="shared" ref="Q41:Q66" si="19">ROUND(E41*P41,2)</f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ref="V41:V66" si="20">ROUND(E41*U41,2)</f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32</v>
      </c>
      <c r="B42" s="174" t="s">
        <v>1715</v>
      </c>
      <c r="C42" s="180" t="s">
        <v>1716</v>
      </c>
      <c r="D42" s="175" t="s">
        <v>344</v>
      </c>
      <c r="E42" s="176">
        <v>200</v>
      </c>
      <c r="F42" s="177"/>
      <c r="G42" s="178">
        <f t="shared" si="14"/>
        <v>0</v>
      </c>
      <c r="H42" s="157">
        <v>0</v>
      </c>
      <c r="I42" s="156">
        <f t="shared" si="15"/>
        <v>0</v>
      </c>
      <c r="J42" s="157">
        <v>50</v>
      </c>
      <c r="K42" s="156">
        <f t="shared" si="16"/>
        <v>10000</v>
      </c>
      <c r="L42" s="156">
        <v>21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20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33</v>
      </c>
      <c r="B43" s="174" t="s">
        <v>1717</v>
      </c>
      <c r="C43" s="180" t="s">
        <v>1718</v>
      </c>
      <c r="D43" s="175" t="s">
        <v>344</v>
      </c>
      <c r="E43" s="176">
        <v>30</v>
      </c>
      <c r="F43" s="177"/>
      <c r="G43" s="178">
        <f t="shared" si="14"/>
        <v>0</v>
      </c>
      <c r="H43" s="157">
        <v>0</v>
      </c>
      <c r="I43" s="156">
        <f t="shared" si="15"/>
        <v>0</v>
      </c>
      <c r="J43" s="157">
        <v>59</v>
      </c>
      <c r="K43" s="156">
        <f t="shared" si="16"/>
        <v>1770</v>
      </c>
      <c r="L43" s="156">
        <v>21</v>
      </c>
      <c r="M43" s="156">
        <f t="shared" si="17"/>
        <v>0</v>
      </c>
      <c r="N43" s="155">
        <v>0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20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34</v>
      </c>
      <c r="B44" s="174" t="s">
        <v>1719</v>
      </c>
      <c r="C44" s="180" t="s">
        <v>1720</v>
      </c>
      <c r="D44" s="175" t="s">
        <v>344</v>
      </c>
      <c r="E44" s="176">
        <v>360</v>
      </c>
      <c r="F44" s="177"/>
      <c r="G44" s="178">
        <f t="shared" si="14"/>
        <v>0</v>
      </c>
      <c r="H44" s="157">
        <v>0</v>
      </c>
      <c r="I44" s="156">
        <f t="shared" si="15"/>
        <v>0</v>
      </c>
      <c r="J44" s="157">
        <v>78</v>
      </c>
      <c r="K44" s="156">
        <f t="shared" si="16"/>
        <v>28080</v>
      </c>
      <c r="L44" s="156">
        <v>21</v>
      </c>
      <c r="M44" s="156">
        <f t="shared" si="17"/>
        <v>0</v>
      </c>
      <c r="N44" s="155">
        <v>0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20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35</v>
      </c>
      <c r="B45" s="174" t="s">
        <v>1721</v>
      </c>
      <c r="C45" s="180" t="s">
        <v>1722</v>
      </c>
      <c r="D45" s="175" t="s">
        <v>344</v>
      </c>
      <c r="E45" s="176">
        <v>80</v>
      </c>
      <c r="F45" s="177"/>
      <c r="G45" s="178">
        <f t="shared" si="14"/>
        <v>0</v>
      </c>
      <c r="H45" s="157">
        <v>0</v>
      </c>
      <c r="I45" s="156">
        <f t="shared" si="15"/>
        <v>0</v>
      </c>
      <c r="J45" s="157">
        <v>111</v>
      </c>
      <c r="K45" s="156">
        <f t="shared" si="16"/>
        <v>8880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20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3">
        <v>36</v>
      </c>
      <c r="B46" s="174" t="s">
        <v>1723</v>
      </c>
      <c r="C46" s="180" t="s">
        <v>1724</v>
      </c>
      <c r="D46" s="175" t="s">
        <v>344</v>
      </c>
      <c r="E46" s="176">
        <v>560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62</v>
      </c>
      <c r="K46" s="156">
        <f t="shared" si="16"/>
        <v>34720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201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3">
        <v>37</v>
      </c>
      <c r="B47" s="174" t="s">
        <v>1725</v>
      </c>
      <c r="C47" s="180" t="s">
        <v>1726</v>
      </c>
      <c r="D47" s="175" t="s">
        <v>344</v>
      </c>
      <c r="E47" s="176">
        <v>1320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69</v>
      </c>
      <c r="K47" s="156">
        <f t="shared" si="16"/>
        <v>91080</v>
      </c>
      <c r="L47" s="156">
        <v>21</v>
      </c>
      <c r="M47" s="156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3">
        <v>38</v>
      </c>
      <c r="B48" s="174" t="s">
        <v>1727</v>
      </c>
      <c r="C48" s="180" t="s">
        <v>1728</v>
      </c>
      <c r="D48" s="175" t="s">
        <v>344</v>
      </c>
      <c r="E48" s="176">
        <v>4180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69</v>
      </c>
      <c r="K48" s="156">
        <f t="shared" si="16"/>
        <v>288420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39</v>
      </c>
      <c r="B49" s="174" t="s">
        <v>1729</v>
      </c>
      <c r="C49" s="180" t="s">
        <v>1730</v>
      </c>
      <c r="D49" s="175" t="s">
        <v>344</v>
      </c>
      <c r="E49" s="176">
        <v>1150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84</v>
      </c>
      <c r="K49" s="156">
        <f t="shared" si="16"/>
        <v>96600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0</v>
      </c>
      <c r="Q49" s="155">
        <f t="shared" si="19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20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40</v>
      </c>
      <c r="B50" s="174" t="s">
        <v>1731</v>
      </c>
      <c r="C50" s="180" t="s">
        <v>1732</v>
      </c>
      <c r="D50" s="175" t="s">
        <v>344</v>
      </c>
      <c r="E50" s="176">
        <v>6100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84</v>
      </c>
      <c r="K50" s="156">
        <f t="shared" si="16"/>
        <v>512400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41</v>
      </c>
      <c r="B51" s="174" t="s">
        <v>1733</v>
      </c>
      <c r="C51" s="180" t="s">
        <v>1734</v>
      </c>
      <c r="D51" s="175" t="s">
        <v>344</v>
      </c>
      <c r="E51" s="176">
        <v>140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110</v>
      </c>
      <c r="K51" s="156">
        <f t="shared" si="16"/>
        <v>15400</v>
      </c>
      <c r="L51" s="156">
        <v>21</v>
      </c>
      <c r="M51" s="156">
        <f t="shared" si="17"/>
        <v>0</v>
      </c>
      <c r="N51" s="155">
        <v>0</v>
      </c>
      <c r="O51" s="155">
        <f t="shared" si="18"/>
        <v>0</v>
      </c>
      <c r="P51" s="155">
        <v>0</v>
      </c>
      <c r="Q51" s="155">
        <f t="shared" si="19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42</v>
      </c>
      <c r="B52" s="174" t="s">
        <v>1735</v>
      </c>
      <c r="C52" s="180" t="s">
        <v>1736</v>
      </c>
      <c r="D52" s="175" t="s">
        <v>344</v>
      </c>
      <c r="E52" s="176">
        <v>80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161</v>
      </c>
      <c r="K52" s="156">
        <f t="shared" si="16"/>
        <v>12880</v>
      </c>
      <c r="L52" s="156">
        <v>21</v>
      </c>
      <c r="M52" s="156">
        <f t="shared" si="17"/>
        <v>0</v>
      </c>
      <c r="N52" s="155">
        <v>0</v>
      </c>
      <c r="O52" s="155">
        <f t="shared" si="18"/>
        <v>0</v>
      </c>
      <c r="P52" s="155">
        <v>0</v>
      </c>
      <c r="Q52" s="155">
        <f t="shared" si="19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20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43</v>
      </c>
      <c r="B53" s="174" t="s">
        <v>1737</v>
      </c>
      <c r="C53" s="180" t="s">
        <v>1738</v>
      </c>
      <c r="D53" s="175" t="s">
        <v>344</v>
      </c>
      <c r="E53" s="176">
        <v>30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195</v>
      </c>
      <c r="K53" s="156">
        <f t="shared" si="16"/>
        <v>5850</v>
      </c>
      <c r="L53" s="156">
        <v>21</v>
      </c>
      <c r="M53" s="156">
        <f t="shared" si="17"/>
        <v>0</v>
      </c>
      <c r="N53" s="155">
        <v>0</v>
      </c>
      <c r="O53" s="155">
        <f t="shared" si="18"/>
        <v>0</v>
      </c>
      <c r="P53" s="155">
        <v>0</v>
      </c>
      <c r="Q53" s="155">
        <f t="shared" si="19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44</v>
      </c>
      <c r="B54" s="174" t="s">
        <v>1739</v>
      </c>
      <c r="C54" s="180" t="s">
        <v>1740</v>
      </c>
      <c r="D54" s="175" t="s">
        <v>344</v>
      </c>
      <c r="E54" s="176">
        <v>30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277</v>
      </c>
      <c r="K54" s="156">
        <f t="shared" si="16"/>
        <v>8310</v>
      </c>
      <c r="L54" s="156">
        <v>21</v>
      </c>
      <c r="M54" s="156">
        <f t="shared" si="17"/>
        <v>0</v>
      </c>
      <c r="N54" s="155">
        <v>0</v>
      </c>
      <c r="O54" s="155">
        <f t="shared" si="18"/>
        <v>0</v>
      </c>
      <c r="P54" s="155">
        <v>0</v>
      </c>
      <c r="Q54" s="155">
        <f t="shared" si="19"/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201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45</v>
      </c>
      <c r="B55" s="174" t="s">
        <v>1741</v>
      </c>
      <c r="C55" s="180" t="s">
        <v>1742</v>
      </c>
      <c r="D55" s="175" t="s">
        <v>344</v>
      </c>
      <c r="E55" s="176">
        <v>120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456</v>
      </c>
      <c r="K55" s="156">
        <f t="shared" si="16"/>
        <v>54720</v>
      </c>
      <c r="L55" s="156">
        <v>21</v>
      </c>
      <c r="M55" s="156">
        <f t="shared" si="17"/>
        <v>0</v>
      </c>
      <c r="N55" s="155">
        <v>0</v>
      </c>
      <c r="O55" s="155">
        <f t="shared" si="18"/>
        <v>0</v>
      </c>
      <c r="P55" s="155">
        <v>0</v>
      </c>
      <c r="Q55" s="155">
        <f t="shared" si="19"/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1743</v>
      </c>
      <c r="C56" s="180" t="s">
        <v>1744</v>
      </c>
      <c r="D56" s="175" t="s">
        <v>344</v>
      </c>
      <c r="E56" s="176">
        <v>30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687</v>
      </c>
      <c r="K56" s="156">
        <f t="shared" si="16"/>
        <v>20610</v>
      </c>
      <c r="L56" s="156">
        <v>21</v>
      </c>
      <c r="M56" s="156">
        <f t="shared" si="17"/>
        <v>0</v>
      </c>
      <c r="N56" s="155">
        <v>0</v>
      </c>
      <c r="O56" s="155">
        <f t="shared" si="18"/>
        <v>0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47</v>
      </c>
      <c r="B57" s="174" t="s">
        <v>1745</v>
      </c>
      <c r="C57" s="180" t="s">
        <v>1746</v>
      </c>
      <c r="D57" s="175" t="s">
        <v>344</v>
      </c>
      <c r="E57" s="176">
        <v>5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610</v>
      </c>
      <c r="K57" s="156">
        <f t="shared" si="16"/>
        <v>3050</v>
      </c>
      <c r="L57" s="156">
        <v>21</v>
      </c>
      <c r="M57" s="156">
        <f t="shared" si="17"/>
        <v>0</v>
      </c>
      <c r="N57" s="155">
        <v>0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48</v>
      </c>
      <c r="B58" s="174" t="s">
        <v>1747</v>
      </c>
      <c r="C58" s="180" t="s">
        <v>1748</v>
      </c>
      <c r="D58" s="175" t="s">
        <v>344</v>
      </c>
      <c r="E58" s="176">
        <v>25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73</v>
      </c>
      <c r="K58" s="156">
        <f t="shared" si="16"/>
        <v>1825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49</v>
      </c>
      <c r="B59" s="174" t="s">
        <v>1749</v>
      </c>
      <c r="C59" s="180" t="s">
        <v>1750</v>
      </c>
      <c r="D59" s="175" t="s">
        <v>344</v>
      </c>
      <c r="E59" s="176">
        <v>5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94</v>
      </c>
      <c r="K59" s="156">
        <f t="shared" si="16"/>
        <v>470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3">
        <v>50</v>
      </c>
      <c r="B60" s="174" t="s">
        <v>1751</v>
      </c>
      <c r="C60" s="180" t="s">
        <v>1752</v>
      </c>
      <c r="D60" s="175" t="s">
        <v>344</v>
      </c>
      <c r="E60" s="176">
        <v>15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129</v>
      </c>
      <c r="K60" s="156">
        <f t="shared" si="16"/>
        <v>1935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3">
        <v>51</v>
      </c>
      <c r="B61" s="174" t="s">
        <v>1753</v>
      </c>
      <c r="C61" s="180" t="s">
        <v>1754</v>
      </c>
      <c r="D61" s="175" t="s">
        <v>344</v>
      </c>
      <c r="E61" s="176">
        <v>80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78</v>
      </c>
      <c r="K61" s="156">
        <f t="shared" si="16"/>
        <v>6240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52</v>
      </c>
      <c r="B62" s="174" t="s">
        <v>1755</v>
      </c>
      <c r="C62" s="180" t="s">
        <v>1756</v>
      </c>
      <c r="D62" s="175" t="s">
        <v>344</v>
      </c>
      <c r="E62" s="176">
        <v>670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78</v>
      </c>
      <c r="K62" s="156">
        <f t="shared" si="16"/>
        <v>52260</v>
      </c>
      <c r="L62" s="156">
        <v>21</v>
      </c>
      <c r="M62" s="156">
        <f t="shared" si="17"/>
        <v>0</v>
      </c>
      <c r="N62" s="155">
        <v>0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53</v>
      </c>
      <c r="B63" s="174" t="s">
        <v>1757</v>
      </c>
      <c r="C63" s="180" t="s">
        <v>1758</v>
      </c>
      <c r="D63" s="175" t="s">
        <v>344</v>
      </c>
      <c r="E63" s="176">
        <v>360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92</v>
      </c>
      <c r="K63" s="156">
        <f t="shared" si="16"/>
        <v>33120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3">
        <v>54</v>
      </c>
      <c r="B64" s="174" t="s">
        <v>1759</v>
      </c>
      <c r="C64" s="180" t="s">
        <v>1760</v>
      </c>
      <c r="D64" s="175" t="s">
        <v>344</v>
      </c>
      <c r="E64" s="176">
        <v>590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92</v>
      </c>
      <c r="K64" s="156">
        <f t="shared" si="16"/>
        <v>54280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3">
        <v>55</v>
      </c>
      <c r="B65" s="174" t="s">
        <v>1761</v>
      </c>
      <c r="C65" s="180" t="s">
        <v>1762</v>
      </c>
      <c r="D65" s="175" t="s">
        <v>344</v>
      </c>
      <c r="E65" s="176">
        <v>110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520</v>
      </c>
      <c r="K65" s="156">
        <f t="shared" si="16"/>
        <v>57200</v>
      </c>
      <c r="L65" s="156">
        <v>21</v>
      </c>
      <c r="M65" s="156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56</v>
      </c>
      <c r="B66" s="174" t="s">
        <v>1763</v>
      </c>
      <c r="C66" s="180" t="s">
        <v>1764</v>
      </c>
      <c r="D66" s="175" t="s">
        <v>344</v>
      </c>
      <c r="E66" s="176">
        <v>120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65</v>
      </c>
      <c r="K66" s="156">
        <f t="shared" si="16"/>
        <v>7800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0" t="s">
        <v>192</v>
      </c>
      <c r="B67" s="161" t="s">
        <v>82</v>
      </c>
      <c r="C67" s="179" t="s">
        <v>83</v>
      </c>
      <c r="D67" s="162"/>
      <c r="E67" s="163"/>
      <c r="F67" s="164"/>
      <c r="G67" s="165">
        <f>SUMIF(AG68:AG85,"&lt;&gt;NOR",G68:G85)</f>
        <v>0</v>
      </c>
      <c r="H67" s="159"/>
      <c r="I67" s="159">
        <f>SUM(I68:I85)</f>
        <v>0</v>
      </c>
      <c r="J67" s="159"/>
      <c r="K67" s="159">
        <f>SUM(K68:K85)</f>
        <v>550135</v>
      </c>
      <c r="L67" s="159"/>
      <c r="M67" s="159">
        <f>SUM(M68:M85)</f>
        <v>0</v>
      </c>
      <c r="N67" s="158"/>
      <c r="O67" s="158">
        <f>SUM(O68:O85)</f>
        <v>0</v>
      </c>
      <c r="P67" s="158"/>
      <c r="Q67" s="158">
        <f>SUM(Q68:Q85)</f>
        <v>0</v>
      </c>
      <c r="R67" s="159"/>
      <c r="S67" s="159"/>
      <c r="T67" s="159"/>
      <c r="U67" s="159"/>
      <c r="V67" s="159">
        <f>SUM(V68:V85)</f>
        <v>0</v>
      </c>
      <c r="W67" s="159"/>
      <c r="X67" s="159"/>
      <c r="Y67" s="159"/>
      <c r="AG67" t="s">
        <v>193</v>
      </c>
    </row>
    <row r="68" spans="1:60" outlineLevel="1" x14ac:dyDescent="0.2">
      <c r="A68" s="173">
        <v>57</v>
      </c>
      <c r="B68" s="174" t="s">
        <v>1765</v>
      </c>
      <c r="C68" s="180" t="s">
        <v>1766</v>
      </c>
      <c r="D68" s="175" t="s">
        <v>344</v>
      </c>
      <c r="E68" s="176">
        <v>80</v>
      </c>
      <c r="F68" s="177"/>
      <c r="G68" s="178">
        <f t="shared" ref="G68:G85" si="21">ROUND(E68*F68,2)</f>
        <v>0</v>
      </c>
      <c r="H68" s="157">
        <v>0</v>
      </c>
      <c r="I68" s="156">
        <f t="shared" ref="I68:I85" si="22">ROUND(E68*H68,2)</f>
        <v>0</v>
      </c>
      <c r="J68" s="157">
        <v>112</v>
      </c>
      <c r="K68" s="156">
        <f t="shared" ref="K68:K85" si="23">ROUND(E68*J68,2)</f>
        <v>8960</v>
      </c>
      <c r="L68" s="156">
        <v>21</v>
      </c>
      <c r="M68" s="156">
        <f t="shared" ref="M68:M85" si="24">G68*(1+L68/100)</f>
        <v>0</v>
      </c>
      <c r="N68" s="155">
        <v>0</v>
      </c>
      <c r="O68" s="155">
        <f t="shared" ref="O68:O85" si="25">ROUND(E68*N68,2)</f>
        <v>0</v>
      </c>
      <c r="P68" s="155">
        <v>0</v>
      </c>
      <c r="Q68" s="155">
        <f t="shared" ref="Q68:Q85" si="26">ROUND(E68*P68,2)</f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ref="V68:V85" si="27">ROUND(E68*U68,2)</f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201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58</v>
      </c>
      <c r="B69" s="174" t="s">
        <v>1767</v>
      </c>
      <c r="C69" s="180" t="s">
        <v>1768</v>
      </c>
      <c r="D69" s="175" t="s">
        <v>344</v>
      </c>
      <c r="E69" s="176">
        <v>160</v>
      </c>
      <c r="F69" s="177"/>
      <c r="G69" s="178">
        <f t="shared" si="21"/>
        <v>0</v>
      </c>
      <c r="H69" s="157">
        <v>0</v>
      </c>
      <c r="I69" s="156">
        <f t="shared" si="22"/>
        <v>0</v>
      </c>
      <c r="J69" s="157">
        <v>45</v>
      </c>
      <c r="K69" s="156">
        <f t="shared" si="23"/>
        <v>7200</v>
      </c>
      <c r="L69" s="156">
        <v>21</v>
      </c>
      <c r="M69" s="156">
        <f t="shared" si="24"/>
        <v>0</v>
      </c>
      <c r="N69" s="155">
        <v>0</v>
      </c>
      <c r="O69" s="155">
        <f t="shared" si="25"/>
        <v>0</v>
      </c>
      <c r="P69" s="155">
        <v>0</v>
      </c>
      <c r="Q69" s="155">
        <f t="shared" si="26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7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201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59</v>
      </c>
      <c r="B70" s="174" t="s">
        <v>1769</v>
      </c>
      <c r="C70" s="180" t="s">
        <v>1770</v>
      </c>
      <c r="D70" s="175" t="s">
        <v>344</v>
      </c>
      <c r="E70" s="176">
        <v>60</v>
      </c>
      <c r="F70" s="177"/>
      <c r="G70" s="178">
        <f t="shared" si="21"/>
        <v>0</v>
      </c>
      <c r="H70" s="157">
        <v>0</v>
      </c>
      <c r="I70" s="156">
        <f t="shared" si="22"/>
        <v>0</v>
      </c>
      <c r="J70" s="157">
        <v>43</v>
      </c>
      <c r="K70" s="156">
        <f t="shared" si="23"/>
        <v>2580</v>
      </c>
      <c r="L70" s="156">
        <v>21</v>
      </c>
      <c r="M70" s="156">
        <f t="shared" si="24"/>
        <v>0</v>
      </c>
      <c r="N70" s="155">
        <v>0</v>
      </c>
      <c r="O70" s="155">
        <f t="shared" si="25"/>
        <v>0</v>
      </c>
      <c r="P70" s="155">
        <v>0</v>
      </c>
      <c r="Q70" s="155">
        <f t="shared" si="26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7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201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60</v>
      </c>
      <c r="B71" s="174" t="s">
        <v>1771</v>
      </c>
      <c r="C71" s="180" t="s">
        <v>1772</v>
      </c>
      <c r="D71" s="175" t="s">
        <v>391</v>
      </c>
      <c r="E71" s="176">
        <v>210</v>
      </c>
      <c r="F71" s="177"/>
      <c r="G71" s="178">
        <f t="shared" si="21"/>
        <v>0</v>
      </c>
      <c r="H71" s="157">
        <v>0</v>
      </c>
      <c r="I71" s="156">
        <f t="shared" si="22"/>
        <v>0</v>
      </c>
      <c r="J71" s="157">
        <v>129</v>
      </c>
      <c r="K71" s="156">
        <f t="shared" si="23"/>
        <v>27090</v>
      </c>
      <c r="L71" s="156">
        <v>21</v>
      </c>
      <c r="M71" s="156">
        <f t="shared" si="24"/>
        <v>0</v>
      </c>
      <c r="N71" s="155">
        <v>0</v>
      </c>
      <c r="O71" s="155">
        <f t="shared" si="25"/>
        <v>0</v>
      </c>
      <c r="P71" s="155">
        <v>0</v>
      </c>
      <c r="Q71" s="155">
        <f t="shared" si="26"/>
        <v>0</v>
      </c>
      <c r="R71" s="156"/>
      <c r="S71" s="156" t="s">
        <v>197</v>
      </c>
      <c r="T71" s="156" t="s">
        <v>198</v>
      </c>
      <c r="U71" s="156">
        <v>0</v>
      </c>
      <c r="V71" s="156">
        <f t="shared" si="27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201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61</v>
      </c>
      <c r="B72" s="174" t="s">
        <v>1773</v>
      </c>
      <c r="C72" s="180" t="s">
        <v>1774</v>
      </c>
      <c r="D72" s="175" t="s">
        <v>344</v>
      </c>
      <c r="E72" s="176">
        <v>20</v>
      </c>
      <c r="F72" s="177"/>
      <c r="G72" s="178">
        <f t="shared" si="21"/>
        <v>0</v>
      </c>
      <c r="H72" s="157">
        <v>0</v>
      </c>
      <c r="I72" s="156">
        <f t="shared" si="22"/>
        <v>0</v>
      </c>
      <c r="J72" s="157">
        <v>360</v>
      </c>
      <c r="K72" s="156">
        <f t="shared" si="23"/>
        <v>7200</v>
      </c>
      <c r="L72" s="156">
        <v>21</v>
      </c>
      <c r="M72" s="156">
        <f t="shared" si="24"/>
        <v>0</v>
      </c>
      <c r="N72" s="155">
        <v>0</v>
      </c>
      <c r="O72" s="155">
        <f t="shared" si="25"/>
        <v>0</v>
      </c>
      <c r="P72" s="155">
        <v>0</v>
      </c>
      <c r="Q72" s="155">
        <f t="shared" si="26"/>
        <v>0</v>
      </c>
      <c r="R72" s="156"/>
      <c r="S72" s="156" t="s">
        <v>197</v>
      </c>
      <c r="T72" s="156" t="s">
        <v>198</v>
      </c>
      <c r="U72" s="156">
        <v>0</v>
      </c>
      <c r="V72" s="156">
        <f t="shared" si="27"/>
        <v>0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201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62</v>
      </c>
      <c r="B73" s="174" t="s">
        <v>1775</v>
      </c>
      <c r="C73" s="180" t="s">
        <v>1776</v>
      </c>
      <c r="D73" s="175" t="s">
        <v>344</v>
      </c>
      <c r="E73" s="176">
        <v>130</v>
      </c>
      <c r="F73" s="177"/>
      <c r="G73" s="178">
        <f t="shared" si="21"/>
        <v>0</v>
      </c>
      <c r="H73" s="157">
        <v>0</v>
      </c>
      <c r="I73" s="156">
        <f t="shared" si="22"/>
        <v>0</v>
      </c>
      <c r="J73" s="157">
        <v>390</v>
      </c>
      <c r="K73" s="156">
        <f t="shared" si="23"/>
        <v>50700</v>
      </c>
      <c r="L73" s="156">
        <v>21</v>
      </c>
      <c r="M73" s="156">
        <f t="shared" si="24"/>
        <v>0</v>
      </c>
      <c r="N73" s="155">
        <v>0</v>
      </c>
      <c r="O73" s="155">
        <f t="shared" si="25"/>
        <v>0</v>
      </c>
      <c r="P73" s="155">
        <v>0</v>
      </c>
      <c r="Q73" s="155">
        <f t="shared" si="26"/>
        <v>0</v>
      </c>
      <c r="R73" s="156"/>
      <c r="S73" s="156" t="s">
        <v>197</v>
      </c>
      <c r="T73" s="156" t="s">
        <v>198</v>
      </c>
      <c r="U73" s="156">
        <v>0</v>
      </c>
      <c r="V73" s="156">
        <f t="shared" si="27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201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3">
        <v>63</v>
      </c>
      <c r="B74" s="174" t="s">
        <v>1777</v>
      </c>
      <c r="C74" s="180" t="s">
        <v>1778</v>
      </c>
      <c r="D74" s="175" t="s">
        <v>533</v>
      </c>
      <c r="E74" s="176">
        <v>750</v>
      </c>
      <c r="F74" s="177"/>
      <c r="G74" s="178">
        <f t="shared" si="21"/>
        <v>0</v>
      </c>
      <c r="H74" s="157">
        <v>0</v>
      </c>
      <c r="I74" s="156">
        <f t="shared" si="22"/>
        <v>0</v>
      </c>
      <c r="J74" s="157">
        <v>32</v>
      </c>
      <c r="K74" s="156">
        <f t="shared" si="23"/>
        <v>24000</v>
      </c>
      <c r="L74" s="156">
        <v>21</v>
      </c>
      <c r="M74" s="156">
        <f t="shared" si="24"/>
        <v>0</v>
      </c>
      <c r="N74" s="155">
        <v>0</v>
      </c>
      <c r="O74" s="155">
        <f t="shared" si="25"/>
        <v>0</v>
      </c>
      <c r="P74" s="155">
        <v>0</v>
      </c>
      <c r="Q74" s="155">
        <f t="shared" si="26"/>
        <v>0</v>
      </c>
      <c r="R74" s="156"/>
      <c r="S74" s="156" t="s">
        <v>197</v>
      </c>
      <c r="T74" s="156" t="s">
        <v>198</v>
      </c>
      <c r="U74" s="156">
        <v>0</v>
      </c>
      <c r="V74" s="156">
        <f t="shared" si="27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201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3">
        <v>64</v>
      </c>
      <c r="B75" s="174" t="s">
        <v>1779</v>
      </c>
      <c r="C75" s="180" t="s">
        <v>1780</v>
      </c>
      <c r="D75" s="175" t="s">
        <v>533</v>
      </c>
      <c r="E75" s="176">
        <v>3400</v>
      </c>
      <c r="F75" s="177"/>
      <c r="G75" s="178">
        <f t="shared" si="21"/>
        <v>0</v>
      </c>
      <c r="H75" s="157">
        <v>0</v>
      </c>
      <c r="I75" s="156">
        <f t="shared" si="22"/>
        <v>0</v>
      </c>
      <c r="J75" s="157">
        <v>43</v>
      </c>
      <c r="K75" s="156">
        <f t="shared" si="23"/>
        <v>146200</v>
      </c>
      <c r="L75" s="156">
        <v>21</v>
      </c>
      <c r="M75" s="156">
        <f t="shared" si="24"/>
        <v>0</v>
      </c>
      <c r="N75" s="155">
        <v>0</v>
      </c>
      <c r="O75" s="155">
        <f t="shared" si="25"/>
        <v>0</v>
      </c>
      <c r="P75" s="155">
        <v>0</v>
      </c>
      <c r="Q75" s="155">
        <f t="shared" si="26"/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si="27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201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65</v>
      </c>
      <c r="B76" s="174" t="s">
        <v>1781</v>
      </c>
      <c r="C76" s="180" t="s">
        <v>1782</v>
      </c>
      <c r="D76" s="175" t="s">
        <v>533</v>
      </c>
      <c r="E76" s="176">
        <v>100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55</v>
      </c>
      <c r="K76" s="156">
        <f t="shared" si="23"/>
        <v>5500</v>
      </c>
      <c r="L76" s="156">
        <v>21</v>
      </c>
      <c r="M76" s="156">
        <f t="shared" si="24"/>
        <v>0</v>
      </c>
      <c r="N76" s="155">
        <v>0</v>
      </c>
      <c r="O76" s="155">
        <f t="shared" si="25"/>
        <v>0</v>
      </c>
      <c r="P76" s="155">
        <v>0</v>
      </c>
      <c r="Q76" s="155">
        <f t="shared" si="26"/>
        <v>0</v>
      </c>
      <c r="R76" s="156"/>
      <c r="S76" s="156" t="s">
        <v>197</v>
      </c>
      <c r="T76" s="156" t="s">
        <v>198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201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3">
        <v>66</v>
      </c>
      <c r="B77" s="174" t="s">
        <v>1783</v>
      </c>
      <c r="C77" s="180" t="s">
        <v>1784</v>
      </c>
      <c r="D77" s="175" t="s">
        <v>533</v>
      </c>
      <c r="E77" s="176">
        <v>450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65</v>
      </c>
      <c r="K77" s="156">
        <f t="shared" si="23"/>
        <v>29250</v>
      </c>
      <c r="L77" s="156">
        <v>21</v>
      </c>
      <c r="M77" s="156">
        <f t="shared" si="24"/>
        <v>0</v>
      </c>
      <c r="N77" s="155">
        <v>0</v>
      </c>
      <c r="O77" s="155">
        <f t="shared" si="25"/>
        <v>0</v>
      </c>
      <c r="P77" s="155">
        <v>0</v>
      </c>
      <c r="Q77" s="155">
        <f t="shared" si="26"/>
        <v>0</v>
      </c>
      <c r="R77" s="156"/>
      <c r="S77" s="156" t="s">
        <v>197</v>
      </c>
      <c r="T77" s="156" t="s">
        <v>198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201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3">
        <v>67</v>
      </c>
      <c r="B78" s="174" t="s">
        <v>1785</v>
      </c>
      <c r="C78" s="180" t="s">
        <v>1786</v>
      </c>
      <c r="D78" s="175" t="s">
        <v>533</v>
      </c>
      <c r="E78" s="176">
        <v>859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55</v>
      </c>
      <c r="K78" s="156">
        <f t="shared" si="23"/>
        <v>47245</v>
      </c>
      <c r="L78" s="156">
        <v>21</v>
      </c>
      <c r="M78" s="156">
        <f t="shared" si="24"/>
        <v>0</v>
      </c>
      <c r="N78" s="155">
        <v>0</v>
      </c>
      <c r="O78" s="155">
        <f t="shared" si="25"/>
        <v>0</v>
      </c>
      <c r="P78" s="155">
        <v>0</v>
      </c>
      <c r="Q78" s="155">
        <f t="shared" si="26"/>
        <v>0</v>
      </c>
      <c r="R78" s="156"/>
      <c r="S78" s="156" t="s">
        <v>197</v>
      </c>
      <c r="T78" s="156" t="s">
        <v>198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201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68</v>
      </c>
      <c r="B79" s="174" t="s">
        <v>1787</v>
      </c>
      <c r="C79" s="180" t="s">
        <v>1788</v>
      </c>
      <c r="D79" s="175" t="s">
        <v>533</v>
      </c>
      <c r="E79" s="176">
        <v>240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163</v>
      </c>
      <c r="K79" s="156">
        <f t="shared" si="23"/>
        <v>39120</v>
      </c>
      <c r="L79" s="156">
        <v>21</v>
      </c>
      <c r="M79" s="156">
        <f t="shared" si="24"/>
        <v>0</v>
      </c>
      <c r="N79" s="155">
        <v>0</v>
      </c>
      <c r="O79" s="155">
        <f t="shared" si="25"/>
        <v>0</v>
      </c>
      <c r="P79" s="155">
        <v>0</v>
      </c>
      <c r="Q79" s="155">
        <f t="shared" si="26"/>
        <v>0</v>
      </c>
      <c r="R79" s="156"/>
      <c r="S79" s="156" t="s">
        <v>197</v>
      </c>
      <c r="T79" s="156" t="s">
        <v>198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201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3">
        <v>69</v>
      </c>
      <c r="B80" s="174" t="s">
        <v>1789</v>
      </c>
      <c r="C80" s="180" t="s">
        <v>1790</v>
      </c>
      <c r="D80" s="175" t="s">
        <v>533</v>
      </c>
      <c r="E80" s="176">
        <v>160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301</v>
      </c>
      <c r="K80" s="156">
        <f t="shared" si="23"/>
        <v>48160</v>
      </c>
      <c r="L80" s="156">
        <v>21</v>
      </c>
      <c r="M80" s="156">
        <f t="shared" si="24"/>
        <v>0</v>
      </c>
      <c r="N80" s="155">
        <v>0</v>
      </c>
      <c r="O80" s="155">
        <f t="shared" si="25"/>
        <v>0</v>
      </c>
      <c r="P80" s="155">
        <v>0</v>
      </c>
      <c r="Q80" s="155">
        <f t="shared" si="26"/>
        <v>0</v>
      </c>
      <c r="R80" s="156"/>
      <c r="S80" s="156" t="s">
        <v>197</v>
      </c>
      <c r="T80" s="156" t="s">
        <v>198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201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70</v>
      </c>
      <c r="B81" s="174" t="s">
        <v>1791</v>
      </c>
      <c r="C81" s="180" t="s">
        <v>1792</v>
      </c>
      <c r="D81" s="175" t="s">
        <v>533</v>
      </c>
      <c r="E81" s="176">
        <v>35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890</v>
      </c>
      <c r="K81" s="156">
        <f t="shared" si="23"/>
        <v>31150</v>
      </c>
      <c r="L81" s="156">
        <v>21</v>
      </c>
      <c r="M81" s="156">
        <f t="shared" si="24"/>
        <v>0</v>
      </c>
      <c r="N81" s="155">
        <v>0</v>
      </c>
      <c r="O81" s="155">
        <f t="shared" si="25"/>
        <v>0</v>
      </c>
      <c r="P81" s="155">
        <v>0</v>
      </c>
      <c r="Q81" s="155">
        <f t="shared" si="26"/>
        <v>0</v>
      </c>
      <c r="R81" s="156"/>
      <c r="S81" s="156" t="s">
        <v>197</v>
      </c>
      <c r="T81" s="156" t="s">
        <v>198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201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173">
        <v>71</v>
      </c>
      <c r="B82" s="174" t="s">
        <v>1793</v>
      </c>
      <c r="C82" s="180" t="s">
        <v>1794</v>
      </c>
      <c r="D82" s="175" t="s">
        <v>533</v>
      </c>
      <c r="E82" s="176">
        <v>8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7800</v>
      </c>
      <c r="K82" s="156">
        <f t="shared" si="23"/>
        <v>62400</v>
      </c>
      <c r="L82" s="156">
        <v>21</v>
      </c>
      <c r="M82" s="156">
        <f t="shared" si="24"/>
        <v>0</v>
      </c>
      <c r="N82" s="155">
        <v>0</v>
      </c>
      <c r="O82" s="155">
        <f t="shared" si="25"/>
        <v>0</v>
      </c>
      <c r="P82" s="155">
        <v>0</v>
      </c>
      <c r="Q82" s="155">
        <f t="shared" si="26"/>
        <v>0</v>
      </c>
      <c r="R82" s="156"/>
      <c r="S82" s="156" t="s">
        <v>197</v>
      </c>
      <c r="T82" s="156" t="s">
        <v>198</v>
      </c>
      <c r="U82" s="156">
        <v>0</v>
      </c>
      <c r="V82" s="156">
        <f t="shared" si="27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201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72</v>
      </c>
      <c r="B83" s="174" t="s">
        <v>1795</v>
      </c>
      <c r="C83" s="180" t="s">
        <v>1796</v>
      </c>
      <c r="D83" s="175" t="s">
        <v>533</v>
      </c>
      <c r="E83" s="176">
        <v>32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340</v>
      </c>
      <c r="K83" s="156">
        <f t="shared" si="23"/>
        <v>10880</v>
      </c>
      <c r="L83" s="156">
        <v>21</v>
      </c>
      <c r="M83" s="156">
        <f t="shared" si="24"/>
        <v>0</v>
      </c>
      <c r="N83" s="155">
        <v>0</v>
      </c>
      <c r="O83" s="155">
        <f t="shared" si="25"/>
        <v>0</v>
      </c>
      <c r="P83" s="155">
        <v>0</v>
      </c>
      <c r="Q83" s="155">
        <f t="shared" si="26"/>
        <v>0</v>
      </c>
      <c r="R83" s="156"/>
      <c r="S83" s="156" t="s">
        <v>197</v>
      </c>
      <c r="T83" s="156" t="s">
        <v>198</v>
      </c>
      <c r="U83" s="156">
        <v>0</v>
      </c>
      <c r="V83" s="156">
        <f t="shared" si="27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201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73</v>
      </c>
      <c r="B84" s="174" t="s">
        <v>1797</v>
      </c>
      <c r="C84" s="180" t="s">
        <v>1798</v>
      </c>
      <c r="D84" s="175" t="s">
        <v>533</v>
      </c>
      <c r="E84" s="176">
        <v>4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325</v>
      </c>
      <c r="K84" s="156">
        <f t="shared" si="23"/>
        <v>1300</v>
      </c>
      <c r="L84" s="156">
        <v>21</v>
      </c>
      <c r="M84" s="156">
        <f t="shared" si="24"/>
        <v>0</v>
      </c>
      <c r="N84" s="155">
        <v>0</v>
      </c>
      <c r="O84" s="155">
        <f t="shared" si="25"/>
        <v>0</v>
      </c>
      <c r="P84" s="155">
        <v>0</v>
      </c>
      <c r="Q84" s="155">
        <f t="shared" si="26"/>
        <v>0</v>
      </c>
      <c r="R84" s="156"/>
      <c r="S84" s="156" t="s">
        <v>197</v>
      </c>
      <c r="T84" s="156" t="s">
        <v>198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201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3">
        <v>74</v>
      </c>
      <c r="B85" s="174" t="s">
        <v>1799</v>
      </c>
      <c r="C85" s="180" t="s">
        <v>1800</v>
      </c>
      <c r="D85" s="175" t="s">
        <v>533</v>
      </c>
      <c r="E85" s="176">
        <v>1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1200</v>
      </c>
      <c r="K85" s="156">
        <f t="shared" si="23"/>
        <v>1200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197</v>
      </c>
      <c r="T85" s="156" t="s">
        <v>198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201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160" t="s">
        <v>192</v>
      </c>
      <c r="B86" s="161" t="s">
        <v>84</v>
      </c>
      <c r="C86" s="179" t="s">
        <v>85</v>
      </c>
      <c r="D86" s="162"/>
      <c r="E86" s="163"/>
      <c r="F86" s="164"/>
      <c r="G86" s="165">
        <f>SUMIF(AG87:AG125,"&lt;&gt;NOR",G87:G125)</f>
        <v>0</v>
      </c>
      <c r="H86" s="159"/>
      <c r="I86" s="159">
        <f>SUM(I87:I125)</f>
        <v>0</v>
      </c>
      <c r="J86" s="159"/>
      <c r="K86" s="159">
        <f>SUM(K87:K125)</f>
        <v>157158217</v>
      </c>
      <c r="L86" s="159"/>
      <c r="M86" s="159">
        <f>SUM(M87:M125)</f>
        <v>0</v>
      </c>
      <c r="N86" s="158"/>
      <c r="O86" s="158">
        <f>SUM(O87:O125)</f>
        <v>0</v>
      </c>
      <c r="P86" s="158"/>
      <c r="Q86" s="158">
        <f>SUM(Q87:Q125)</f>
        <v>0</v>
      </c>
      <c r="R86" s="159"/>
      <c r="S86" s="159"/>
      <c r="T86" s="159"/>
      <c r="U86" s="159"/>
      <c r="V86" s="159">
        <f>SUM(V87:V125)</f>
        <v>0</v>
      </c>
      <c r="W86" s="159"/>
      <c r="X86" s="159"/>
      <c r="Y86" s="159"/>
      <c r="AG86" t="s">
        <v>193</v>
      </c>
    </row>
    <row r="87" spans="1:60" ht="22.5" outlineLevel="1" x14ac:dyDescent="0.2">
      <c r="A87" s="173">
        <v>75</v>
      </c>
      <c r="B87" s="174" t="s">
        <v>1801</v>
      </c>
      <c r="C87" s="180" t="s">
        <v>1802</v>
      </c>
      <c r="D87" s="175" t="s">
        <v>533</v>
      </c>
      <c r="E87" s="176">
        <v>54</v>
      </c>
      <c r="F87" s="177"/>
      <c r="G87" s="178">
        <f t="shared" ref="G87:G125" si="28">ROUND(E87*F87,2)</f>
        <v>0</v>
      </c>
      <c r="H87" s="157">
        <v>0</v>
      </c>
      <c r="I87" s="156">
        <f t="shared" ref="I87:I125" si="29">ROUND(E87*H87,2)</f>
        <v>0</v>
      </c>
      <c r="J87" s="157">
        <v>215</v>
      </c>
      <c r="K87" s="156">
        <f t="shared" ref="K87:K125" si="30">ROUND(E87*J87,2)</f>
        <v>11610</v>
      </c>
      <c r="L87" s="156">
        <v>21</v>
      </c>
      <c r="M87" s="156">
        <f t="shared" ref="M87:M125" si="31">G87*(1+L87/100)</f>
        <v>0</v>
      </c>
      <c r="N87" s="155">
        <v>0</v>
      </c>
      <c r="O87" s="155">
        <f t="shared" ref="O87:O125" si="32">ROUND(E87*N87,2)</f>
        <v>0</v>
      </c>
      <c r="P87" s="155">
        <v>0</v>
      </c>
      <c r="Q87" s="155">
        <f t="shared" ref="Q87:Q125" si="33">ROUND(E87*P87,2)</f>
        <v>0</v>
      </c>
      <c r="R87" s="156"/>
      <c r="S87" s="156" t="s">
        <v>197</v>
      </c>
      <c r="T87" s="156" t="s">
        <v>198</v>
      </c>
      <c r="U87" s="156">
        <v>0</v>
      </c>
      <c r="V87" s="156">
        <f t="shared" ref="V87:V125" si="34">ROUND(E87*U87,2)</f>
        <v>0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201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3">
        <v>76</v>
      </c>
      <c r="B88" s="174" t="s">
        <v>1803</v>
      </c>
      <c r="C88" s="180" t="s">
        <v>1804</v>
      </c>
      <c r="D88" s="175" t="s">
        <v>533</v>
      </c>
      <c r="E88" s="176">
        <v>33</v>
      </c>
      <c r="F88" s="177"/>
      <c r="G88" s="178">
        <f t="shared" si="28"/>
        <v>0</v>
      </c>
      <c r="H88" s="157">
        <v>0</v>
      </c>
      <c r="I88" s="156">
        <f t="shared" si="29"/>
        <v>0</v>
      </c>
      <c r="J88" s="157">
        <v>267</v>
      </c>
      <c r="K88" s="156">
        <f t="shared" si="30"/>
        <v>8811</v>
      </c>
      <c r="L88" s="156">
        <v>21</v>
      </c>
      <c r="M88" s="156">
        <f t="shared" si="31"/>
        <v>0</v>
      </c>
      <c r="N88" s="155">
        <v>0</v>
      </c>
      <c r="O88" s="155">
        <f t="shared" si="32"/>
        <v>0</v>
      </c>
      <c r="P88" s="155">
        <v>0</v>
      </c>
      <c r="Q88" s="155">
        <f t="shared" si="33"/>
        <v>0</v>
      </c>
      <c r="R88" s="156"/>
      <c r="S88" s="156" t="s">
        <v>197</v>
      </c>
      <c r="T88" s="156" t="s">
        <v>198</v>
      </c>
      <c r="U88" s="156">
        <v>0</v>
      </c>
      <c r="V88" s="156">
        <f t="shared" si="34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201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3">
        <v>77</v>
      </c>
      <c r="B89" s="174" t="s">
        <v>1805</v>
      </c>
      <c r="C89" s="180" t="s">
        <v>1806</v>
      </c>
      <c r="D89" s="175" t="s">
        <v>533</v>
      </c>
      <c r="E89" s="176">
        <v>30</v>
      </c>
      <c r="F89" s="177"/>
      <c r="G89" s="178">
        <f t="shared" si="28"/>
        <v>0</v>
      </c>
      <c r="H89" s="157">
        <v>0</v>
      </c>
      <c r="I89" s="156">
        <f t="shared" si="29"/>
        <v>0</v>
      </c>
      <c r="J89" s="157">
        <v>264</v>
      </c>
      <c r="K89" s="156">
        <f t="shared" si="30"/>
        <v>7920</v>
      </c>
      <c r="L89" s="156">
        <v>21</v>
      </c>
      <c r="M89" s="156">
        <f t="shared" si="31"/>
        <v>0</v>
      </c>
      <c r="N89" s="155">
        <v>0</v>
      </c>
      <c r="O89" s="155">
        <f t="shared" si="32"/>
        <v>0</v>
      </c>
      <c r="P89" s="155">
        <v>0</v>
      </c>
      <c r="Q89" s="155">
        <f t="shared" si="33"/>
        <v>0</v>
      </c>
      <c r="R89" s="156"/>
      <c r="S89" s="156" t="s">
        <v>197</v>
      </c>
      <c r="T89" s="156" t="s">
        <v>198</v>
      </c>
      <c r="U89" s="156">
        <v>0</v>
      </c>
      <c r="V89" s="156">
        <f t="shared" si="34"/>
        <v>0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201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78</v>
      </c>
      <c r="B90" s="174" t="s">
        <v>1807</v>
      </c>
      <c r="C90" s="180" t="s">
        <v>1808</v>
      </c>
      <c r="D90" s="175" t="s">
        <v>533</v>
      </c>
      <c r="E90" s="176">
        <v>10</v>
      </c>
      <c r="F90" s="177"/>
      <c r="G90" s="178">
        <f t="shared" si="28"/>
        <v>0</v>
      </c>
      <c r="H90" s="157">
        <v>0</v>
      </c>
      <c r="I90" s="156">
        <f t="shared" si="29"/>
        <v>0</v>
      </c>
      <c r="J90" s="157">
        <v>278</v>
      </c>
      <c r="K90" s="156">
        <f t="shared" si="30"/>
        <v>2780</v>
      </c>
      <c r="L90" s="156">
        <v>21</v>
      </c>
      <c r="M90" s="156">
        <f t="shared" si="31"/>
        <v>0</v>
      </c>
      <c r="N90" s="155">
        <v>0</v>
      </c>
      <c r="O90" s="155">
        <f t="shared" si="32"/>
        <v>0</v>
      </c>
      <c r="P90" s="155">
        <v>0</v>
      </c>
      <c r="Q90" s="155">
        <f t="shared" si="33"/>
        <v>0</v>
      </c>
      <c r="R90" s="156"/>
      <c r="S90" s="156" t="s">
        <v>197</v>
      </c>
      <c r="T90" s="156" t="s">
        <v>198</v>
      </c>
      <c r="U90" s="156">
        <v>0</v>
      </c>
      <c r="V90" s="156">
        <f t="shared" si="34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201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79</v>
      </c>
      <c r="B91" s="174" t="s">
        <v>1809</v>
      </c>
      <c r="C91" s="180" t="s">
        <v>1810</v>
      </c>
      <c r="D91" s="175" t="s">
        <v>533</v>
      </c>
      <c r="E91" s="176">
        <v>50</v>
      </c>
      <c r="F91" s="177"/>
      <c r="G91" s="178">
        <f t="shared" si="28"/>
        <v>0</v>
      </c>
      <c r="H91" s="157">
        <v>0</v>
      </c>
      <c r="I91" s="156">
        <f t="shared" si="29"/>
        <v>0</v>
      </c>
      <c r="J91" s="157">
        <v>305</v>
      </c>
      <c r="K91" s="156">
        <f t="shared" si="30"/>
        <v>15250</v>
      </c>
      <c r="L91" s="156">
        <v>21</v>
      </c>
      <c r="M91" s="156">
        <f t="shared" si="31"/>
        <v>0</v>
      </c>
      <c r="N91" s="155">
        <v>0</v>
      </c>
      <c r="O91" s="155">
        <f t="shared" si="32"/>
        <v>0</v>
      </c>
      <c r="P91" s="155">
        <v>0</v>
      </c>
      <c r="Q91" s="155">
        <f t="shared" si="33"/>
        <v>0</v>
      </c>
      <c r="R91" s="156"/>
      <c r="S91" s="156" t="s">
        <v>197</v>
      </c>
      <c r="T91" s="156" t="s">
        <v>198</v>
      </c>
      <c r="U91" s="156">
        <v>0</v>
      </c>
      <c r="V91" s="156">
        <f t="shared" si="34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201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80</v>
      </c>
      <c r="B92" s="174" t="s">
        <v>1811</v>
      </c>
      <c r="C92" s="180" t="s">
        <v>1812</v>
      </c>
      <c r="D92" s="175" t="s">
        <v>533</v>
      </c>
      <c r="E92" s="176">
        <v>31</v>
      </c>
      <c r="F92" s="177"/>
      <c r="G92" s="178">
        <f t="shared" si="28"/>
        <v>0</v>
      </c>
      <c r="H92" s="157">
        <v>0</v>
      </c>
      <c r="I92" s="156">
        <f t="shared" si="29"/>
        <v>0</v>
      </c>
      <c r="J92" s="157">
        <v>216</v>
      </c>
      <c r="K92" s="156">
        <f t="shared" si="30"/>
        <v>6696</v>
      </c>
      <c r="L92" s="156">
        <v>21</v>
      </c>
      <c r="M92" s="156">
        <f t="shared" si="31"/>
        <v>0</v>
      </c>
      <c r="N92" s="155">
        <v>0</v>
      </c>
      <c r="O92" s="155">
        <f t="shared" si="32"/>
        <v>0</v>
      </c>
      <c r="P92" s="155">
        <v>0</v>
      </c>
      <c r="Q92" s="155">
        <f t="shared" si="33"/>
        <v>0</v>
      </c>
      <c r="R92" s="156"/>
      <c r="S92" s="156" t="s">
        <v>197</v>
      </c>
      <c r="T92" s="156" t="s">
        <v>198</v>
      </c>
      <c r="U92" s="156">
        <v>0</v>
      </c>
      <c r="V92" s="156">
        <f t="shared" si="34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201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81</v>
      </c>
      <c r="B93" s="174" t="s">
        <v>1813</v>
      </c>
      <c r="C93" s="180" t="s">
        <v>1814</v>
      </c>
      <c r="D93" s="175" t="s">
        <v>533</v>
      </c>
      <c r="E93" s="176">
        <v>49</v>
      </c>
      <c r="F93" s="177"/>
      <c r="G93" s="178">
        <f t="shared" si="28"/>
        <v>0</v>
      </c>
      <c r="H93" s="157">
        <v>0</v>
      </c>
      <c r="I93" s="156">
        <f t="shared" si="29"/>
        <v>0</v>
      </c>
      <c r="J93" s="157">
        <v>290</v>
      </c>
      <c r="K93" s="156">
        <f t="shared" si="30"/>
        <v>14210</v>
      </c>
      <c r="L93" s="156">
        <v>21</v>
      </c>
      <c r="M93" s="156">
        <f t="shared" si="31"/>
        <v>0</v>
      </c>
      <c r="N93" s="155">
        <v>0</v>
      </c>
      <c r="O93" s="155">
        <f t="shared" si="32"/>
        <v>0</v>
      </c>
      <c r="P93" s="155">
        <v>0</v>
      </c>
      <c r="Q93" s="155">
        <f t="shared" si="33"/>
        <v>0</v>
      </c>
      <c r="R93" s="156"/>
      <c r="S93" s="156" t="s">
        <v>197</v>
      </c>
      <c r="T93" s="156" t="s">
        <v>198</v>
      </c>
      <c r="U93" s="156">
        <v>0</v>
      </c>
      <c r="V93" s="156">
        <f t="shared" si="34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201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82</v>
      </c>
      <c r="B94" s="174" t="s">
        <v>1815</v>
      </c>
      <c r="C94" s="180" t="s">
        <v>1816</v>
      </c>
      <c r="D94" s="175" t="s">
        <v>533</v>
      </c>
      <c r="E94" s="176">
        <v>2</v>
      </c>
      <c r="F94" s="177"/>
      <c r="G94" s="178">
        <f t="shared" si="28"/>
        <v>0</v>
      </c>
      <c r="H94" s="157">
        <v>0</v>
      </c>
      <c r="I94" s="156">
        <f t="shared" si="29"/>
        <v>0</v>
      </c>
      <c r="J94" s="157">
        <v>970</v>
      </c>
      <c r="K94" s="156">
        <f t="shared" si="30"/>
        <v>1940</v>
      </c>
      <c r="L94" s="156">
        <v>21</v>
      </c>
      <c r="M94" s="156">
        <f t="shared" si="31"/>
        <v>0</v>
      </c>
      <c r="N94" s="155">
        <v>0</v>
      </c>
      <c r="O94" s="155">
        <f t="shared" si="32"/>
        <v>0</v>
      </c>
      <c r="P94" s="155">
        <v>0</v>
      </c>
      <c r="Q94" s="155">
        <f t="shared" si="33"/>
        <v>0</v>
      </c>
      <c r="R94" s="156"/>
      <c r="S94" s="156" t="s">
        <v>197</v>
      </c>
      <c r="T94" s="156" t="s">
        <v>198</v>
      </c>
      <c r="U94" s="156">
        <v>0</v>
      </c>
      <c r="V94" s="156">
        <f t="shared" si="34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201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3">
        <v>83</v>
      </c>
      <c r="B95" s="174" t="s">
        <v>1817</v>
      </c>
      <c r="C95" s="180" t="s">
        <v>1818</v>
      </c>
      <c r="D95" s="175" t="s">
        <v>533</v>
      </c>
      <c r="E95" s="176">
        <v>4</v>
      </c>
      <c r="F95" s="177"/>
      <c r="G95" s="178">
        <f t="shared" si="28"/>
        <v>0</v>
      </c>
      <c r="H95" s="157">
        <v>0</v>
      </c>
      <c r="I95" s="156">
        <f t="shared" si="29"/>
        <v>0</v>
      </c>
      <c r="J95" s="157">
        <v>269</v>
      </c>
      <c r="K95" s="156">
        <f t="shared" si="30"/>
        <v>1076</v>
      </c>
      <c r="L95" s="156">
        <v>21</v>
      </c>
      <c r="M95" s="156">
        <f t="shared" si="31"/>
        <v>0</v>
      </c>
      <c r="N95" s="155">
        <v>0</v>
      </c>
      <c r="O95" s="155">
        <f t="shared" si="32"/>
        <v>0</v>
      </c>
      <c r="P95" s="155">
        <v>0</v>
      </c>
      <c r="Q95" s="155">
        <f t="shared" si="33"/>
        <v>0</v>
      </c>
      <c r="R95" s="156"/>
      <c r="S95" s="156" t="s">
        <v>197</v>
      </c>
      <c r="T95" s="156" t="s">
        <v>198</v>
      </c>
      <c r="U95" s="156">
        <v>0</v>
      </c>
      <c r="V95" s="156">
        <f t="shared" si="34"/>
        <v>0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201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3">
        <v>84</v>
      </c>
      <c r="B96" s="174" t="s">
        <v>1819</v>
      </c>
      <c r="C96" s="180" t="s">
        <v>1820</v>
      </c>
      <c r="D96" s="175" t="s">
        <v>533</v>
      </c>
      <c r="E96" s="176">
        <v>4</v>
      </c>
      <c r="F96" s="177"/>
      <c r="G96" s="178">
        <f t="shared" si="28"/>
        <v>0</v>
      </c>
      <c r="H96" s="157">
        <v>0</v>
      </c>
      <c r="I96" s="156">
        <f t="shared" si="29"/>
        <v>0</v>
      </c>
      <c r="J96" s="157">
        <v>218</v>
      </c>
      <c r="K96" s="156">
        <f t="shared" si="30"/>
        <v>872</v>
      </c>
      <c r="L96" s="156">
        <v>21</v>
      </c>
      <c r="M96" s="156">
        <f t="shared" si="31"/>
        <v>0</v>
      </c>
      <c r="N96" s="155">
        <v>0</v>
      </c>
      <c r="O96" s="155">
        <f t="shared" si="32"/>
        <v>0</v>
      </c>
      <c r="P96" s="155">
        <v>0</v>
      </c>
      <c r="Q96" s="155">
        <f t="shared" si="33"/>
        <v>0</v>
      </c>
      <c r="R96" s="156"/>
      <c r="S96" s="156" t="s">
        <v>197</v>
      </c>
      <c r="T96" s="156" t="s">
        <v>198</v>
      </c>
      <c r="U96" s="156">
        <v>0</v>
      </c>
      <c r="V96" s="156">
        <f t="shared" si="34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201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3">
        <v>85</v>
      </c>
      <c r="B97" s="174" t="s">
        <v>1821</v>
      </c>
      <c r="C97" s="180" t="s">
        <v>1822</v>
      </c>
      <c r="D97" s="175" t="s">
        <v>533</v>
      </c>
      <c r="E97" s="176">
        <v>199</v>
      </c>
      <c r="F97" s="177"/>
      <c r="G97" s="178">
        <f t="shared" si="28"/>
        <v>0</v>
      </c>
      <c r="H97" s="157">
        <v>0</v>
      </c>
      <c r="I97" s="156">
        <f t="shared" si="29"/>
        <v>0</v>
      </c>
      <c r="J97" s="157">
        <v>241</v>
      </c>
      <c r="K97" s="156">
        <f t="shared" si="30"/>
        <v>47959</v>
      </c>
      <c r="L97" s="156">
        <v>21</v>
      </c>
      <c r="M97" s="156">
        <f t="shared" si="31"/>
        <v>0</v>
      </c>
      <c r="N97" s="155">
        <v>0</v>
      </c>
      <c r="O97" s="155">
        <f t="shared" si="32"/>
        <v>0</v>
      </c>
      <c r="P97" s="155">
        <v>0</v>
      </c>
      <c r="Q97" s="155">
        <f t="shared" si="33"/>
        <v>0</v>
      </c>
      <c r="R97" s="156"/>
      <c r="S97" s="156" t="s">
        <v>197</v>
      </c>
      <c r="T97" s="156" t="s">
        <v>198</v>
      </c>
      <c r="U97" s="156">
        <v>0</v>
      </c>
      <c r="V97" s="156">
        <f t="shared" si="34"/>
        <v>0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201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73">
        <v>86</v>
      </c>
      <c r="B98" s="174" t="s">
        <v>1823</v>
      </c>
      <c r="C98" s="180" t="s">
        <v>1824</v>
      </c>
      <c r="D98" s="175" t="s">
        <v>533</v>
      </c>
      <c r="E98" s="176">
        <v>49</v>
      </c>
      <c r="F98" s="177"/>
      <c r="G98" s="178">
        <f t="shared" si="28"/>
        <v>0</v>
      </c>
      <c r="H98" s="157">
        <v>0</v>
      </c>
      <c r="I98" s="156">
        <f t="shared" si="29"/>
        <v>0</v>
      </c>
      <c r="J98" s="157">
        <v>282</v>
      </c>
      <c r="K98" s="156">
        <f t="shared" si="30"/>
        <v>13818</v>
      </c>
      <c r="L98" s="156">
        <v>21</v>
      </c>
      <c r="M98" s="156">
        <f t="shared" si="31"/>
        <v>0</v>
      </c>
      <c r="N98" s="155">
        <v>0</v>
      </c>
      <c r="O98" s="155">
        <f t="shared" si="32"/>
        <v>0</v>
      </c>
      <c r="P98" s="155">
        <v>0</v>
      </c>
      <c r="Q98" s="155">
        <f t="shared" si="33"/>
        <v>0</v>
      </c>
      <c r="R98" s="156"/>
      <c r="S98" s="156" t="s">
        <v>197</v>
      </c>
      <c r="T98" s="156" t="s">
        <v>198</v>
      </c>
      <c r="U98" s="156">
        <v>0</v>
      </c>
      <c r="V98" s="156">
        <f t="shared" si="34"/>
        <v>0</v>
      </c>
      <c r="W98" s="156"/>
      <c r="X98" s="156" t="s">
        <v>199</v>
      </c>
      <c r="Y98" s="156" t="s">
        <v>200</v>
      </c>
      <c r="Z98" s="146"/>
      <c r="AA98" s="146"/>
      <c r="AB98" s="146"/>
      <c r="AC98" s="146"/>
      <c r="AD98" s="146"/>
      <c r="AE98" s="146"/>
      <c r="AF98" s="146"/>
      <c r="AG98" s="146" t="s">
        <v>201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3">
        <v>87</v>
      </c>
      <c r="B99" s="174" t="s">
        <v>1825</v>
      </c>
      <c r="C99" s="180" t="s">
        <v>1826</v>
      </c>
      <c r="D99" s="175" t="s">
        <v>533</v>
      </c>
      <c r="E99" s="176">
        <v>171</v>
      </c>
      <c r="F99" s="177"/>
      <c r="G99" s="178">
        <f t="shared" si="28"/>
        <v>0</v>
      </c>
      <c r="H99" s="157">
        <v>0</v>
      </c>
      <c r="I99" s="156">
        <f t="shared" si="29"/>
        <v>0</v>
      </c>
      <c r="J99" s="157">
        <v>1024</v>
      </c>
      <c r="K99" s="156">
        <f t="shared" si="30"/>
        <v>175104</v>
      </c>
      <c r="L99" s="156">
        <v>21</v>
      </c>
      <c r="M99" s="156">
        <f t="shared" si="31"/>
        <v>0</v>
      </c>
      <c r="N99" s="155">
        <v>0</v>
      </c>
      <c r="O99" s="155">
        <f t="shared" si="32"/>
        <v>0</v>
      </c>
      <c r="P99" s="155">
        <v>0</v>
      </c>
      <c r="Q99" s="155">
        <f t="shared" si="33"/>
        <v>0</v>
      </c>
      <c r="R99" s="156"/>
      <c r="S99" s="156" t="s">
        <v>197</v>
      </c>
      <c r="T99" s="156" t="s">
        <v>198</v>
      </c>
      <c r="U99" s="156">
        <v>0</v>
      </c>
      <c r="V99" s="156">
        <f t="shared" si="34"/>
        <v>0</v>
      </c>
      <c r="W99" s="156"/>
      <c r="X99" s="156" t="s">
        <v>199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201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88</v>
      </c>
      <c r="B100" s="174" t="s">
        <v>1827</v>
      </c>
      <c r="C100" s="180" t="s">
        <v>1828</v>
      </c>
      <c r="D100" s="175" t="s">
        <v>533</v>
      </c>
      <c r="E100" s="176">
        <v>170</v>
      </c>
      <c r="F100" s="177"/>
      <c r="G100" s="178">
        <f t="shared" si="28"/>
        <v>0</v>
      </c>
      <c r="H100" s="157">
        <v>0</v>
      </c>
      <c r="I100" s="156">
        <f t="shared" si="29"/>
        <v>0</v>
      </c>
      <c r="J100" s="157">
        <v>254</v>
      </c>
      <c r="K100" s="156">
        <f t="shared" si="30"/>
        <v>43180</v>
      </c>
      <c r="L100" s="156">
        <v>21</v>
      </c>
      <c r="M100" s="156">
        <f t="shared" si="31"/>
        <v>0</v>
      </c>
      <c r="N100" s="155">
        <v>0</v>
      </c>
      <c r="O100" s="155">
        <f t="shared" si="32"/>
        <v>0</v>
      </c>
      <c r="P100" s="155">
        <v>0</v>
      </c>
      <c r="Q100" s="155">
        <f t="shared" si="33"/>
        <v>0</v>
      </c>
      <c r="R100" s="156"/>
      <c r="S100" s="156" t="s">
        <v>197</v>
      </c>
      <c r="T100" s="156" t="s">
        <v>198</v>
      </c>
      <c r="U100" s="156">
        <v>0</v>
      </c>
      <c r="V100" s="156">
        <f t="shared" si="34"/>
        <v>0</v>
      </c>
      <c r="W100" s="156"/>
      <c r="X100" s="156" t="s">
        <v>199</v>
      </c>
      <c r="Y100" s="156" t="s">
        <v>200</v>
      </c>
      <c r="Z100" s="146"/>
      <c r="AA100" s="146"/>
      <c r="AB100" s="146"/>
      <c r="AC100" s="146"/>
      <c r="AD100" s="146"/>
      <c r="AE100" s="146"/>
      <c r="AF100" s="146"/>
      <c r="AG100" s="146" t="s">
        <v>201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3">
        <v>89</v>
      </c>
      <c r="B101" s="174" t="s">
        <v>1829</v>
      </c>
      <c r="C101" s="180" t="s">
        <v>1830</v>
      </c>
      <c r="D101" s="175" t="s">
        <v>533</v>
      </c>
      <c r="E101" s="176">
        <v>14</v>
      </c>
      <c r="F101" s="177"/>
      <c r="G101" s="178">
        <f t="shared" si="28"/>
        <v>0</v>
      </c>
      <c r="H101" s="157">
        <v>0</v>
      </c>
      <c r="I101" s="156">
        <f t="shared" si="29"/>
        <v>0</v>
      </c>
      <c r="J101" s="157">
        <v>258</v>
      </c>
      <c r="K101" s="156">
        <f t="shared" si="30"/>
        <v>3612</v>
      </c>
      <c r="L101" s="156">
        <v>21</v>
      </c>
      <c r="M101" s="156">
        <f t="shared" si="31"/>
        <v>0</v>
      </c>
      <c r="N101" s="155">
        <v>0</v>
      </c>
      <c r="O101" s="155">
        <f t="shared" si="32"/>
        <v>0</v>
      </c>
      <c r="P101" s="155">
        <v>0</v>
      </c>
      <c r="Q101" s="155">
        <f t="shared" si="33"/>
        <v>0</v>
      </c>
      <c r="R101" s="156"/>
      <c r="S101" s="156" t="s">
        <v>197</v>
      </c>
      <c r="T101" s="156" t="s">
        <v>198</v>
      </c>
      <c r="U101" s="156">
        <v>0</v>
      </c>
      <c r="V101" s="156">
        <f t="shared" si="34"/>
        <v>0</v>
      </c>
      <c r="W101" s="156"/>
      <c r="X101" s="156" t="s">
        <v>199</v>
      </c>
      <c r="Y101" s="156" t="s">
        <v>200</v>
      </c>
      <c r="Z101" s="146"/>
      <c r="AA101" s="146"/>
      <c r="AB101" s="146"/>
      <c r="AC101" s="146"/>
      <c r="AD101" s="146"/>
      <c r="AE101" s="146"/>
      <c r="AF101" s="146"/>
      <c r="AG101" s="146" t="s">
        <v>201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3">
        <v>90</v>
      </c>
      <c r="B102" s="174" t="s">
        <v>1831</v>
      </c>
      <c r="C102" s="180" t="s">
        <v>1832</v>
      </c>
      <c r="D102" s="175" t="s">
        <v>533</v>
      </c>
      <c r="E102" s="176">
        <v>4</v>
      </c>
      <c r="F102" s="177"/>
      <c r="G102" s="178">
        <f t="shared" si="28"/>
        <v>0</v>
      </c>
      <c r="H102" s="157">
        <v>0</v>
      </c>
      <c r="I102" s="156">
        <f t="shared" si="29"/>
        <v>0</v>
      </c>
      <c r="J102" s="157">
        <v>1024</v>
      </c>
      <c r="K102" s="156">
        <f t="shared" si="30"/>
        <v>4096</v>
      </c>
      <c r="L102" s="156">
        <v>21</v>
      </c>
      <c r="M102" s="156">
        <f t="shared" si="31"/>
        <v>0</v>
      </c>
      <c r="N102" s="155">
        <v>0</v>
      </c>
      <c r="O102" s="155">
        <f t="shared" si="32"/>
        <v>0</v>
      </c>
      <c r="P102" s="155">
        <v>0</v>
      </c>
      <c r="Q102" s="155">
        <f t="shared" si="33"/>
        <v>0</v>
      </c>
      <c r="R102" s="156"/>
      <c r="S102" s="156" t="s">
        <v>197</v>
      </c>
      <c r="T102" s="156" t="s">
        <v>198</v>
      </c>
      <c r="U102" s="156">
        <v>0</v>
      </c>
      <c r="V102" s="156">
        <f t="shared" si="34"/>
        <v>0</v>
      </c>
      <c r="W102" s="156"/>
      <c r="X102" s="156" t="s">
        <v>199</v>
      </c>
      <c r="Y102" s="156" t="s">
        <v>200</v>
      </c>
      <c r="Z102" s="146"/>
      <c r="AA102" s="146"/>
      <c r="AB102" s="146"/>
      <c r="AC102" s="146"/>
      <c r="AD102" s="146"/>
      <c r="AE102" s="146"/>
      <c r="AF102" s="146"/>
      <c r="AG102" s="146" t="s">
        <v>201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91</v>
      </c>
      <c r="B103" s="174" t="s">
        <v>1833</v>
      </c>
      <c r="C103" s="180" t="s">
        <v>1834</v>
      </c>
      <c r="D103" s="175" t="s">
        <v>533</v>
      </c>
      <c r="E103" s="176">
        <v>1</v>
      </c>
      <c r="F103" s="177"/>
      <c r="G103" s="178">
        <f t="shared" si="28"/>
        <v>0</v>
      </c>
      <c r="H103" s="157">
        <v>0</v>
      </c>
      <c r="I103" s="156">
        <f t="shared" si="29"/>
        <v>0</v>
      </c>
      <c r="J103" s="157">
        <v>271</v>
      </c>
      <c r="K103" s="156">
        <f t="shared" si="30"/>
        <v>271</v>
      </c>
      <c r="L103" s="156">
        <v>21</v>
      </c>
      <c r="M103" s="156">
        <f t="shared" si="31"/>
        <v>0</v>
      </c>
      <c r="N103" s="155">
        <v>0</v>
      </c>
      <c r="O103" s="155">
        <f t="shared" si="32"/>
        <v>0</v>
      </c>
      <c r="P103" s="155">
        <v>0</v>
      </c>
      <c r="Q103" s="155">
        <f t="shared" si="33"/>
        <v>0</v>
      </c>
      <c r="R103" s="156"/>
      <c r="S103" s="156" t="s">
        <v>197</v>
      </c>
      <c r="T103" s="156" t="s">
        <v>198</v>
      </c>
      <c r="U103" s="156">
        <v>0</v>
      </c>
      <c r="V103" s="156">
        <f t="shared" si="34"/>
        <v>0</v>
      </c>
      <c r="W103" s="156"/>
      <c r="X103" s="156" t="s">
        <v>199</v>
      </c>
      <c r="Y103" s="156" t="s">
        <v>200</v>
      </c>
      <c r="Z103" s="146"/>
      <c r="AA103" s="146"/>
      <c r="AB103" s="146"/>
      <c r="AC103" s="146"/>
      <c r="AD103" s="146"/>
      <c r="AE103" s="146"/>
      <c r="AF103" s="146"/>
      <c r="AG103" s="146" t="s">
        <v>201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3">
        <v>92</v>
      </c>
      <c r="B104" s="174" t="s">
        <v>1835</v>
      </c>
      <c r="C104" s="180" t="s">
        <v>1836</v>
      </c>
      <c r="D104" s="175" t="s">
        <v>533</v>
      </c>
      <c r="E104" s="176">
        <v>1</v>
      </c>
      <c r="F104" s="177"/>
      <c r="G104" s="178">
        <f t="shared" si="28"/>
        <v>0</v>
      </c>
      <c r="H104" s="157">
        <v>0</v>
      </c>
      <c r="I104" s="156">
        <f t="shared" si="29"/>
        <v>0</v>
      </c>
      <c r="J104" s="157">
        <v>740</v>
      </c>
      <c r="K104" s="156">
        <f t="shared" si="30"/>
        <v>740</v>
      </c>
      <c r="L104" s="156">
        <v>21</v>
      </c>
      <c r="M104" s="156">
        <f t="shared" si="31"/>
        <v>0</v>
      </c>
      <c r="N104" s="155">
        <v>0</v>
      </c>
      <c r="O104" s="155">
        <f t="shared" si="32"/>
        <v>0</v>
      </c>
      <c r="P104" s="155">
        <v>0</v>
      </c>
      <c r="Q104" s="155">
        <f t="shared" si="33"/>
        <v>0</v>
      </c>
      <c r="R104" s="156"/>
      <c r="S104" s="156" t="s">
        <v>197</v>
      </c>
      <c r="T104" s="156" t="s">
        <v>198</v>
      </c>
      <c r="U104" s="156">
        <v>0</v>
      </c>
      <c r="V104" s="156">
        <f t="shared" si="34"/>
        <v>0</v>
      </c>
      <c r="W104" s="156"/>
      <c r="X104" s="156" t="s">
        <v>199</v>
      </c>
      <c r="Y104" s="156" t="s">
        <v>200</v>
      </c>
      <c r="Z104" s="146"/>
      <c r="AA104" s="146"/>
      <c r="AB104" s="146"/>
      <c r="AC104" s="146"/>
      <c r="AD104" s="146"/>
      <c r="AE104" s="146"/>
      <c r="AF104" s="146"/>
      <c r="AG104" s="146" t="s">
        <v>201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93</v>
      </c>
      <c r="B105" s="174" t="s">
        <v>1837</v>
      </c>
      <c r="C105" s="180" t="s">
        <v>1838</v>
      </c>
      <c r="D105" s="175" t="s">
        <v>533</v>
      </c>
      <c r="E105" s="176">
        <v>5</v>
      </c>
      <c r="F105" s="177"/>
      <c r="G105" s="178">
        <f t="shared" si="28"/>
        <v>0</v>
      </c>
      <c r="H105" s="157">
        <v>0</v>
      </c>
      <c r="I105" s="156">
        <f t="shared" si="29"/>
        <v>0</v>
      </c>
      <c r="J105" s="157">
        <v>1160</v>
      </c>
      <c r="K105" s="156">
        <f t="shared" si="30"/>
        <v>5800</v>
      </c>
      <c r="L105" s="156">
        <v>21</v>
      </c>
      <c r="M105" s="156">
        <f t="shared" si="31"/>
        <v>0</v>
      </c>
      <c r="N105" s="155">
        <v>0</v>
      </c>
      <c r="O105" s="155">
        <f t="shared" si="32"/>
        <v>0</v>
      </c>
      <c r="P105" s="155">
        <v>0</v>
      </c>
      <c r="Q105" s="155">
        <f t="shared" si="33"/>
        <v>0</v>
      </c>
      <c r="R105" s="156"/>
      <c r="S105" s="156" t="s">
        <v>197</v>
      </c>
      <c r="T105" s="156" t="s">
        <v>198</v>
      </c>
      <c r="U105" s="156">
        <v>0</v>
      </c>
      <c r="V105" s="156">
        <f t="shared" si="34"/>
        <v>0</v>
      </c>
      <c r="W105" s="156"/>
      <c r="X105" s="156" t="s">
        <v>199</v>
      </c>
      <c r="Y105" s="156" t="s">
        <v>200</v>
      </c>
      <c r="Z105" s="146"/>
      <c r="AA105" s="146"/>
      <c r="AB105" s="146"/>
      <c r="AC105" s="146"/>
      <c r="AD105" s="146"/>
      <c r="AE105" s="146"/>
      <c r="AF105" s="146"/>
      <c r="AG105" s="146" t="s">
        <v>201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3">
        <v>94</v>
      </c>
      <c r="B106" s="174" t="s">
        <v>1839</v>
      </c>
      <c r="C106" s="180" t="s">
        <v>1840</v>
      </c>
      <c r="D106" s="175" t="s">
        <v>533</v>
      </c>
      <c r="E106" s="176">
        <v>31</v>
      </c>
      <c r="F106" s="177"/>
      <c r="G106" s="178">
        <f t="shared" si="28"/>
        <v>0</v>
      </c>
      <c r="H106" s="157">
        <v>0</v>
      </c>
      <c r="I106" s="156">
        <f t="shared" si="29"/>
        <v>0</v>
      </c>
      <c r="J106" s="157">
        <v>460</v>
      </c>
      <c r="K106" s="156">
        <f t="shared" si="30"/>
        <v>14260</v>
      </c>
      <c r="L106" s="156">
        <v>21</v>
      </c>
      <c r="M106" s="156">
        <f t="shared" si="31"/>
        <v>0</v>
      </c>
      <c r="N106" s="155">
        <v>0</v>
      </c>
      <c r="O106" s="155">
        <f t="shared" si="32"/>
        <v>0</v>
      </c>
      <c r="P106" s="155">
        <v>0</v>
      </c>
      <c r="Q106" s="155">
        <f t="shared" si="33"/>
        <v>0</v>
      </c>
      <c r="R106" s="156"/>
      <c r="S106" s="156" t="s">
        <v>197</v>
      </c>
      <c r="T106" s="156" t="s">
        <v>198</v>
      </c>
      <c r="U106" s="156">
        <v>0</v>
      </c>
      <c r="V106" s="156">
        <f t="shared" si="34"/>
        <v>0</v>
      </c>
      <c r="W106" s="156"/>
      <c r="X106" s="156" t="s">
        <v>199</v>
      </c>
      <c r="Y106" s="156" t="s">
        <v>200</v>
      </c>
      <c r="Z106" s="146"/>
      <c r="AA106" s="146"/>
      <c r="AB106" s="146"/>
      <c r="AC106" s="146"/>
      <c r="AD106" s="146"/>
      <c r="AE106" s="146"/>
      <c r="AF106" s="146"/>
      <c r="AG106" s="146" t="s">
        <v>201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3">
        <v>95</v>
      </c>
      <c r="B107" s="174" t="s">
        <v>1841</v>
      </c>
      <c r="C107" s="180" t="s">
        <v>1842</v>
      </c>
      <c r="D107" s="175" t="s">
        <v>533</v>
      </c>
      <c r="E107" s="176">
        <v>2</v>
      </c>
      <c r="F107" s="177"/>
      <c r="G107" s="178">
        <f t="shared" si="28"/>
        <v>0</v>
      </c>
      <c r="H107" s="157">
        <v>0</v>
      </c>
      <c r="I107" s="156">
        <f t="shared" si="29"/>
        <v>0</v>
      </c>
      <c r="J107" s="157">
        <v>1380</v>
      </c>
      <c r="K107" s="156">
        <f t="shared" si="30"/>
        <v>2760</v>
      </c>
      <c r="L107" s="156">
        <v>21</v>
      </c>
      <c r="M107" s="156">
        <f t="shared" si="31"/>
        <v>0</v>
      </c>
      <c r="N107" s="155">
        <v>0</v>
      </c>
      <c r="O107" s="155">
        <f t="shared" si="32"/>
        <v>0</v>
      </c>
      <c r="P107" s="155">
        <v>0</v>
      </c>
      <c r="Q107" s="155">
        <f t="shared" si="33"/>
        <v>0</v>
      </c>
      <c r="R107" s="156"/>
      <c r="S107" s="156" t="s">
        <v>197</v>
      </c>
      <c r="T107" s="156" t="s">
        <v>198</v>
      </c>
      <c r="U107" s="156">
        <v>0</v>
      </c>
      <c r="V107" s="156">
        <f t="shared" si="34"/>
        <v>0</v>
      </c>
      <c r="W107" s="156"/>
      <c r="X107" s="156" t="s">
        <v>199</v>
      </c>
      <c r="Y107" s="156" t="s">
        <v>200</v>
      </c>
      <c r="Z107" s="146"/>
      <c r="AA107" s="146"/>
      <c r="AB107" s="146"/>
      <c r="AC107" s="146"/>
      <c r="AD107" s="146"/>
      <c r="AE107" s="146"/>
      <c r="AF107" s="146"/>
      <c r="AG107" s="146" t="s">
        <v>201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3">
        <v>96</v>
      </c>
      <c r="B108" s="174" t="s">
        <v>1843</v>
      </c>
      <c r="C108" s="180" t="s">
        <v>1844</v>
      </c>
      <c r="D108" s="175" t="s">
        <v>533</v>
      </c>
      <c r="E108" s="176">
        <v>160</v>
      </c>
      <c r="F108" s="177"/>
      <c r="G108" s="178">
        <f t="shared" si="28"/>
        <v>0</v>
      </c>
      <c r="H108" s="157">
        <v>0</v>
      </c>
      <c r="I108" s="156">
        <f t="shared" si="29"/>
        <v>0</v>
      </c>
      <c r="J108" s="157">
        <v>56</v>
      </c>
      <c r="K108" s="156">
        <f t="shared" si="30"/>
        <v>8960</v>
      </c>
      <c r="L108" s="156">
        <v>21</v>
      </c>
      <c r="M108" s="156">
        <f t="shared" si="31"/>
        <v>0</v>
      </c>
      <c r="N108" s="155">
        <v>0</v>
      </c>
      <c r="O108" s="155">
        <f t="shared" si="32"/>
        <v>0</v>
      </c>
      <c r="P108" s="155">
        <v>0</v>
      </c>
      <c r="Q108" s="155">
        <f t="shared" si="33"/>
        <v>0</v>
      </c>
      <c r="R108" s="156"/>
      <c r="S108" s="156" t="s">
        <v>197</v>
      </c>
      <c r="T108" s="156" t="s">
        <v>198</v>
      </c>
      <c r="U108" s="156">
        <v>0</v>
      </c>
      <c r="V108" s="156">
        <f t="shared" si="34"/>
        <v>0</v>
      </c>
      <c r="W108" s="156"/>
      <c r="X108" s="156" t="s">
        <v>199</v>
      </c>
      <c r="Y108" s="156" t="s">
        <v>200</v>
      </c>
      <c r="Z108" s="146"/>
      <c r="AA108" s="146"/>
      <c r="AB108" s="146"/>
      <c r="AC108" s="146"/>
      <c r="AD108" s="146"/>
      <c r="AE108" s="146"/>
      <c r="AF108" s="146"/>
      <c r="AG108" s="146" t="s">
        <v>201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3">
        <v>97</v>
      </c>
      <c r="B109" s="174" t="s">
        <v>1845</v>
      </c>
      <c r="C109" s="180" t="s">
        <v>1846</v>
      </c>
      <c r="D109" s="175" t="s">
        <v>533</v>
      </c>
      <c r="E109" s="176">
        <v>1316</v>
      </c>
      <c r="F109" s="177"/>
      <c r="G109" s="178">
        <f t="shared" si="28"/>
        <v>0</v>
      </c>
      <c r="H109" s="157">
        <v>0</v>
      </c>
      <c r="I109" s="156">
        <f t="shared" si="29"/>
        <v>0</v>
      </c>
      <c r="J109" s="157">
        <v>12</v>
      </c>
      <c r="K109" s="156">
        <f t="shared" si="30"/>
        <v>15792</v>
      </c>
      <c r="L109" s="156">
        <v>21</v>
      </c>
      <c r="M109" s="156">
        <f t="shared" si="31"/>
        <v>0</v>
      </c>
      <c r="N109" s="155">
        <v>0</v>
      </c>
      <c r="O109" s="155">
        <f t="shared" si="32"/>
        <v>0</v>
      </c>
      <c r="P109" s="155">
        <v>0</v>
      </c>
      <c r="Q109" s="155">
        <f t="shared" si="33"/>
        <v>0</v>
      </c>
      <c r="R109" s="156"/>
      <c r="S109" s="156" t="s">
        <v>197</v>
      </c>
      <c r="T109" s="156" t="s">
        <v>198</v>
      </c>
      <c r="U109" s="156">
        <v>0</v>
      </c>
      <c r="V109" s="156">
        <f t="shared" si="34"/>
        <v>0</v>
      </c>
      <c r="W109" s="156"/>
      <c r="X109" s="156" t="s">
        <v>199</v>
      </c>
      <c r="Y109" s="156" t="s">
        <v>200</v>
      </c>
      <c r="Z109" s="146"/>
      <c r="AA109" s="146"/>
      <c r="AB109" s="146"/>
      <c r="AC109" s="146"/>
      <c r="AD109" s="146"/>
      <c r="AE109" s="146"/>
      <c r="AF109" s="146"/>
      <c r="AG109" s="146" t="s">
        <v>201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3">
        <v>98</v>
      </c>
      <c r="B110" s="174" t="s">
        <v>1847</v>
      </c>
      <c r="C110" s="180" t="s">
        <v>2259</v>
      </c>
      <c r="D110" s="175" t="s">
        <v>533</v>
      </c>
      <c r="E110" s="176">
        <v>15</v>
      </c>
      <c r="F110" s="177"/>
      <c r="G110" s="178">
        <f t="shared" si="28"/>
        <v>0</v>
      </c>
      <c r="H110" s="157">
        <v>0</v>
      </c>
      <c r="I110" s="156">
        <f t="shared" si="29"/>
        <v>0</v>
      </c>
      <c r="J110" s="157">
        <v>43100</v>
      </c>
      <c r="K110" s="156">
        <f t="shared" si="30"/>
        <v>646500</v>
      </c>
      <c r="L110" s="156">
        <v>21</v>
      </c>
      <c r="M110" s="156">
        <f t="shared" si="31"/>
        <v>0</v>
      </c>
      <c r="N110" s="155">
        <v>0</v>
      </c>
      <c r="O110" s="155">
        <f t="shared" si="32"/>
        <v>0</v>
      </c>
      <c r="P110" s="155">
        <v>0</v>
      </c>
      <c r="Q110" s="155">
        <f t="shared" si="33"/>
        <v>0</v>
      </c>
      <c r="R110" s="156"/>
      <c r="S110" s="156" t="s">
        <v>197</v>
      </c>
      <c r="T110" s="156" t="s">
        <v>198</v>
      </c>
      <c r="U110" s="156">
        <v>0</v>
      </c>
      <c r="V110" s="156">
        <f t="shared" si="34"/>
        <v>0</v>
      </c>
      <c r="W110" s="156"/>
      <c r="X110" s="156" t="s">
        <v>199</v>
      </c>
      <c r="Y110" s="156" t="s">
        <v>200</v>
      </c>
      <c r="Z110" s="146"/>
      <c r="AA110" s="146"/>
      <c r="AB110" s="146"/>
      <c r="AC110" s="146"/>
      <c r="AD110" s="146"/>
      <c r="AE110" s="146"/>
      <c r="AF110" s="146"/>
      <c r="AG110" s="146" t="s">
        <v>201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3" t="s">
        <v>2261</v>
      </c>
      <c r="B111" s="174" t="s">
        <v>2262</v>
      </c>
      <c r="C111" s="180" t="s">
        <v>2260</v>
      </c>
      <c r="D111" s="175" t="s">
        <v>533</v>
      </c>
      <c r="E111" s="176">
        <v>28</v>
      </c>
      <c r="F111" s="177"/>
      <c r="G111" s="178">
        <f t="shared" si="28"/>
        <v>0</v>
      </c>
      <c r="H111" s="157"/>
      <c r="I111" s="156"/>
      <c r="J111" s="157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99</v>
      </c>
      <c r="B112" s="174" t="s">
        <v>1849</v>
      </c>
      <c r="C112" s="180" t="s">
        <v>1850</v>
      </c>
      <c r="D112" s="175" t="s">
        <v>1848</v>
      </c>
      <c r="E112" s="176">
        <v>1</v>
      </c>
      <c r="F112" s="177"/>
      <c r="G112" s="178">
        <f t="shared" si="28"/>
        <v>0</v>
      </c>
      <c r="H112" s="157">
        <v>0</v>
      </c>
      <c r="I112" s="156">
        <f t="shared" si="29"/>
        <v>0</v>
      </c>
      <c r="J112" s="157">
        <v>12300</v>
      </c>
      <c r="K112" s="156">
        <f t="shared" si="30"/>
        <v>12300</v>
      </c>
      <c r="L112" s="156">
        <v>21</v>
      </c>
      <c r="M112" s="156">
        <f t="shared" si="31"/>
        <v>0</v>
      </c>
      <c r="N112" s="155">
        <v>0</v>
      </c>
      <c r="O112" s="155">
        <f t="shared" si="32"/>
        <v>0</v>
      </c>
      <c r="P112" s="155">
        <v>0</v>
      </c>
      <c r="Q112" s="155">
        <f t="shared" si="33"/>
        <v>0</v>
      </c>
      <c r="R112" s="156"/>
      <c r="S112" s="156" t="s">
        <v>197</v>
      </c>
      <c r="T112" s="156" t="s">
        <v>198</v>
      </c>
      <c r="U112" s="156">
        <v>0</v>
      </c>
      <c r="V112" s="156">
        <f t="shared" si="34"/>
        <v>0</v>
      </c>
      <c r="W112" s="156"/>
      <c r="X112" s="156" t="s">
        <v>199</v>
      </c>
      <c r="Y112" s="156" t="s">
        <v>200</v>
      </c>
      <c r="Z112" s="146"/>
      <c r="AA112" s="146"/>
      <c r="AB112" s="146"/>
      <c r="AC112" s="146"/>
      <c r="AD112" s="146"/>
      <c r="AE112" s="146"/>
      <c r="AF112" s="146"/>
      <c r="AG112" s="146" t="s">
        <v>201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100</v>
      </c>
      <c r="B113" s="174" t="s">
        <v>1851</v>
      </c>
      <c r="C113" s="180" t="s">
        <v>2263</v>
      </c>
      <c r="D113" s="175" t="s">
        <v>533</v>
      </c>
      <c r="E113" s="176">
        <v>104</v>
      </c>
      <c r="F113" s="177"/>
      <c r="G113" s="178">
        <f t="shared" si="28"/>
        <v>0</v>
      </c>
      <c r="H113" s="157">
        <v>0</v>
      </c>
      <c r="I113" s="156">
        <f t="shared" si="29"/>
        <v>0</v>
      </c>
      <c r="J113" s="157">
        <v>9400</v>
      </c>
      <c r="K113" s="156">
        <f t="shared" si="30"/>
        <v>977600</v>
      </c>
      <c r="L113" s="156">
        <v>21</v>
      </c>
      <c r="M113" s="156">
        <f t="shared" si="31"/>
        <v>0</v>
      </c>
      <c r="N113" s="155">
        <v>0</v>
      </c>
      <c r="O113" s="155">
        <f t="shared" si="32"/>
        <v>0</v>
      </c>
      <c r="P113" s="155">
        <v>0</v>
      </c>
      <c r="Q113" s="155">
        <f t="shared" si="33"/>
        <v>0</v>
      </c>
      <c r="R113" s="156"/>
      <c r="S113" s="156" t="s">
        <v>197</v>
      </c>
      <c r="T113" s="156" t="s">
        <v>198</v>
      </c>
      <c r="U113" s="156">
        <v>0</v>
      </c>
      <c r="V113" s="156">
        <f t="shared" si="34"/>
        <v>0</v>
      </c>
      <c r="W113" s="156"/>
      <c r="X113" s="156" t="s">
        <v>199</v>
      </c>
      <c r="Y113" s="156" t="s">
        <v>200</v>
      </c>
      <c r="Z113" s="146"/>
      <c r="AA113" s="146"/>
      <c r="AB113" s="146"/>
      <c r="AC113" s="146"/>
      <c r="AD113" s="146"/>
      <c r="AE113" s="146"/>
      <c r="AF113" s="146"/>
      <c r="AG113" s="146" t="s">
        <v>201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3">
        <v>101</v>
      </c>
      <c r="B114" s="174" t="s">
        <v>1852</v>
      </c>
      <c r="C114" s="180" t="s">
        <v>2264</v>
      </c>
      <c r="D114" s="175" t="s">
        <v>344</v>
      </c>
      <c r="E114" s="176">
        <v>1890</v>
      </c>
      <c r="F114" s="177"/>
      <c r="G114" s="178">
        <f t="shared" si="28"/>
        <v>0</v>
      </c>
      <c r="H114" s="157">
        <v>0</v>
      </c>
      <c r="I114" s="156">
        <f t="shared" si="29"/>
        <v>0</v>
      </c>
      <c r="J114" s="157">
        <v>82000</v>
      </c>
      <c r="K114" s="156">
        <f t="shared" si="30"/>
        <v>154980000</v>
      </c>
      <c r="L114" s="156">
        <v>21</v>
      </c>
      <c r="M114" s="156">
        <f t="shared" si="31"/>
        <v>0</v>
      </c>
      <c r="N114" s="155">
        <v>0</v>
      </c>
      <c r="O114" s="155">
        <f t="shared" si="32"/>
        <v>0</v>
      </c>
      <c r="P114" s="155">
        <v>0</v>
      </c>
      <c r="Q114" s="155">
        <f t="shared" si="33"/>
        <v>0</v>
      </c>
      <c r="R114" s="156"/>
      <c r="S114" s="156" t="s">
        <v>197</v>
      </c>
      <c r="T114" s="156" t="s">
        <v>198</v>
      </c>
      <c r="U114" s="156">
        <v>0</v>
      </c>
      <c r="V114" s="156">
        <f t="shared" si="34"/>
        <v>0</v>
      </c>
      <c r="W114" s="156"/>
      <c r="X114" s="156" t="s">
        <v>199</v>
      </c>
      <c r="Y114" s="156" t="s">
        <v>200</v>
      </c>
      <c r="Z114" s="146"/>
      <c r="AA114" s="146"/>
      <c r="AB114" s="146"/>
      <c r="AC114" s="146"/>
      <c r="AD114" s="146"/>
      <c r="AE114" s="146"/>
      <c r="AF114" s="146"/>
      <c r="AG114" s="146" t="s">
        <v>201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3">
        <v>102</v>
      </c>
      <c r="B115" s="174" t="s">
        <v>1853</v>
      </c>
      <c r="C115" s="180" t="s">
        <v>1854</v>
      </c>
      <c r="D115" s="175" t="s">
        <v>1848</v>
      </c>
      <c r="E115" s="176">
        <v>1</v>
      </c>
      <c r="F115" s="177"/>
      <c r="G115" s="178">
        <f t="shared" si="28"/>
        <v>0</v>
      </c>
      <c r="H115" s="157">
        <v>0</v>
      </c>
      <c r="I115" s="156">
        <f t="shared" si="29"/>
        <v>0</v>
      </c>
      <c r="J115" s="157">
        <v>8000</v>
      </c>
      <c r="K115" s="156">
        <f t="shared" si="30"/>
        <v>8000</v>
      </c>
      <c r="L115" s="156">
        <v>21</v>
      </c>
      <c r="M115" s="156">
        <f t="shared" si="31"/>
        <v>0</v>
      </c>
      <c r="N115" s="155">
        <v>0</v>
      </c>
      <c r="O115" s="155">
        <f t="shared" si="32"/>
        <v>0</v>
      </c>
      <c r="P115" s="155">
        <v>0</v>
      </c>
      <c r="Q115" s="155">
        <f t="shared" si="33"/>
        <v>0</v>
      </c>
      <c r="R115" s="156"/>
      <c r="S115" s="156" t="s">
        <v>197</v>
      </c>
      <c r="T115" s="156" t="s">
        <v>198</v>
      </c>
      <c r="U115" s="156">
        <v>0</v>
      </c>
      <c r="V115" s="156">
        <f t="shared" si="34"/>
        <v>0</v>
      </c>
      <c r="W115" s="156"/>
      <c r="X115" s="156" t="s">
        <v>199</v>
      </c>
      <c r="Y115" s="156" t="s">
        <v>200</v>
      </c>
      <c r="Z115" s="146"/>
      <c r="AA115" s="146"/>
      <c r="AB115" s="146"/>
      <c r="AC115" s="146"/>
      <c r="AD115" s="146"/>
      <c r="AE115" s="146"/>
      <c r="AF115" s="146"/>
      <c r="AG115" s="146" t="s">
        <v>201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3">
        <v>103</v>
      </c>
      <c r="B116" s="174" t="s">
        <v>1855</v>
      </c>
      <c r="C116" s="180" t="s">
        <v>1856</v>
      </c>
      <c r="D116" s="175" t="s">
        <v>1848</v>
      </c>
      <c r="E116" s="176">
        <v>1</v>
      </c>
      <c r="F116" s="177"/>
      <c r="G116" s="178">
        <f t="shared" si="28"/>
        <v>0</v>
      </c>
      <c r="H116" s="157">
        <v>0</v>
      </c>
      <c r="I116" s="156">
        <f t="shared" si="29"/>
        <v>0</v>
      </c>
      <c r="J116" s="157">
        <v>18000</v>
      </c>
      <c r="K116" s="156">
        <f t="shared" si="30"/>
        <v>18000</v>
      </c>
      <c r="L116" s="156">
        <v>21</v>
      </c>
      <c r="M116" s="156">
        <f t="shared" si="31"/>
        <v>0</v>
      </c>
      <c r="N116" s="155">
        <v>0</v>
      </c>
      <c r="O116" s="155">
        <f t="shared" si="32"/>
        <v>0</v>
      </c>
      <c r="P116" s="155">
        <v>0</v>
      </c>
      <c r="Q116" s="155">
        <f t="shared" si="33"/>
        <v>0</v>
      </c>
      <c r="R116" s="156"/>
      <c r="S116" s="156" t="s">
        <v>197</v>
      </c>
      <c r="T116" s="156" t="s">
        <v>198</v>
      </c>
      <c r="U116" s="156">
        <v>0</v>
      </c>
      <c r="V116" s="156">
        <f t="shared" si="34"/>
        <v>0</v>
      </c>
      <c r="W116" s="156"/>
      <c r="X116" s="156" t="s">
        <v>199</v>
      </c>
      <c r="Y116" s="156" t="s">
        <v>200</v>
      </c>
      <c r="Z116" s="146"/>
      <c r="AA116" s="146"/>
      <c r="AB116" s="146"/>
      <c r="AC116" s="146"/>
      <c r="AD116" s="146"/>
      <c r="AE116" s="146"/>
      <c r="AF116" s="146"/>
      <c r="AG116" s="146" t="s">
        <v>201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3">
        <v>104</v>
      </c>
      <c r="B117" s="174" t="s">
        <v>1857</v>
      </c>
      <c r="C117" s="180" t="s">
        <v>1858</v>
      </c>
      <c r="D117" s="175" t="s">
        <v>1848</v>
      </c>
      <c r="E117" s="176">
        <v>1</v>
      </c>
      <c r="F117" s="177"/>
      <c r="G117" s="178">
        <f t="shared" si="28"/>
        <v>0</v>
      </c>
      <c r="H117" s="157">
        <v>0</v>
      </c>
      <c r="I117" s="156">
        <f t="shared" si="29"/>
        <v>0</v>
      </c>
      <c r="J117" s="157">
        <v>28000</v>
      </c>
      <c r="K117" s="156">
        <f t="shared" si="30"/>
        <v>28000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0</v>
      </c>
      <c r="Q117" s="155">
        <f t="shared" si="33"/>
        <v>0</v>
      </c>
      <c r="R117" s="156"/>
      <c r="S117" s="156" t="s">
        <v>197</v>
      </c>
      <c r="T117" s="156" t="s">
        <v>198</v>
      </c>
      <c r="U117" s="156">
        <v>0</v>
      </c>
      <c r="V117" s="156">
        <f t="shared" si="34"/>
        <v>0</v>
      </c>
      <c r="W117" s="156"/>
      <c r="X117" s="156" t="s">
        <v>199</v>
      </c>
      <c r="Y117" s="156" t="s">
        <v>200</v>
      </c>
      <c r="Z117" s="146"/>
      <c r="AA117" s="146"/>
      <c r="AB117" s="146"/>
      <c r="AC117" s="146"/>
      <c r="AD117" s="146"/>
      <c r="AE117" s="146"/>
      <c r="AF117" s="146"/>
      <c r="AG117" s="146" t="s">
        <v>201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3">
        <v>105</v>
      </c>
      <c r="B118" s="174" t="s">
        <v>1859</v>
      </c>
      <c r="C118" s="180" t="s">
        <v>1860</v>
      </c>
      <c r="D118" s="175" t="s">
        <v>1848</v>
      </c>
      <c r="E118" s="176">
        <v>1</v>
      </c>
      <c r="F118" s="177"/>
      <c r="G118" s="178">
        <f t="shared" si="28"/>
        <v>0</v>
      </c>
      <c r="H118" s="157">
        <v>0</v>
      </c>
      <c r="I118" s="156">
        <f t="shared" si="29"/>
        <v>0</v>
      </c>
      <c r="J118" s="157">
        <v>4600</v>
      </c>
      <c r="K118" s="156">
        <f t="shared" si="30"/>
        <v>4600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0</v>
      </c>
      <c r="Q118" s="155">
        <f t="shared" si="33"/>
        <v>0</v>
      </c>
      <c r="R118" s="156"/>
      <c r="S118" s="156" t="s">
        <v>197</v>
      </c>
      <c r="T118" s="156" t="s">
        <v>198</v>
      </c>
      <c r="U118" s="156">
        <v>0</v>
      </c>
      <c r="V118" s="156">
        <f t="shared" si="34"/>
        <v>0</v>
      </c>
      <c r="W118" s="156"/>
      <c r="X118" s="156" t="s">
        <v>199</v>
      </c>
      <c r="Y118" s="156" t="s">
        <v>200</v>
      </c>
      <c r="Z118" s="146"/>
      <c r="AA118" s="146"/>
      <c r="AB118" s="146"/>
      <c r="AC118" s="146"/>
      <c r="AD118" s="146"/>
      <c r="AE118" s="146"/>
      <c r="AF118" s="146"/>
      <c r="AG118" s="146" t="s">
        <v>201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3">
        <v>106</v>
      </c>
      <c r="B119" s="174" t="s">
        <v>1861</v>
      </c>
      <c r="C119" s="180" t="s">
        <v>1862</v>
      </c>
      <c r="D119" s="175" t="s">
        <v>533</v>
      </c>
      <c r="E119" s="176">
        <v>1</v>
      </c>
      <c r="F119" s="177"/>
      <c r="G119" s="178">
        <f t="shared" si="28"/>
        <v>0</v>
      </c>
      <c r="H119" s="157">
        <v>0</v>
      </c>
      <c r="I119" s="156">
        <f t="shared" si="29"/>
        <v>0</v>
      </c>
      <c r="J119" s="157">
        <v>12000</v>
      </c>
      <c r="K119" s="156">
        <f t="shared" si="30"/>
        <v>12000</v>
      </c>
      <c r="L119" s="156">
        <v>21</v>
      </c>
      <c r="M119" s="156">
        <f t="shared" si="31"/>
        <v>0</v>
      </c>
      <c r="N119" s="155">
        <v>0</v>
      </c>
      <c r="O119" s="155">
        <f t="shared" si="32"/>
        <v>0</v>
      </c>
      <c r="P119" s="155">
        <v>0</v>
      </c>
      <c r="Q119" s="155">
        <f t="shared" si="33"/>
        <v>0</v>
      </c>
      <c r="R119" s="156"/>
      <c r="S119" s="156" t="s">
        <v>197</v>
      </c>
      <c r="T119" s="156" t="s">
        <v>198</v>
      </c>
      <c r="U119" s="156">
        <v>0</v>
      </c>
      <c r="V119" s="156">
        <f t="shared" si="34"/>
        <v>0</v>
      </c>
      <c r="W119" s="156"/>
      <c r="X119" s="156" t="s">
        <v>199</v>
      </c>
      <c r="Y119" s="156" t="s">
        <v>200</v>
      </c>
      <c r="Z119" s="146"/>
      <c r="AA119" s="146"/>
      <c r="AB119" s="146"/>
      <c r="AC119" s="146"/>
      <c r="AD119" s="146"/>
      <c r="AE119" s="146"/>
      <c r="AF119" s="146"/>
      <c r="AG119" s="146" t="s">
        <v>201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73">
        <v>107</v>
      </c>
      <c r="B120" s="174" t="s">
        <v>1863</v>
      </c>
      <c r="C120" s="180" t="s">
        <v>1864</v>
      </c>
      <c r="D120" s="175" t="s">
        <v>533</v>
      </c>
      <c r="E120" s="176">
        <v>1</v>
      </c>
      <c r="F120" s="177"/>
      <c r="G120" s="178">
        <f t="shared" si="28"/>
        <v>0</v>
      </c>
      <c r="H120" s="157">
        <v>0</v>
      </c>
      <c r="I120" s="156">
        <f t="shared" si="29"/>
        <v>0</v>
      </c>
      <c r="J120" s="157">
        <v>8000</v>
      </c>
      <c r="K120" s="156">
        <f t="shared" si="30"/>
        <v>8000</v>
      </c>
      <c r="L120" s="156">
        <v>21</v>
      </c>
      <c r="M120" s="156">
        <f t="shared" si="31"/>
        <v>0</v>
      </c>
      <c r="N120" s="155">
        <v>0</v>
      </c>
      <c r="O120" s="155">
        <f t="shared" si="32"/>
        <v>0</v>
      </c>
      <c r="P120" s="155">
        <v>0</v>
      </c>
      <c r="Q120" s="155">
        <f t="shared" si="33"/>
        <v>0</v>
      </c>
      <c r="R120" s="156"/>
      <c r="S120" s="156" t="s">
        <v>197</v>
      </c>
      <c r="T120" s="156" t="s">
        <v>198</v>
      </c>
      <c r="U120" s="156">
        <v>0</v>
      </c>
      <c r="V120" s="156">
        <f t="shared" si="34"/>
        <v>0</v>
      </c>
      <c r="W120" s="156"/>
      <c r="X120" s="156" t="s">
        <v>199</v>
      </c>
      <c r="Y120" s="156" t="s">
        <v>200</v>
      </c>
      <c r="Z120" s="146"/>
      <c r="AA120" s="146"/>
      <c r="AB120" s="146"/>
      <c r="AC120" s="146"/>
      <c r="AD120" s="146"/>
      <c r="AE120" s="146"/>
      <c r="AF120" s="146"/>
      <c r="AG120" s="146" t="s">
        <v>201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3">
        <v>108</v>
      </c>
      <c r="B121" s="174" t="s">
        <v>1865</v>
      </c>
      <c r="C121" s="180" t="s">
        <v>1866</v>
      </c>
      <c r="D121" s="175" t="s">
        <v>1652</v>
      </c>
      <c r="E121" s="176">
        <v>60</v>
      </c>
      <c r="F121" s="177"/>
      <c r="G121" s="178">
        <f t="shared" si="28"/>
        <v>0</v>
      </c>
      <c r="H121" s="157">
        <v>0</v>
      </c>
      <c r="I121" s="156">
        <f t="shared" si="29"/>
        <v>0</v>
      </c>
      <c r="J121" s="157">
        <v>450</v>
      </c>
      <c r="K121" s="156">
        <f t="shared" si="30"/>
        <v>27000</v>
      </c>
      <c r="L121" s="156">
        <v>21</v>
      </c>
      <c r="M121" s="156">
        <f t="shared" si="31"/>
        <v>0</v>
      </c>
      <c r="N121" s="155">
        <v>0</v>
      </c>
      <c r="O121" s="155">
        <f t="shared" si="32"/>
        <v>0</v>
      </c>
      <c r="P121" s="155">
        <v>0</v>
      </c>
      <c r="Q121" s="155">
        <f t="shared" si="33"/>
        <v>0</v>
      </c>
      <c r="R121" s="156"/>
      <c r="S121" s="156" t="s">
        <v>197</v>
      </c>
      <c r="T121" s="156" t="s">
        <v>198</v>
      </c>
      <c r="U121" s="156">
        <v>0</v>
      </c>
      <c r="V121" s="156">
        <f t="shared" si="34"/>
        <v>0</v>
      </c>
      <c r="W121" s="156"/>
      <c r="X121" s="156" t="s">
        <v>199</v>
      </c>
      <c r="Y121" s="156" t="s">
        <v>200</v>
      </c>
      <c r="Z121" s="146"/>
      <c r="AA121" s="146"/>
      <c r="AB121" s="146"/>
      <c r="AC121" s="146"/>
      <c r="AD121" s="146"/>
      <c r="AE121" s="146"/>
      <c r="AF121" s="146"/>
      <c r="AG121" s="146" t="s">
        <v>201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3">
        <v>109</v>
      </c>
      <c r="B122" s="174" t="s">
        <v>1867</v>
      </c>
      <c r="C122" s="180" t="s">
        <v>1868</v>
      </c>
      <c r="D122" s="175" t="s">
        <v>1652</v>
      </c>
      <c r="E122" s="176">
        <v>40</v>
      </c>
      <c r="F122" s="177"/>
      <c r="G122" s="178">
        <f t="shared" si="28"/>
        <v>0</v>
      </c>
      <c r="H122" s="157">
        <v>0</v>
      </c>
      <c r="I122" s="156">
        <f t="shared" si="29"/>
        <v>0</v>
      </c>
      <c r="J122" s="157">
        <v>450</v>
      </c>
      <c r="K122" s="156">
        <f t="shared" si="30"/>
        <v>18000</v>
      </c>
      <c r="L122" s="156">
        <v>21</v>
      </c>
      <c r="M122" s="156">
        <f t="shared" si="31"/>
        <v>0</v>
      </c>
      <c r="N122" s="155">
        <v>0</v>
      </c>
      <c r="O122" s="155">
        <f t="shared" si="32"/>
        <v>0</v>
      </c>
      <c r="P122" s="155">
        <v>0</v>
      </c>
      <c r="Q122" s="155">
        <f t="shared" si="33"/>
        <v>0</v>
      </c>
      <c r="R122" s="156"/>
      <c r="S122" s="156" t="s">
        <v>197</v>
      </c>
      <c r="T122" s="156" t="s">
        <v>198</v>
      </c>
      <c r="U122" s="156">
        <v>0</v>
      </c>
      <c r="V122" s="156">
        <f t="shared" si="34"/>
        <v>0</v>
      </c>
      <c r="W122" s="156"/>
      <c r="X122" s="156" t="s">
        <v>199</v>
      </c>
      <c r="Y122" s="156" t="s">
        <v>200</v>
      </c>
      <c r="Z122" s="146"/>
      <c r="AA122" s="146"/>
      <c r="AB122" s="146"/>
      <c r="AC122" s="146"/>
      <c r="AD122" s="146"/>
      <c r="AE122" s="146"/>
      <c r="AF122" s="146"/>
      <c r="AG122" s="146" t="s">
        <v>201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3">
        <v>110</v>
      </c>
      <c r="B123" s="174" t="s">
        <v>1869</v>
      </c>
      <c r="C123" s="180" t="s">
        <v>1870</v>
      </c>
      <c r="D123" s="175" t="s">
        <v>1652</v>
      </c>
      <c r="E123" s="176">
        <v>10</v>
      </c>
      <c r="F123" s="177"/>
      <c r="G123" s="178">
        <f t="shared" si="28"/>
        <v>0</v>
      </c>
      <c r="H123" s="157">
        <v>0</v>
      </c>
      <c r="I123" s="156">
        <f t="shared" si="29"/>
        <v>0</v>
      </c>
      <c r="J123" s="157">
        <v>450</v>
      </c>
      <c r="K123" s="156">
        <f t="shared" si="30"/>
        <v>4500</v>
      </c>
      <c r="L123" s="156">
        <v>21</v>
      </c>
      <c r="M123" s="156">
        <f t="shared" si="31"/>
        <v>0</v>
      </c>
      <c r="N123" s="155">
        <v>0</v>
      </c>
      <c r="O123" s="155">
        <f t="shared" si="32"/>
        <v>0</v>
      </c>
      <c r="P123" s="155">
        <v>0</v>
      </c>
      <c r="Q123" s="155">
        <f t="shared" si="33"/>
        <v>0</v>
      </c>
      <c r="R123" s="156"/>
      <c r="S123" s="156" t="s">
        <v>197</v>
      </c>
      <c r="T123" s="156" t="s">
        <v>198</v>
      </c>
      <c r="U123" s="156">
        <v>0</v>
      </c>
      <c r="V123" s="156">
        <f t="shared" si="34"/>
        <v>0</v>
      </c>
      <c r="W123" s="156"/>
      <c r="X123" s="156" t="s">
        <v>199</v>
      </c>
      <c r="Y123" s="156" t="s">
        <v>200</v>
      </c>
      <c r="Z123" s="146"/>
      <c r="AA123" s="146"/>
      <c r="AB123" s="146"/>
      <c r="AC123" s="146"/>
      <c r="AD123" s="146"/>
      <c r="AE123" s="146"/>
      <c r="AF123" s="146"/>
      <c r="AG123" s="146" t="s">
        <v>201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111</v>
      </c>
      <c r="B124" s="174" t="s">
        <v>1871</v>
      </c>
      <c r="C124" s="180" t="s">
        <v>1872</v>
      </c>
      <c r="D124" s="175" t="s">
        <v>1652</v>
      </c>
      <c r="E124" s="176">
        <v>6</v>
      </c>
      <c r="F124" s="177"/>
      <c r="G124" s="178">
        <f t="shared" si="28"/>
        <v>0</v>
      </c>
      <c r="H124" s="157">
        <v>0</v>
      </c>
      <c r="I124" s="156">
        <f t="shared" si="29"/>
        <v>0</v>
      </c>
      <c r="J124" s="157">
        <v>450</v>
      </c>
      <c r="K124" s="156">
        <f t="shared" si="30"/>
        <v>2700</v>
      </c>
      <c r="L124" s="156">
        <v>21</v>
      </c>
      <c r="M124" s="156">
        <f t="shared" si="31"/>
        <v>0</v>
      </c>
      <c r="N124" s="155">
        <v>0</v>
      </c>
      <c r="O124" s="155">
        <f t="shared" si="32"/>
        <v>0</v>
      </c>
      <c r="P124" s="155">
        <v>0</v>
      </c>
      <c r="Q124" s="155">
        <f t="shared" si="33"/>
        <v>0</v>
      </c>
      <c r="R124" s="156"/>
      <c r="S124" s="156" t="s">
        <v>197</v>
      </c>
      <c r="T124" s="156" t="s">
        <v>198</v>
      </c>
      <c r="U124" s="156">
        <v>0</v>
      </c>
      <c r="V124" s="156">
        <f t="shared" si="34"/>
        <v>0</v>
      </c>
      <c r="W124" s="156"/>
      <c r="X124" s="156" t="s">
        <v>199</v>
      </c>
      <c r="Y124" s="156" t="s">
        <v>200</v>
      </c>
      <c r="Z124" s="146"/>
      <c r="AA124" s="146"/>
      <c r="AB124" s="146"/>
      <c r="AC124" s="146"/>
      <c r="AD124" s="146"/>
      <c r="AE124" s="146"/>
      <c r="AF124" s="146"/>
      <c r="AG124" s="146" t="s">
        <v>201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73">
        <v>112</v>
      </c>
      <c r="B125" s="174" t="s">
        <v>1873</v>
      </c>
      <c r="C125" s="180" t="s">
        <v>1874</v>
      </c>
      <c r="D125" s="175" t="s">
        <v>533</v>
      </c>
      <c r="E125" s="176">
        <v>1</v>
      </c>
      <c r="F125" s="177"/>
      <c r="G125" s="178">
        <f t="shared" si="28"/>
        <v>0</v>
      </c>
      <c r="H125" s="157">
        <v>0</v>
      </c>
      <c r="I125" s="156">
        <f t="shared" si="29"/>
        <v>0</v>
      </c>
      <c r="J125" s="157">
        <v>3500</v>
      </c>
      <c r="K125" s="156">
        <f t="shared" si="30"/>
        <v>3500</v>
      </c>
      <c r="L125" s="156">
        <v>21</v>
      </c>
      <c r="M125" s="156">
        <f t="shared" si="31"/>
        <v>0</v>
      </c>
      <c r="N125" s="155">
        <v>0</v>
      </c>
      <c r="O125" s="155">
        <f t="shared" si="32"/>
        <v>0</v>
      </c>
      <c r="P125" s="155">
        <v>0</v>
      </c>
      <c r="Q125" s="155">
        <f t="shared" si="33"/>
        <v>0</v>
      </c>
      <c r="R125" s="156"/>
      <c r="S125" s="156" t="s">
        <v>197</v>
      </c>
      <c r="T125" s="156" t="s">
        <v>198</v>
      </c>
      <c r="U125" s="156">
        <v>0</v>
      </c>
      <c r="V125" s="156">
        <f t="shared" si="34"/>
        <v>0</v>
      </c>
      <c r="W125" s="156"/>
      <c r="X125" s="156" t="s">
        <v>199</v>
      </c>
      <c r="Y125" s="156" t="s">
        <v>200</v>
      </c>
      <c r="Z125" s="146"/>
      <c r="AA125" s="146"/>
      <c r="AB125" s="146"/>
      <c r="AC125" s="146"/>
      <c r="AD125" s="146"/>
      <c r="AE125" s="146"/>
      <c r="AF125" s="146"/>
      <c r="AG125" s="146" t="s">
        <v>201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60" t="s">
        <v>192</v>
      </c>
      <c r="B126" s="161" t="s">
        <v>86</v>
      </c>
      <c r="C126" s="179" t="s">
        <v>87</v>
      </c>
      <c r="D126" s="162"/>
      <c r="E126" s="163"/>
      <c r="F126" s="164"/>
      <c r="G126" s="165">
        <f>SUMIF(AG127:AG146,"&lt;&gt;NOR",G127:G146)</f>
        <v>0</v>
      </c>
      <c r="H126" s="159"/>
      <c r="I126" s="159">
        <f>SUM(I127:I146)</f>
        <v>0</v>
      </c>
      <c r="J126" s="159"/>
      <c r="K126" s="159">
        <f>SUM(K127:K146)</f>
        <v>132730</v>
      </c>
      <c r="L126" s="159"/>
      <c r="M126" s="159">
        <f>SUM(M127:M146)</f>
        <v>0</v>
      </c>
      <c r="N126" s="158"/>
      <c r="O126" s="158">
        <f>SUM(O127:O146)</f>
        <v>0</v>
      </c>
      <c r="P126" s="158"/>
      <c r="Q126" s="158">
        <f>SUM(Q127:Q146)</f>
        <v>0</v>
      </c>
      <c r="R126" s="159"/>
      <c r="S126" s="159"/>
      <c r="T126" s="159"/>
      <c r="U126" s="159"/>
      <c r="V126" s="159">
        <f>SUM(V127:V146)</f>
        <v>0</v>
      </c>
      <c r="W126" s="159"/>
      <c r="X126" s="159"/>
      <c r="Y126" s="159"/>
      <c r="AG126" t="s">
        <v>193</v>
      </c>
    </row>
    <row r="127" spans="1:60" outlineLevel="1" x14ac:dyDescent="0.2">
      <c r="A127" s="173">
        <v>113</v>
      </c>
      <c r="B127" s="174" t="s">
        <v>1875</v>
      </c>
      <c r="C127" s="180" t="s">
        <v>1876</v>
      </c>
      <c r="D127" s="175" t="s">
        <v>344</v>
      </c>
      <c r="E127" s="176">
        <v>120</v>
      </c>
      <c r="F127" s="177"/>
      <c r="G127" s="178">
        <f t="shared" ref="G127:G146" si="35">ROUND(E127*F127,2)</f>
        <v>0</v>
      </c>
      <c r="H127" s="157">
        <v>0</v>
      </c>
      <c r="I127" s="156">
        <f t="shared" ref="I127:I146" si="36">ROUND(E127*H127,2)</f>
        <v>0</v>
      </c>
      <c r="J127" s="157">
        <v>90</v>
      </c>
      <c r="K127" s="156">
        <f t="shared" ref="K127:K146" si="37">ROUND(E127*J127,2)</f>
        <v>10800</v>
      </c>
      <c r="L127" s="156">
        <v>21</v>
      </c>
      <c r="M127" s="156">
        <f t="shared" ref="M127:M146" si="38">G127*(1+L127/100)</f>
        <v>0</v>
      </c>
      <c r="N127" s="155">
        <v>0</v>
      </c>
      <c r="O127" s="155">
        <f t="shared" ref="O127:O146" si="39">ROUND(E127*N127,2)</f>
        <v>0</v>
      </c>
      <c r="P127" s="155">
        <v>0</v>
      </c>
      <c r="Q127" s="155">
        <f t="shared" ref="Q127:Q146" si="40">ROUND(E127*P127,2)</f>
        <v>0</v>
      </c>
      <c r="R127" s="156"/>
      <c r="S127" s="156" t="s">
        <v>197</v>
      </c>
      <c r="T127" s="156" t="s">
        <v>198</v>
      </c>
      <c r="U127" s="156">
        <v>0</v>
      </c>
      <c r="V127" s="156">
        <f t="shared" ref="V127:V146" si="41">ROUND(E127*U127,2)</f>
        <v>0</v>
      </c>
      <c r="W127" s="156"/>
      <c r="X127" s="156" t="s">
        <v>199</v>
      </c>
      <c r="Y127" s="156" t="s">
        <v>200</v>
      </c>
      <c r="Z127" s="146"/>
      <c r="AA127" s="146"/>
      <c r="AB127" s="146"/>
      <c r="AC127" s="146"/>
      <c r="AD127" s="146"/>
      <c r="AE127" s="146"/>
      <c r="AF127" s="146"/>
      <c r="AG127" s="146" t="s">
        <v>201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3">
        <v>114</v>
      </c>
      <c r="B128" s="174" t="s">
        <v>1877</v>
      </c>
      <c r="C128" s="180" t="s">
        <v>1878</v>
      </c>
      <c r="D128" s="175" t="s">
        <v>344</v>
      </c>
      <c r="E128" s="176">
        <v>40</v>
      </c>
      <c r="F128" s="177"/>
      <c r="G128" s="178">
        <f t="shared" si="35"/>
        <v>0</v>
      </c>
      <c r="H128" s="157">
        <v>0</v>
      </c>
      <c r="I128" s="156">
        <f t="shared" si="36"/>
        <v>0</v>
      </c>
      <c r="J128" s="157">
        <v>165</v>
      </c>
      <c r="K128" s="156">
        <f t="shared" si="37"/>
        <v>6600</v>
      </c>
      <c r="L128" s="156">
        <v>21</v>
      </c>
      <c r="M128" s="156">
        <f t="shared" si="38"/>
        <v>0</v>
      </c>
      <c r="N128" s="155">
        <v>0</v>
      </c>
      <c r="O128" s="155">
        <f t="shared" si="39"/>
        <v>0</v>
      </c>
      <c r="P128" s="155">
        <v>0</v>
      </c>
      <c r="Q128" s="155">
        <f t="shared" si="40"/>
        <v>0</v>
      </c>
      <c r="R128" s="156"/>
      <c r="S128" s="156" t="s">
        <v>197</v>
      </c>
      <c r="T128" s="156" t="s">
        <v>198</v>
      </c>
      <c r="U128" s="156">
        <v>0</v>
      </c>
      <c r="V128" s="156">
        <f t="shared" si="41"/>
        <v>0</v>
      </c>
      <c r="W128" s="156"/>
      <c r="X128" s="156" t="s">
        <v>199</v>
      </c>
      <c r="Y128" s="156" t="s">
        <v>200</v>
      </c>
      <c r="Z128" s="146"/>
      <c r="AA128" s="146"/>
      <c r="AB128" s="146"/>
      <c r="AC128" s="146"/>
      <c r="AD128" s="146"/>
      <c r="AE128" s="146"/>
      <c r="AF128" s="146"/>
      <c r="AG128" s="146" t="s">
        <v>201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3">
        <v>115</v>
      </c>
      <c r="B129" s="174" t="s">
        <v>1879</v>
      </c>
      <c r="C129" s="180" t="s">
        <v>1880</v>
      </c>
      <c r="D129" s="175" t="s">
        <v>391</v>
      </c>
      <c r="E129" s="176">
        <v>3</v>
      </c>
      <c r="F129" s="177"/>
      <c r="G129" s="178">
        <f t="shared" si="35"/>
        <v>0</v>
      </c>
      <c r="H129" s="157">
        <v>0</v>
      </c>
      <c r="I129" s="156">
        <f t="shared" si="36"/>
        <v>0</v>
      </c>
      <c r="J129" s="157">
        <v>74</v>
      </c>
      <c r="K129" s="156">
        <f t="shared" si="37"/>
        <v>222</v>
      </c>
      <c r="L129" s="156">
        <v>21</v>
      </c>
      <c r="M129" s="156">
        <f t="shared" si="38"/>
        <v>0</v>
      </c>
      <c r="N129" s="155">
        <v>0</v>
      </c>
      <c r="O129" s="155">
        <f t="shared" si="39"/>
        <v>0</v>
      </c>
      <c r="P129" s="155">
        <v>0</v>
      </c>
      <c r="Q129" s="155">
        <f t="shared" si="40"/>
        <v>0</v>
      </c>
      <c r="R129" s="156"/>
      <c r="S129" s="156" t="s">
        <v>197</v>
      </c>
      <c r="T129" s="156" t="s">
        <v>198</v>
      </c>
      <c r="U129" s="156">
        <v>0</v>
      </c>
      <c r="V129" s="156">
        <f t="shared" si="41"/>
        <v>0</v>
      </c>
      <c r="W129" s="156"/>
      <c r="X129" s="156" t="s">
        <v>199</v>
      </c>
      <c r="Y129" s="156" t="s">
        <v>200</v>
      </c>
      <c r="Z129" s="146"/>
      <c r="AA129" s="146"/>
      <c r="AB129" s="146"/>
      <c r="AC129" s="146"/>
      <c r="AD129" s="146"/>
      <c r="AE129" s="146"/>
      <c r="AF129" s="146"/>
      <c r="AG129" s="146" t="s">
        <v>201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116</v>
      </c>
      <c r="B130" s="174" t="s">
        <v>1881</v>
      </c>
      <c r="C130" s="180" t="s">
        <v>1882</v>
      </c>
      <c r="D130" s="175" t="s">
        <v>533</v>
      </c>
      <c r="E130" s="176">
        <v>12</v>
      </c>
      <c r="F130" s="177"/>
      <c r="G130" s="178">
        <f t="shared" si="35"/>
        <v>0</v>
      </c>
      <c r="H130" s="157">
        <v>0</v>
      </c>
      <c r="I130" s="156">
        <f t="shared" si="36"/>
        <v>0</v>
      </c>
      <c r="J130" s="157">
        <v>80</v>
      </c>
      <c r="K130" s="156">
        <f t="shared" si="37"/>
        <v>960</v>
      </c>
      <c r="L130" s="156">
        <v>21</v>
      </c>
      <c r="M130" s="156">
        <f t="shared" si="38"/>
        <v>0</v>
      </c>
      <c r="N130" s="155">
        <v>0</v>
      </c>
      <c r="O130" s="155">
        <f t="shared" si="39"/>
        <v>0</v>
      </c>
      <c r="P130" s="155">
        <v>0</v>
      </c>
      <c r="Q130" s="155">
        <f t="shared" si="40"/>
        <v>0</v>
      </c>
      <c r="R130" s="156"/>
      <c r="S130" s="156" t="s">
        <v>197</v>
      </c>
      <c r="T130" s="156" t="s">
        <v>198</v>
      </c>
      <c r="U130" s="156">
        <v>0</v>
      </c>
      <c r="V130" s="156">
        <f t="shared" si="41"/>
        <v>0</v>
      </c>
      <c r="W130" s="156"/>
      <c r="X130" s="156" t="s">
        <v>199</v>
      </c>
      <c r="Y130" s="156" t="s">
        <v>200</v>
      </c>
      <c r="Z130" s="146"/>
      <c r="AA130" s="146"/>
      <c r="AB130" s="146"/>
      <c r="AC130" s="146"/>
      <c r="AD130" s="146"/>
      <c r="AE130" s="146"/>
      <c r="AF130" s="146"/>
      <c r="AG130" s="146" t="s">
        <v>201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73">
        <v>117</v>
      </c>
      <c r="B131" s="174" t="s">
        <v>1883</v>
      </c>
      <c r="C131" s="180" t="s">
        <v>1884</v>
      </c>
      <c r="D131" s="175" t="s">
        <v>344</v>
      </c>
      <c r="E131" s="176">
        <v>290</v>
      </c>
      <c r="F131" s="177"/>
      <c r="G131" s="178">
        <f t="shared" si="35"/>
        <v>0</v>
      </c>
      <c r="H131" s="157">
        <v>0</v>
      </c>
      <c r="I131" s="156">
        <f t="shared" si="36"/>
        <v>0</v>
      </c>
      <c r="J131" s="157">
        <v>145</v>
      </c>
      <c r="K131" s="156">
        <f t="shared" si="37"/>
        <v>42050</v>
      </c>
      <c r="L131" s="156">
        <v>21</v>
      </c>
      <c r="M131" s="156">
        <f t="shared" si="38"/>
        <v>0</v>
      </c>
      <c r="N131" s="155">
        <v>0</v>
      </c>
      <c r="O131" s="155">
        <f t="shared" si="39"/>
        <v>0</v>
      </c>
      <c r="P131" s="155">
        <v>0</v>
      </c>
      <c r="Q131" s="155">
        <f t="shared" si="40"/>
        <v>0</v>
      </c>
      <c r="R131" s="156"/>
      <c r="S131" s="156" t="s">
        <v>197</v>
      </c>
      <c r="T131" s="156" t="s">
        <v>198</v>
      </c>
      <c r="U131" s="156">
        <v>0</v>
      </c>
      <c r="V131" s="156">
        <f t="shared" si="41"/>
        <v>0</v>
      </c>
      <c r="W131" s="156"/>
      <c r="X131" s="156" t="s">
        <v>199</v>
      </c>
      <c r="Y131" s="156" t="s">
        <v>200</v>
      </c>
      <c r="Z131" s="146"/>
      <c r="AA131" s="146"/>
      <c r="AB131" s="146"/>
      <c r="AC131" s="146"/>
      <c r="AD131" s="146"/>
      <c r="AE131" s="146"/>
      <c r="AF131" s="146"/>
      <c r="AG131" s="146" t="s">
        <v>201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118</v>
      </c>
      <c r="B132" s="174" t="s">
        <v>1885</v>
      </c>
      <c r="C132" s="180" t="s">
        <v>1886</v>
      </c>
      <c r="D132" s="175" t="s">
        <v>533</v>
      </c>
      <c r="E132" s="176">
        <v>180</v>
      </c>
      <c r="F132" s="177"/>
      <c r="G132" s="178">
        <f t="shared" si="35"/>
        <v>0</v>
      </c>
      <c r="H132" s="157">
        <v>0</v>
      </c>
      <c r="I132" s="156">
        <f t="shared" si="36"/>
        <v>0</v>
      </c>
      <c r="J132" s="157">
        <v>55</v>
      </c>
      <c r="K132" s="156">
        <f t="shared" si="37"/>
        <v>9900</v>
      </c>
      <c r="L132" s="156">
        <v>21</v>
      </c>
      <c r="M132" s="156">
        <f t="shared" si="38"/>
        <v>0</v>
      </c>
      <c r="N132" s="155">
        <v>0</v>
      </c>
      <c r="O132" s="155">
        <f t="shared" si="39"/>
        <v>0</v>
      </c>
      <c r="P132" s="155">
        <v>0</v>
      </c>
      <c r="Q132" s="155">
        <f t="shared" si="40"/>
        <v>0</v>
      </c>
      <c r="R132" s="156"/>
      <c r="S132" s="156" t="s">
        <v>197</v>
      </c>
      <c r="T132" s="156" t="s">
        <v>198</v>
      </c>
      <c r="U132" s="156">
        <v>0</v>
      </c>
      <c r="V132" s="156">
        <f t="shared" si="41"/>
        <v>0</v>
      </c>
      <c r="W132" s="156"/>
      <c r="X132" s="156" t="s">
        <v>199</v>
      </c>
      <c r="Y132" s="156" t="s">
        <v>200</v>
      </c>
      <c r="Z132" s="146"/>
      <c r="AA132" s="146"/>
      <c r="AB132" s="146"/>
      <c r="AC132" s="146"/>
      <c r="AD132" s="146"/>
      <c r="AE132" s="146"/>
      <c r="AF132" s="146"/>
      <c r="AG132" s="146" t="s">
        <v>201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3">
        <v>119</v>
      </c>
      <c r="B133" s="174" t="s">
        <v>1887</v>
      </c>
      <c r="C133" s="180" t="s">
        <v>1888</v>
      </c>
      <c r="D133" s="175" t="s">
        <v>533</v>
      </c>
      <c r="E133" s="176">
        <v>24</v>
      </c>
      <c r="F133" s="177"/>
      <c r="G133" s="178">
        <f t="shared" si="35"/>
        <v>0</v>
      </c>
      <c r="H133" s="157">
        <v>0</v>
      </c>
      <c r="I133" s="156">
        <f t="shared" si="36"/>
        <v>0</v>
      </c>
      <c r="J133" s="157">
        <v>142</v>
      </c>
      <c r="K133" s="156">
        <f t="shared" si="37"/>
        <v>3408</v>
      </c>
      <c r="L133" s="156">
        <v>21</v>
      </c>
      <c r="M133" s="156">
        <f t="shared" si="38"/>
        <v>0</v>
      </c>
      <c r="N133" s="155">
        <v>0</v>
      </c>
      <c r="O133" s="155">
        <f t="shared" si="39"/>
        <v>0</v>
      </c>
      <c r="P133" s="155">
        <v>0</v>
      </c>
      <c r="Q133" s="155">
        <f t="shared" si="40"/>
        <v>0</v>
      </c>
      <c r="R133" s="156"/>
      <c r="S133" s="156" t="s">
        <v>197</v>
      </c>
      <c r="T133" s="156" t="s">
        <v>198</v>
      </c>
      <c r="U133" s="156">
        <v>0</v>
      </c>
      <c r="V133" s="156">
        <f t="shared" si="41"/>
        <v>0</v>
      </c>
      <c r="W133" s="156"/>
      <c r="X133" s="156" t="s">
        <v>199</v>
      </c>
      <c r="Y133" s="156" t="s">
        <v>200</v>
      </c>
      <c r="Z133" s="146"/>
      <c r="AA133" s="146"/>
      <c r="AB133" s="146"/>
      <c r="AC133" s="146"/>
      <c r="AD133" s="146"/>
      <c r="AE133" s="146"/>
      <c r="AF133" s="146"/>
      <c r="AG133" s="146" t="s">
        <v>201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3">
        <v>120</v>
      </c>
      <c r="B134" s="174" t="s">
        <v>1889</v>
      </c>
      <c r="C134" s="180" t="s">
        <v>1890</v>
      </c>
      <c r="D134" s="175" t="s">
        <v>533</v>
      </c>
      <c r="E134" s="176">
        <v>48</v>
      </c>
      <c r="F134" s="177"/>
      <c r="G134" s="178">
        <f t="shared" si="35"/>
        <v>0</v>
      </c>
      <c r="H134" s="157">
        <v>0</v>
      </c>
      <c r="I134" s="156">
        <f t="shared" si="36"/>
        <v>0</v>
      </c>
      <c r="J134" s="157">
        <v>95</v>
      </c>
      <c r="K134" s="156">
        <f t="shared" si="37"/>
        <v>4560</v>
      </c>
      <c r="L134" s="156">
        <v>21</v>
      </c>
      <c r="M134" s="156">
        <f t="shared" si="38"/>
        <v>0</v>
      </c>
      <c r="N134" s="155">
        <v>0</v>
      </c>
      <c r="O134" s="155">
        <f t="shared" si="39"/>
        <v>0</v>
      </c>
      <c r="P134" s="155">
        <v>0</v>
      </c>
      <c r="Q134" s="155">
        <f t="shared" si="40"/>
        <v>0</v>
      </c>
      <c r="R134" s="156"/>
      <c r="S134" s="156" t="s">
        <v>197</v>
      </c>
      <c r="T134" s="156" t="s">
        <v>198</v>
      </c>
      <c r="U134" s="156">
        <v>0</v>
      </c>
      <c r="V134" s="156">
        <f t="shared" si="41"/>
        <v>0</v>
      </c>
      <c r="W134" s="156"/>
      <c r="X134" s="156" t="s">
        <v>199</v>
      </c>
      <c r="Y134" s="156" t="s">
        <v>200</v>
      </c>
      <c r="Z134" s="146"/>
      <c r="AA134" s="146"/>
      <c r="AB134" s="146"/>
      <c r="AC134" s="146"/>
      <c r="AD134" s="146"/>
      <c r="AE134" s="146"/>
      <c r="AF134" s="146"/>
      <c r="AG134" s="146" t="s">
        <v>201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3">
        <v>121</v>
      </c>
      <c r="B135" s="174" t="s">
        <v>1891</v>
      </c>
      <c r="C135" s="180" t="s">
        <v>1892</v>
      </c>
      <c r="D135" s="175" t="s">
        <v>533</v>
      </c>
      <c r="E135" s="176">
        <v>12</v>
      </c>
      <c r="F135" s="177"/>
      <c r="G135" s="178">
        <f t="shared" si="35"/>
        <v>0</v>
      </c>
      <c r="H135" s="157">
        <v>0</v>
      </c>
      <c r="I135" s="156">
        <f t="shared" si="36"/>
        <v>0</v>
      </c>
      <c r="J135" s="157">
        <v>115</v>
      </c>
      <c r="K135" s="156">
        <f t="shared" si="37"/>
        <v>1380</v>
      </c>
      <c r="L135" s="156">
        <v>21</v>
      </c>
      <c r="M135" s="156">
        <f t="shared" si="38"/>
        <v>0</v>
      </c>
      <c r="N135" s="155">
        <v>0</v>
      </c>
      <c r="O135" s="155">
        <f t="shared" si="39"/>
        <v>0</v>
      </c>
      <c r="P135" s="155">
        <v>0</v>
      </c>
      <c r="Q135" s="155">
        <f t="shared" si="40"/>
        <v>0</v>
      </c>
      <c r="R135" s="156"/>
      <c r="S135" s="156" t="s">
        <v>197</v>
      </c>
      <c r="T135" s="156" t="s">
        <v>198</v>
      </c>
      <c r="U135" s="156">
        <v>0</v>
      </c>
      <c r="V135" s="156">
        <f t="shared" si="41"/>
        <v>0</v>
      </c>
      <c r="W135" s="156"/>
      <c r="X135" s="156" t="s">
        <v>199</v>
      </c>
      <c r="Y135" s="156" t="s">
        <v>200</v>
      </c>
      <c r="Z135" s="146"/>
      <c r="AA135" s="146"/>
      <c r="AB135" s="146"/>
      <c r="AC135" s="146"/>
      <c r="AD135" s="146"/>
      <c r="AE135" s="146"/>
      <c r="AF135" s="146"/>
      <c r="AG135" s="146" t="s">
        <v>201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122</v>
      </c>
      <c r="B136" s="174" t="s">
        <v>1893</v>
      </c>
      <c r="C136" s="180" t="s">
        <v>1894</v>
      </c>
      <c r="D136" s="175" t="s">
        <v>533</v>
      </c>
      <c r="E136" s="176">
        <v>8</v>
      </c>
      <c r="F136" s="177"/>
      <c r="G136" s="178">
        <f t="shared" si="35"/>
        <v>0</v>
      </c>
      <c r="H136" s="157">
        <v>0</v>
      </c>
      <c r="I136" s="156">
        <f t="shared" si="36"/>
        <v>0</v>
      </c>
      <c r="J136" s="157">
        <v>132</v>
      </c>
      <c r="K136" s="156">
        <f t="shared" si="37"/>
        <v>1056</v>
      </c>
      <c r="L136" s="156">
        <v>21</v>
      </c>
      <c r="M136" s="156">
        <f t="shared" si="38"/>
        <v>0</v>
      </c>
      <c r="N136" s="155">
        <v>0</v>
      </c>
      <c r="O136" s="155">
        <f t="shared" si="39"/>
        <v>0</v>
      </c>
      <c r="P136" s="155">
        <v>0</v>
      </c>
      <c r="Q136" s="155">
        <f t="shared" si="40"/>
        <v>0</v>
      </c>
      <c r="R136" s="156"/>
      <c r="S136" s="156" t="s">
        <v>197</v>
      </c>
      <c r="T136" s="156" t="s">
        <v>198</v>
      </c>
      <c r="U136" s="156">
        <v>0</v>
      </c>
      <c r="V136" s="156">
        <f t="shared" si="41"/>
        <v>0</v>
      </c>
      <c r="W136" s="156"/>
      <c r="X136" s="156" t="s">
        <v>199</v>
      </c>
      <c r="Y136" s="156" t="s">
        <v>200</v>
      </c>
      <c r="Z136" s="146"/>
      <c r="AA136" s="146"/>
      <c r="AB136" s="146"/>
      <c r="AC136" s="146"/>
      <c r="AD136" s="146"/>
      <c r="AE136" s="146"/>
      <c r="AF136" s="146"/>
      <c r="AG136" s="146" t="s">
        <v>201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3">
        <v>123</v>
      </c>
      <c r="B137" s="174" t="s">
        <v>1895</v>
      </c>
      <c r="C137" s="180" t="s">
        <v>1896</v>
      </c>
      <c r="D137" s="175" t="s">
        <v>533</v>
      </c>
      <c r="E137" s="176">
        <v>8</v>
      </c>
      <c r="F137" s="177"/>
      <c r="G137" s="178">
        <f t="shared" si="35"/>
        <v>0</v>
      </c>
      <c r="H137" s="157">
        <v>0</v>
      </c>
      <c r="I137" s="156">
        <f t="shared" si="36"/>
        <v>0</v>
      </c>
      <c r="J137" s="157">
        <v>117</v>
      </c>
      <c r="K137" s="156">
        <f t="shared" si="37"/>
        <v>936</v>
      </c>
      <c r="L137" s="156">
        <v>21</v>
      </c>
      <c r="M137" s="156">
        <f t="shared" si="38"/>
        <v>0</v>
      </c>
      <c r="N137" s="155">
        <v>0</v>
      </c>
      <c r="O137" s="155">
        <f t="shared" si="39"/>
        <v>0</v>
      </c>
      <c r="P137" s="155">
        <v>0</v>
      </c>
      <c r="Q137" s="155">
        <f t="shared" si="40"/>
        <v>0</v>
      </c>
      <c r="R137" s="156"/>
      <c r="S137" s="156" t="s">
        <v>197</v>
      </c>
      <c r="T137" s="156" t="s">
        <v>198</v>
      </c>
      <c r="U137" s="156">
        <v>0</v>
      </c>
      <c r="V137" s="156">
        <f t="shared" si="41"/>
        <v>0</v>
      </c>
      <c r="W137" s="156"/>
      <c r="X137" s="156" t="s">
        <v>199</v>
      </c>
      <c r="Y137" s="156" t="s">
        <v>200</v>
      </c>
      <c r="Z137" s="146"/>
      <c r="AA137" s="146"/>
      <c r="AB137" s="146"/>
      <c r="AC137" s="146"/>
      <c r="AD137" s="146"/>
      <c r="AE137" s="146"/>
      <c r="AF137" s="146"/>
      <c r="AG137" s="146" t="s">
        <v>201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3">
        <v>124</v>
      </c>
      <c r="B138" s="174" t="s">
        <v>1897</v>
      </c>
      <c r="C138" s="180" t="s">
        <v>1898</v>
      </c>
      <c r="D138" s="175" t="s">
        <v>533</v>
      </c>
      <c r="E138" s="176">
        <v>54</v>
      </c>
      <c r="F138" s="177"/>
      <c r="G138" s="178">
        <f t="shared" si="35"/>
        <v>0</v>
      </c>
      <c r="H138" s="157">
        <v>0</v>
      </c>
      <c r="I138" s="156">
        <f t="shared" si="36"/>
        <v>0</v>
      </c>
      <c r="J138" s="157">
        <v>157</v>
      </c>
      <c r="K138" s="156">
        <f t="shared" si="37"/>
        <v>8478</v>
      </c>
      <c r="L138" s="156">
        <v>21</v>
      </c>
      <c r="M138" s="156">
        <f t="shared" si="38"/>
        <v>0</v>
      </c>
      <c r="N138" s="155">
        <v>0</v>
      </c>
      <c r="O138" s="155">
        <f t="shared" si="39"/>
        <v>0</v>
      </c>
      <c r="P138" s="155">
        <v>0</v>
      </c>
      <c r="Q138" s="155">
        <f t="shared" si="40"/>
        <v>0</v>
      </c>
      <c r="R138" s="156"/>
      <c r="S138" s="156" t="s">
        <v>197</v>
      </c>
      <c r="T138" s="156" t="s">
        <v>198</v>
      </c>
      <c r="U138" s="156">
        <v>0</v>
      </c>
      <c r="V138" s="156">
        <f t="shared" si="41"/>
        <v>0</v>
      </c>
      <c r="W138" s="156"/>
      <c r="X138" s="156" t="s">
        <v>199</v>
      </c>
      <c r="Y138" s="156" t="s">
        <v>200</v>
      </c>
      <c r="Z138" s="146"/>
      <c r="AA138" s="146"/>
      <c r="AB138" s="146"/>
      <c r="AC138" s="146"/>
      <c r="AD138" s="146"/>
      <c r="AE138" s="146"/>
      <c r="AF138" s="146"/>
      <c r="AG138" s="146" t="s">
        <v>201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73">
        <v>125</v>
      </c>
      <c r="B139" s="174" t="s">
        <v>1899</v>
      </c>
      <c r="C139" s="180" t="s">
        <v>1900</v>
      </c>
      <c r="D139" s="175" t="s">
        <v>533</v>
      </c>
      <c r="E139" s="176">
        <v>10</v>
      </c>
      <c r="F139" s="177"/>
      <c r="G139" s="178">
        <f t="shared" si="35"/>
        <v>0</v>
      </c>
      <c r="H139" s="157">
        <v>0</v>
      </c>
      <c r="I139" s="156">
        <f t="shared" si="36"/>
        <v>0</v>
      </c>
      <c r="J139" s="157">
        <v>95</v>
      </c>
      <c r="K139" s="156">
        <f t="shared" si="37"/>
        <v>950</v>
      </c>
      <c r="L139" s="156">
        <v>21</v>
      </c>
      <c r="M139" s="156">
        <f t="shared" si="38"/>
        <v>0</v>
      </c>
      <c r="N139" s="155">
        <v>0</v>
      </c>
      <c r="O139" s="155">
        <f t="shared" si="39"/>
        <v>0</v>
      </c>
      <c r="P139" s="155">
        <v>0</v>
      </c>
      <c r="Q139" s="155">
        <f t="shared" si="40"/>
        <v>0</v>
      </c>
      <c r="R139" s="156"/>
      <c r="S139" s="156" t="s">
        <v>197</v>
      </c>
      <c r="T139" s="156" t="s">
        <v>198</v>
      </c>
      <c r="U139" s="156">
        <v>0</v>
      </c>
      <c r="V139" s="156">
        <f t="shared" si="41"/>
        <v>0</v>
      </c>
      <c r="W139" s="156"/>
      <c r="X139" s="156" t="s">
        <v>199</v>
      </c>
      <c r="Y139" s="156" t="s">
        <v>200</v>
      </c>
      <c r="Z139" s="146"/>
      <c r="AA139" s="146"/>
      <c r="AB139" s="146"/>
      <c r="AC139" s="146"/>
      <c r="AD139" s="146"/>
      <c r="AE139" s="146"/>
      <c r="AF139" s="146"/>
      <c r="AG139" s="146" t="s">
        <v>201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3">
        <v>126</v>
      </c>
      <c r="B140" s="174" t="s">
        <v>1901</v>
      </c>
      <c r="C140" s="180" t="s">
        <v>1902</v>
      </c>
      <c r="D140" s="175" t="s">
        <v>533</v>
      </c>
      <c r="E140" s="176">
        <v>5</v>
      </c>
      <c r="F140" s="177"/>
      <c r="G140" s="178">
        <f t="shared" si="35"/>
        <v>0</v>
      </c>
      <c r="H140" s="157">
        <v>0</v>
      </c>
      <c r="I140" s="156">
        <f t="shared" si="36"/>
        <v>0</v>
      </c>
      <c r="J140" s="157">
        <v>1120</v>
      </c>
      <c r="K140" s="156">
        <f t="shared" si="37"/>
        <v>5600</v>
      </c>
      <c r="L140" s="156">
        <v>21</v>
      </c>
      <c r="M140" s="156">
        <f t="shared" si="38"/>
        <v>0</v>
      </c>
      <c r="N140" s="155">
        <v>0</v>
      </c>
      <c r="O140" s="155">
        <f t="shared" si="39"/>
        <v>0</v>
      </c>
      <c r="P140" s="155">
        <v>0</v>
      </c>
      <c r="Q140" s="155">
        <f t="shared" si="40"/>
        <v>0</v>
      </c>
      <c r="R140" s="156"/>
      <c r="S140" s="156" t="s">
        <v>197</v>
      </c>
      <c r="T140" s="156" t="s">
        <v>198</v>
      </c>
      <c r="U140" s="156">
        <v>0</v>
      </c>
      <c r="V140" s="156">
        <f t="shared" si="41"/>
        <v>0</v>
      </c>
      <c r="W140" s="156"/>
      <c r="X140" s="156" t="s">
        <v>199</v>
      </c>
      <c r="Y140" s="156" t="s">
        <v>200</v>
      </c>
      <c r="Z140" s="146"/>
      <c r="AA140" s="146"/>
      <c r="AB140" s="146"/>
      <c r="AC140" s="146"/>
      <c r="AD140" s="146"/>
      <c r="AE140" s="146"/>
      <c r="AF140" s="146"/>
      <c r="AG140" s="146" t="s">
        <v>201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3">
        <v>127</v>
      </c>
      <c r="B141" s="174" t="s">
        <v>1903</v>
      </c>
      <c r="C141" s="180" t="s">
        <v>1904</v>
      </c>
      <c r="D141" s="175" t="s">
        <v>533</v>
      </c>
      <c r="E141" s="176">
        <v>2</v>
      </c>
      <c r="F141" s="177"/>
      <c r="G141" s="178">
        <f t="shared" si="35"/>
        <v>0</v>
      </c>
      <c r="H141" s="157">
        <v>0</v>
      </c>
      <c r="I141" s="156">
        <f t="shared" si="36"/>
        <v>0</v>
      </c>
      <c r="J141" s="157">
        <v>863</v>
      </c>
      <c r="K141" s="156">
        <f t="shared" si="37"/>
        <v>1726</v>
      </c>
      <c r="L141" s="156">
        <v>21</v>
      </c>
      <c r="M141" s="156">
        <f t="shared" si="38"/>
        <v>0</v>
      </c>
      <c r="N141" s="155">
        <v>0</v>
      </c>
      <c r="O141" s="155">
        <f t="shared" si="39"/>
        <v>0</v>
      </c>
      <c r="P141" s="155">
        <v>0</v>
      </c>
      <c r="Q141" s="155">
        <f t="shared" si="40"/>
        <v>0</v>
      </c>
      <c r="R141" s="156"/>
      <c r="S141" s="156" t="s">
        <v>197</v>
      </c>
      <c r="T141" s="156" t="s">
        <v>198</v>
      </c>
      <c r="U141" s="156">
        <v>0</v>
      </c>
      <c r="V141" s="156">
        <f t="shared" si="41"/>
        <v>0</v>
      </c>
      <c r="W141" s="156"/>
      <c r="X141" s="156" t="s">
        <v>199</v>
      </c>
      <c r="Y141" s="156" t="s">
        <v>200</v>
      </c>
      <c r="Z141" s="146"/>
      <c r="AA141" s="146"/>
      <c r="AB141" s="146"/>
      <c r="AC141" s="146"/>
      <c r="AD141" s="146"/>
      <c r="AE141" s="146"/>
      <c r="AF141" s="146"/>
      <c r="AG141" s="146" t="s">
        <v>201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3">
        <v>128</v>
      </c>
      <c r="B142" s="174" t="s">
        <v>1905</v>
      </c>
      <c r="C142" s="180" t="s">
        <v>1906</v>
      </c>
      <c r="D142" s="175" t="s">
        <v>533</v>
      </c>
      <c r="E142" s="176">
        <v>4</v>
      </c>
      <c r="F142" s="177"/>
      <c r="G142" s="178">
        <f t="shared" si="35"/>
        <v>0</v>
      </c>
      <c r="H142" s="157">
        <v>0</v>
      </c>
      <c r="I142" s="156">
        <f t="shared" si="36"/>
        <v>0</v>
      </c>
      <c r="J142" s="157">
        <v>740</v>
      </c>
      <c r="K142" s="156">
        <f t="shared" si="37"/>
        <v>2960</v>
      </c>
      <c r="L142" s="156">
        <v>21</v>
      </c>
      <c r="M142" s="156">
        <f t="shared" si="38"/>
        <v>0</v>
      </c>
      <c r="N142" s="155">
        <v>0</v>
      </c>
      <c r="O142" s="155">
        <f t="shared" si="39"/>
        <v>0</v>
      </c>
      <c r="P142" s="155">
        <v>0</v>
      </c>
      <c r="Q142" s="155">
        <f t="shared" si="40"/>
        <v>0</v>
      </c>
      <c r="R142" s="156"/>
      <c r="S142" s="156" t="s">
        <v>197</v>
      </c>
      <c r="T142" s="156" t="s">
        <v>198</v>
      </c>
      <c r="U142" s="156">
        <v>0</v>
      </c>
      <c r="V142" s="156">
        <f t="shared" si="41"/>
        <v>0</v>
      </c>
      <c r="W142" s="156"/>
      <c r="X142" s="156" t="s">
        <v>199</v>
      </c>
      <c r="Y142" s="156" t="s">
        <v>200</v>
      </c>
      <c r="Z142" s="146"/>
      <c r="AA142" s="146"/>
      <c r="AB142" s="146"/>
      <c r="AC142" s="146"/>
      <c r="AD142" s="146"/>
      <c r="AE142" s="146"/>
      <c r="AF142" s="146"/>
      <c r="AG142" s="146" t="s">
        <v>201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3">
        <v>129</v>
      </c>
      <c r="B143" s="174" t="s">
        <v>1907</v>
      </c>
      <c r="C143" s="180" t="s">
        <v>1908</v>
      </c>
      <c r="D143" s="175" t="s">
        <v>533</v>
      </c>
      <c r="E143" s="176">
        <v>8</v>
      </c>
      <c r="F143" s="177"/>
      <c r="G143" s="178">
        <f t="shared" si="35"/>
        <v>0</v>
      </c>
      <c r="H143" s="157">
        <v>0</v>
      </c>
      <c r="I143" s="156">
        <f t="shared" si="36"/>
        <v>0</v>
      </c>
      <c r="J143" s="157">
        <v>68</v>
      </c>
      <c r="K143" s="156">
        <f t="shared" si="37"/>
        <v>544</v>
      </c>
      <c r="L143" s="156">
        <v>21</v>
      </c>
      <c r="M143" s="156">
        <f t="shared" si="38"/>
        <v>0</v>
      </c>
      <c r="N143" s="155">
        <v>0</v>
      </c>
      <c r="O143" s="155">
        <f t="shared" si="39"/>
        <v>0</v>
      </c>
      <c r="P143" s="155">
        <v>0</v>
      </c>
      <c r="Q143" s="155">
        <f t="shared" si="40"/>
        <v>0</v>
      </c>
      <c r="R143" s="156"/>
      <c r="S143" s="156" t="s">
        <v>197</v>
      </c>
      <c r="T143" s="156" t="s">
        <v>198</v>
      </c>
      <c r="U143" s="156">
        <v>0</v>
      </c>
      <c r="V143" s="156">
        <f t="shared" si="41"/>
        <v>0</v>
      </c>
      <c r="W143" s="156"/>
      <c r="X143" s="156" t="s">
        <v>199</v>
      </c>
      <c r="Y143" s="156" t="s">
        <v>200</v>
      </c>
      <c r="Z143" s="146"/>
      <c r="AA143" s="146"/>
      <c r="AB143" s="146"/>
      <c r="AC143" s="146"/>
      <c r="AD143" s="146"/>
      <c r="AE143" s="146"/>
      <c r="AF143" s="146"/>
      <c r="AG143" s="146" t="s">
        <v>201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73">
        <v>130</v>
      </c>
      <c r="B144" s="174" t="s">
        <v>1909</v>
      </c>
      <c r="C144" s="180" t="s">
        <v>1910</v>
      </c>
      <c r="D144" s="175" t="s">
        <v>533</v>
      </c>
      <c r="E144" s="176">
        <v>8</v>
      </c>
      <c r="F144" s="177"/>
      <c r="G144" s="178">
        <f t="shared" si="35"/>
        <v>0</v>
      </c>
      <c r="H144" s="157">
        <v>0</v>
      </c>
      <c r="I144" s="156">
        <f t="shared" si="36"/>
        <v>0</v>
      </c>
      <c r="J144" s="157">
        <v>25</v>
      </c>
      <c r="K144" s="156">
        <f t="shared" si="37"/>
        <v>200</v>
      </c>
      <c r="L144" s="156">
        <v>21</v>
      </c>
      <c r="M144" s="156">
        <f t="shared" si="38"/>
        <v>0</v>
      </c>
      <c r="N144" s="155">
        <v>0</v>
      </c>
      <c r="O144" s="155">
        <f t="shared" si="39"/>
        <v>0</v>
      </c>
      <c r="P144" s="155">
        <v>0</v>
      </c>
      <c r="Q144" s="155">
        <f t="shared" si="40"/>
        <v>0</v>
      </c>
      <c r="R144" s="156"/>
      <c r="S144" s="156" t="s">
        <v>197</v>
      </c>
      <c r="T144" s="156" t="s">
        <v>198</v>
      </c>
      <c r="U144" s="156">
        <v>0</v>
      </c>
      <c r="V144" s="156">
        <f t="shared" si="41"/>
        <v>0</v>
      </c>
      <c r="W144" s="156"/>
      <c r="X144" s="156" t="s">
        <v>199</v>
      </c>
      <c r="Y144" s="156" t="s">
        <v>200</v>
      </c>
      <c r="Z144" s="146"/>
      <c r="AA144" s="146"/>
      <c r="AB144" s="146"/>
      <c r="AC144" s="146"/>
      <c r="AD144" s="146"/>
      <c r="AE144" s="146"/>
      <c r="AF144" s="146"/>
      <c r="AG144" s="146" t="s">
        <v>201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73">
        <v>131</v>
      </c>
      <c r="B145" s="174" t="s">
        <v>1911</v>
      </c>
      <c r="C145" s="180" t="s">
        <v>1912</v>
      </c>
      <c r="D145" s="175" t="s">
        <v>533</v>
      </c>
      <c r="E145" s="176">
        <v>1</v>
      </c>
      <c r="F145" s="177"/>
      <c r="G145" s="178">
        <f t="shared" si="35"/>
        <v>0</v>
      </c>
      <c r="H145" s="157">
        <v>0</v>
      </c>
      <c r="I145" s="156">
        <f t="shared" si="36"/>
        <v>0</v>
      </c>
      <c r="J145" s="157">
        <v>6400</v>
      </c>
      <c r="K145" s="156">
        <f t="shared" si="37"/>
        <v>6400</v>
      </c>
      <c r="L145" s="156">
        <v>21</v>
      </c>
      <c r="M145" s="156">
        <f t="shared" si="38"/>
        <v>0</v>
      </c>
      <c r="N145" s="155">
        <v>0</v>
      </c>
      <c r="O145" s="155">
        <f t="shared" si="39"/>
        <v>0</v>
      </c>
      <c r="P145" s="155">
        <v>0</v>
      </c>
      <c r="Q145" s="155">
        <f t="shared" si="40"/>
        <v>0</v>
      </c>
      <c r="R145" s="156"/>
      <c r="S145" s="156" t="s">
        <v>197</v>
      </c>
      <c r="T145" s="156" t="s">
        <v>198</v>
      </c>
      <c r="U145" s="156">
        <v>0</v>
      </c>
      <c r="V145" s="156">
        <f t="shared" si="41"/>
        <v>0</v>
      </c>
      <c r="W145" s="156"/>
      <c r="X145" s="156" t="s">
        <v>199</v>
      </c>
      <c r="Y145" s="156" t="s">
        <v>200</v>
      </c>
      <c r="Z145" s="146"/>
      <c r="AA145" s="146"/>
      <c r="AB145" s="146"/>
      <c r="AC145" s="146"/>
      <c r="AD145" s="146"/>
      <c r="AE145" s="146"/>
      <c r="AF145" s="146"/>
      <c r="AG145" s="146" t="s">
        <v>201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22.5" outlineLevel="1" x14ac:dyDescent="0.2">
      <c r="A146" s="167">
        <v>132</v>
      </c>
      <c r="B146" s="168" t="s">
        <v>1913</v>
      </c>
      <c r="C146" s="181" t="s">
        <v>1914</v>
      </c>
      <c r="D146" s="169" t="s">
        <v>196</v>
      </c>
      <c r="E146" s="170">
        <v>1</v>
      </c>
      <c r="F146" s="171"/>
      <c r="G146" s="172">
        <f t="shared" si="35"/>
        <v>0</v>
      </c>
      <c r="H146" s="157">
        <v>0</v>
      </c>
      <c r="I146" s="156">
        <f t="shared" si="36"/>
        <v>0</v>
      </c>
      <c r="J146" s="157">
        <v>24000</v>
      </c>
      <c r="K146" s="156">
        <f t="shared" si="37"/>
        <v>24000</v>
      </c>
      <c r="L146" s="156">
        <v>21</v>
      </c>
      <c r="M146" s="156">
        <f t="shared" si="38"/>
        <v>0</v>
      </c>
      <c r="N146" s="155">
        <v>0</v>
      </c>
      <c r="O146" s="155">
        <f t="shared" si="39"/>
        <v>0</v>
      </c>
      <c r="P146" s="155">
        <v>0</v>
      </c>
      <c r="Q146" s="155">
        <f t="shared" si="40"/>
        <v>0</v>
      </c>
      <c r="R146" s="156"/>
      <c r="S146" s="156" t="s">
        <v>197</v>
      </c>
      <c r="T146" s="156" t="s">
        <v>198</v>
      </c>
      <c r="U146" s="156">
        <v>0</v>
      </c>
      <c r="V146" s="156">
        <f t="shared" si="41"/>
        <v>0</v>
      </c>
      <c r="W146" s="156"/>
      <c r="X146" s="156" t="s">
        <v>199</v>
      </c>
      <c r="Y146" s="156" t="s">
        <v>200</v>
      </c>
      <c r="Z146" s="146"/>
      <c r="AA146" s="146"/>
      <c r="AB146" s="146"/>
      <c r="AC146" s="146"/>
      <c r="AD146" s="146"/>
      <c r="AE146" s="146"/>
      <c r="AF146" s="146"/>
      <c r="AG146" s="146" t="s">
        <v>201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3"/>
      <c r="B147" s="4"/>
      <c r="C147" s="182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178</v>
      </c>
    </row>
    <row r="148" spans="1:60" x14ac:dyDescent="0.2">
      <c r="A148" s="149"/>
      <c r="B148" s="150" t="s">
        <v>30</v>
      </c>
      <c r="C148" s="183"/>
      <c r="D148" s="151"/>
      <c r="E148" s="152"/>
      <c r="F148" s="152"/>
      <c r="G148" s="166">
        <f>G8+G17+G40+G67+G86+G126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225</v>
      </c>
    </row>
    <row r="149" spans="1:60" x14ac:dyDescent="0.2">
      <c r="A149" s="3"/>
      <c r="B149" s="4"/>
      <c r="C149" s="182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182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95" t="s">
        <v>226</v>
      </c>
      <c r="B151" s="295"/>
      <c r="C151" s="29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83"/>
      <c r="B152" s="284"/>
      <c r="C152" s="285"/>
      <c r="D152" s="284"/>
      <c r="E152" s="284"/>
      <c r="F152" s="284"/>
      <c r="G152" s="28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227</v>
      </c>
    </row>
    <row r="153" spans="1:60" x14ac:dyDescent="0.2">
      <c r="A153" s="287"/>
      <c r="B153" s="288"/>
      <c r="C153" s="289"/>
      <c r="D153" s="288"/>
      <c r="E153" s="288"/>
      <c r="F153" s="288"/>
      <c r="G153" s="29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87"/>
      <c r="B154" s="288"/>
      <c r="C154" s="289"/>
      <c r="D154" s="288"/>
      <c r="E154" s="288"/>
      <c r="F154" s="288"/>
      <c r="G154" s="29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87"/>
      <c r="B155" s="288"/>
      <c r="C155" s="289"/>
      <c r="D155" s="288"/>
      <c r="E155" s="288"/>
      <c r="F155" s="288"/>
      <c r="G155" s="29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91"/>
      <c r="B156" s="292"/>
      <c r="C156" s="293"/>
      <c r="D156" s="292"/>
      <c r="E156" s="292"/>
      <c r="F156" s="292"/>
      <c r="G156" s="29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82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184"/>
      <c r="D158" s="10"/>
      <c r="AG158" t="s">
        <v>228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2AQaXprYtAEXs9nxNQ+Xzoty6LMnfoWhXxRfrffQh9NYnWP2QbLaFO4HKKAwiSBAq+KIHkGzbfvMfR5kS4eRnA==" saltValue="rrGRuW91rf/M05nPNWG1tA==" spinCount="100000" sheet="1" objects="1" scenarios="1"/>
  <mergeCells count="6">
    <mergeCell ref="A152:G156"/>
    <mergeCell ref="A1:G1"/>
    <mergeCell ref="C2:G2"/>
    <mergeCell ref="C3:G3"/>
    <mergeCell ref="C4:G4"/>
    <mergeCell ref="A151:C1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56</v>
      </c>
      <c r="C4" s="280" t="s">
        <v>57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70</v>
      </c>
      <c r="D8" s="162"/>
      <c r="E8" s="163"/>
      <c r="F8" s="164"/>
      <c r="G8" s="165">
        <f>SUMIF(AG9:AG36,"&lt;&gt;NOR",G9:G36)</f>
        <v>0</v>
      </c>
      <c r="H8" s="159"/>
      <c r="I8" s="159">
        <f>SUM(I9:I36)</f>
        <v>0</v>
      </c>
      <c r="J8" s="159"/>
      <c r="K8" s="159">
        <f>SUM(K9:K36)</f>
        <v>754285.5</v>
      </c>
      <c r="L8" s="159"/>
      <c r="M8" s="159">
        <f>SUM(M9:M36)</f>
        <v>0</v>
      </c>
      <c r="N8" s="158"/>
      <c r="O8" s="158">
        <f>SUM(O9:O36)</f>
        <v>0</v>
      </c>
      <c r="P8" s="158"/>
      <c r="Q8" s="158">
        <f>SUM(Q9:Q36)</f>
        <v>0</v>
      </c>
      <c r="R8" s="159"/>
      <c r="S8" s="159"/>
      <c r="T8" s="159"/>
      <c r="U8" s="159"/>
      <c r="V8" s="159">
        <f>SUM(V9:V36)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1653</v>
      </c>
      <c r="C9" s="180" t="s">
        <v>1915</v>
      </c>
      <c r="D9" s="175" t="s">
        <v>533</v>
      </c>
      <c r="E9" s="176">
        <v>1</v>
      </c>
      <c r="F9" s="177"/>
      <c r="G9" s="178">
        <f t="shared" ref="G9:G36" si="0">ROUND(E9*F9,2)</f>
        <v>0</v>
      </c>
      <c r="H9" s="157">
        <v>0</v>
      </c>
      <c r="I9" s="156">
        <f t="shared" ref="I9:I36" si="1">ROUND(E9*H9,2)</f>
        <v>0</v>
      </c>
      <c r="J9" s="157">
        <v>18974</v>
      </c>
      <c r="K9" s="156">
        <f t="shared" ref="K9:K36" si="2">ROUND(E9*J9,2)</f>
        <v>18974</v>
      </c>
      <c r="L9" s="156">
        <v>21</v>
      </c>
      <c r="M9" s="156">
        <f t="shared" ref="M9:M36" si="3">G9*(1+L9/100)</f>
        <v>0</v>
      </c>
      <c r="N9" s="155">
        <v>0</v>
      </c>
      <c r="O9" s="155">
        <f t="shared" ref="O9:O36" si="4">ROUND(E9*N9,2)</f>
        <v>0</v>
      </c>
      <c r="P9" s="155">
        <v>0</v>
      </c>
      <c r="Q9" s="155">
        <f t="shared" ref="Q9:Q36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36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1" x14ac:dyDescent="0.2">
      <c r="A10" s="173">
        <v>2</v>
      </c>
      <c r="B10" s="174" t="s">
        <v>1655</v>
      </c>
      <c r="C10" s="180" t="s">
        <v>1916</v>
      </c>
      <c r="D10" s="175" t="s">
        <v>533</v>
      </c>
      <c r="E10" s="176">
        <v>1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5200</v>
      </c>
      <c r="K10" s="156">
        <f t="shared" si="2"/>
        <v>5200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3.75" outlineLevel="1" x14ac:dyDescent="0.2">
      <c r="A11" s="173">
        <v>3</v>
      </c>
      <c r="B11" s="174" t="s">
        <v>1657</v>
      </c>
      <c r="C11" s="180" t="s">
        <v>1917</v>
      </c>
      <c r="D11" s="175" t="s">
        <v>533</v>
      </c>
      <c r="E11" s="176">
        <v>10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661</v>
      </c>
      <c r="K11" s="156">
        <f t="shared" si="2"/>
        <v>6610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3">
        <v>4</v>
      </c>
      <c r="B12" s="174" t="s">
        <v>1659</v>
      </c>
      <c r="C12" s="180" t="s">
        <v>1918</v>
      </c>
      <c r="D12" s="175" t="s">
        <v>533</v>
      </c>
      <c r="E12" s="176">
        <v>220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110</v>
      </c>
      <c r="K12" s="156">
        <f t="shared" si="2"/>
        <v>24200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1661</v>
      </c>
      <c r="C13" s="180" t="s">
        <v>1919</v>
      </c>
      <c r="D13" s="175" t="s">
        <v>533</v>
      </c>
      <c r="E13" s="176">
        <v>2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2700</v>
      </c>
      <c r="K13" s="156">
        <f t="shared" si="2"/>
        <v>5400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6</v>
      </c>
      <c r="B14" s="174" t="s">
        <v>1663</v>
      </c>
      <c r="C14" s="180" t="s">
        <v>1920</v>
      </c>
      <c r="D14" s="175" t="s">
        <v>533</v>
      </c>
      <c r="E14" s="176">
        <v>10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260</v>
      </c>
      <c r="K14" s="156">
        <f t="shared" si="2"/>
        <v>2600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1665</v>
      </c>
      <c r="C15" s="180" t="s">
        <v>1921</v>
      </c>
      <c r="D15" s="175" t="s">
        <v>533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100</v>
      </c>
      <c r="K15" s="156">
        <f t="shared" si="2"/>
        <v>100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33.75" outlineLevel="1" x14ac:dyDescent="0.2">
      <c r="A16" s="173">
        <v>8</v>
      </c>
      <c r="B16" s="174" t="s">
        <v>1667</v>
      </c>
      <c r="C16" s="180" t="s">
        <v>1922</v>
      </c>
      <c r="D16" s="175" t="s">
        <v>533</v>
      </c>
      <c r="E16" s="176">
        <v>2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997</v>
      </c>
      <c r="K16" s="156">
        <f t="shared" si="2"/>
        <v>1994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3">
        <v>9</v>
      </c>
      <c r="B17" s="174" t="s">
        <v>1669</v>
      </c>
      <c r="C17" s="180" t="s">
        <v>1923</v>
      </c>
      <c r="D17" s="175" t="s">
        <v>533</v>
      </c>
      <c r="E17" s="176">
        <v>2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220</v>
      </c>
      <c r="K17" s="156">
        <f t="shared" si="2"/>
        <v>440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3">
        <v>10</v>
      </c>
      <c r="B18" s="174" t="s">
        <v>1671</v>
      </c>
      <c r="C18" s="180" t="s">
        <v>1924</v>
      </c>
      <c r="D18" s="175" t="s">
        <v>533</v>
      </c>
      <c r="E18" s="176">
        <v>10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250</v>
      </c>
      <c r="K18" s="156">
        <f t="shared" si="2"/>
        <v>2500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33.75" outlineLevel="1" x14ac:dyDescent="0.2">
      <c r="A19" s="173">
        <v>11</v>
      </c>
      <c r="B19" s="174" t="s">
        <v>1673</v>
      </c>
      <c r="C19" s="180" t="s">
        <v>1925</v>
      </c>
      <c r="D19" s="175" t="s">
        <v>533</v>
      </c>
      <c r="E19" s="176">
        <v>17600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25</v>
      </c>
      <c r="K19" s="156">
        <f t="shared" si="2"/>
        <v>440000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12</v>
      </c>
      <c r="B20" s="174" t="s">
        <v>1675</v>
      </c>
      <c r="C20" s="180" t="s">
        <v>1926</v>
      </c>
      <c r="D20" s="175" t="s">
        <v>533</v>
      </c>
      <c r="E20" s="176">
        <v>110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160</v>
      </c>
      <c r="K20" s="156">
        <f t="shared" si="2"/>
        <v>17600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1677</v>
      </c>
      <c r="C21" s="180" t="s">
        <v>1927</v>
      </c>
      <c r="D21" s="175" t="s">
        <v>533</v>
      </c>
      <c r="E21" s="176">
        <v>110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5</v>
      </c>
      <c r="K21" s="156">
        <f t="shared" si="2"/>
        <v>550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33.75" outlineLevel="1" x14ac:dyDescent="0.2">
      <c r="A22" s="173">
        <v>14</v>
      </c>
      <c r="B22" s="174" t="s">
        <v>1679</v>
      </c>
      <c r="C22" s="180" t="s">
        <v>1928</v>
      </c>
      <c r="D22" s="175" t="s">
        <v>533</v>
      </c>
      <c r="E22" s="176">
        <v>220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110</v>
      </c>
      <c r="K22" s="156">
        <f t="shared" si="2"/>
        <v>24200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3">
        <v>15</v>
      </c>
      <c r="B23" s="174" t="s">
        <v>1681</v>
      </c>
      <c r="C23" s="180" t="s">
        <v>1929</v>
      </c>
      <c r="D23" s="175" t="s">
        <v>533</v>
      </c>
      <c r="E23" s="176">
        <v>10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40</v>
      </c>
      <c r="K23" s="156">
        <f t="shared" si="2"/>
        <v>400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16</v>
      </c>
      <c r="B24" s="174" t="s">
        <v>1683</v>
      </c>
      <c r="C24" s="180" t="s">
        <v>1930</v>
      </c>
      <c r="D24" s="175" t="s">
        <v>533</v>
      </c>
      <c r="E24" s="176">
        <v>40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70</v>
      </c>
      <c r="K24" s="156">
        <f t="shared" si="2"/>
        <v>2800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3">
        <v>17</v>
      </c>
      <c r="B25" s="174" t="s">
        <v>1685</v>
      </c>
      <c r="C25" s="180" t="s">
        <v>1931</v>
      </c>
      <c r="D25" s="175" t="s">
        <v>533</v>
      </c>
      <c r="E25" s="176">
        <v>40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90</v>
      </c>
      <c r="K25" s="156">
        <f t="shared" si="2"/>
        <v>3600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3">
        <v>18</v>
      </c>
      <c r="B26" s="174" t="s">
        <v>1687</v>
      </c>
      <c r="C26" s="180" t="s">
        <v>1932</v>
      </c>
      <c r="D26" s="175" t="s">
        <v>533</v>
      </c>
      <c r="E26" s="176">
        <v>10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140</v>
      </c>
      <c r="K26" s="156">
        <f t="shared" si="2"/>
        <v>1400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6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3">
        <v>19</v>
      </c>
      <c r="B27" s="174" t="s">
        <v>1689</v>
      </c>
      <c r="C27" s="180" t="s">
        <v>1933</v>
      </c>
      <c r="D27" s="175" t="s">
        <v>533</v>
      </c>
      <c r="E27" s="176">
        <v>10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70</v>
      </c>
      <c r="K27" s="156">
        <f t="shared" si="2"/>
        <v>700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6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20</v>
      </c>
      <c r="B28" s="174" t="s">
        <v>1691</v>
      </c>
      <c r="C28" s="180" t="s">
        <v>1934</v>
      </c>
      <c r="D28" s="175" t="s">
        <v>533</v>
      </c>
      <c r="E28" s="176">
        <v>1</v>
      </c>
      <c r="F28" s="177"/>
      <c r="G28" s="178">
        <f t="shared" si="0"/>
        <v>0</v>
      </c>
      <c r="H28" s="157">
        <v>0</v>
      </c>
      <c r="I28" s="156">
        <f t="shared" si="1"/>
        <v>0</v>
      </c>
      <c r="J28" s="157">
        <v>25000</v>
      </c>
      <c r="K28" s="156">
        <f t="shared" si="2"/>
        <v>25000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6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21</v>
      </c>
      <c r="B29" s="174" t="s">
        <v>1693</v>
      </c>
      <c r="C29" s="180" t="s">
        <v>1935</v>
      </c>
      <c r="D29" s="175" t="s">
        <v>344</v>
      </c>
      <c r="E29" s="176">
        <v>10</v>
      </c>
      <c r="F29" s="177"/>
      <c r="G29" s="178">
        <f t="shared" si="0"/>
        <v>0</v>
      </c>
      <c r="H29" s="157">
        <v>0</v>
      </c>
      <c r="I29" s="156">
        <f t="shared" si="1"/>
        <v>0</v>
      </c>
      <c r="J29" s="157">
        <v>650</v>
      </c>
      <c r="K29" s="156">
        <f t="shared" si="2"/>
        <v>6500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6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1695</v>
      </c>
      <c r="C30" s="180" t="s">
        <v>1936</v>
      </c>
      <c r="D30" s="175" t="s">
        <v>344</v>
      </c>
      <c r="E30" s="176">
        <v>80</v>
      </c>
      <c r="F30" s="177"/>
      <c r="G30" s="178">
        <f t="shared" si="0"/>
        <v>0</v>
      </c>
      <c r="H30" s="157">
        <v>0</v>
      </c>
      <c r="I30" s="156">
        <f t="shared" si="1"/>
        <v>0</v>
      </c>
      <c r="J30" s="157">
        <v>411</v>
      </c>
      <c r="K30" s="156">
        <f t="shared" si="2"/>
        <v>32880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6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1697</v>
      </c>
      <c r="C31" s="180" t="s">
        <v>1937</v>
      </c>
      <c r="D31" s="175" t="s">
        <v>533</v>
      </c>
      <c r="E31" s="176">
        <v>330</v>
      </c>
      <c r="F31" s="177"/>
      <c r="G31" s="178">
        <f t="shared" si="0"/>
        <v>0</v>
      </c>
      <c r="H31" s="157">
        <v>0</v>
      </c>
      <c r="I31" s="156">
        <f t="shared" si="1"/>
        <v>0</v>
      </c>
      <c r="J31" s="157">
        <v>56.25</v>
      </c>
      <c r="K31" s="156">
        <f t="shared" si="2"/>
        <v>18562.5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6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24</v>
      </c>
      <c r="B32" s="174" t="s">
        <v>1699</v>
      </c>
      <c r="C32" s="180" t="s">
        <v>1938</v>
      </c>
      <c r="D32" s="175" t="s">
        <v>344</v>
      </c>
      <c r="E32" s="176">
        <v>1320</v>
      </c>
      <c r="F32" s="177"/>
      <c r="G32" s="178">
        <f t="shared" si="0"/>
        <v>0</v>
      </c>
      <c r="H32" s="157">
        <v>0</v>
      </c>
      <c r="I32" s="156">
        <f t="shared" si="1"/>
        <v>0</v>
      </c>
      <c r="J32" s="157">
        <v>63.75</v>
      </c>
      <c r="K32" s="156">
        <f t="shared" si="2"/>
        <v>84150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6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1701</v>
      </c>
      <c r="C33" s="180" t="s">
        <v>1939</v>
      </c>
      <c r="D33" s="175" t="s">
        <v>344</v>
      </c>
      <c r="E33" s="176">
        <v>1320</v>
      </c>
      <c r="F33" s="177"/>
      <c r="G33" s="178">
        <f t="shared" si="0"/>
        <v>0</v>
      </c>
      <c r="H33" s="157">
        <v>0</v>
      </c>
      <c r="I33" s="156">
        <f t="shared" si="1"/>
        <v>0</v>
      </c>
      <c r="J33" s="157">
        <v>12.5</v>
      </c>
      <c r="K33" s="156">
        <f t="shared" si="2"/>
        <v>16500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6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26</v>
      </c>
      <c r="B34" s="174" t="s">
        <v>1703</v>
      </c>
      <c r="C34" s="180" t="s">
        <v>1940</v>
      </c>
      <c r="D34" s="175" t="s">
        <v>344</v>
      </c>
      <c r="E34" s="176">
        <v>1320</v>
      </c>
      <c r="F34" s="177"/>
      <c r="G34" s="178">
        <f t="shared" si="0"/>
        <v>0</v>
      </c>
      <c r="H34" s="157">
        <v>0</v>
      </c>
      <c r="I34" s="156">
        <f t="shared" si="1"/>
        <v>0</v>
      </c>
      <c r="J34" s="157">
        <v>2.5</v>
      </c>
      <c r="K34" s="156">
        <f t="shared" si="2"/>
        <v>3300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6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27</v>
      </c>
      <c r="B35" s="174" t="s">
        <v>1705</v>
      </c>
      <c r="C35" s="180" t="s">
        <v>1941</v>
      </c>
      <c r="D35" s="175" t="s">
        <v>533</v>
      </c>
      <c r="E35" s="176">
        <v>10</v>
      </c>
      <c r="F35" s="177"/>
      <c r="G35" s="178">
        <f t="shared" si="0"/>
        <v>0</v>
      </c>
      <c r="H35" s="157">
        <v>0</v>
      </c>
      <c r="I35" s="156">
        <f t="shared" si="1"/>
        <v>0</v>
      </c>
      <c r="J35" s="157">
        <v>312.5</v>
      </c>
      <c r="K35" s="156">
        <f t="shared" si="2"/>
        <v>3125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6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1707</v>
      </c>
      <c r="C36" s="180" t="s">
        <v>1942</v>
      </c>
      <c r="D36" s="175" t="s">
        <v>533</v>
      </c>
      <c r="E36" s="176">
        <v>1</v>
      </c>
      <c r="F36" s="177"/>
      <c r="G36" s="178">
        <f t="shared" si="0"/>
        <v>0</v>
      </c>
      <c r="H36" s="157">
        <v>0</v>
      </c>
      <c r="I36" s="156">
        <f t="shared" si="1"/>
        <v>0</v>
      </c>
      <c r="J36" s="157">
        <v>5000</v>
      </c>
      <c r="K36" s="156">
        <f t="shared" si="2"/>
        <v>5000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6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60" t="s">
        <v>192</v>
      </c>
      <c r="B37" s="161" t="s">
        <v>71</v>
      </c>
      <c r="C37" s="179" t="s">
        <v>72</v>
      </c>
      <c r="D37" s="162"/>
      <c r="E37" s="163"/>
      <c r="F37" s="164"/>
      <c r="G37" s="165">
        <f>SUMIF(AG38:AG53,"&lt;&gt;NOR",G38:G53)</f>
        <v>0</v>
      </c>
      <c r="H37" s="159"/>
      <c r="I37" s="159">
        <f>SUM(I38:I53)</f>
        <v>0</v>
      </c>
      <c r="J37" s="159"/>
      <c r="K37" s="159">
        <f>SUM(K38:K53)</f>
        <v>793349</v>
      </c>
      <c r="L37" s="159"/>
      <c r="M37" s="159">
        <f>SUM(M38:M53)</f>
        <v>0</v>
      </c>
      <c r="N37" s="158"/>
      <c r="O37" s="158">
        <f>SUM(O38:O53)</f>
        <v>0</v>
      </c>
      <c r="P37" s="158"/>
      <c r="Q37" s="158">
        <f>SUM(Q38:Q53)</f>
        <v>0</v>
      </c>
      <c r="R37" s="159"/>
      <c r="S37" s="159"/>
      <c r="T37" s="159"/>
      <c r="U37" s="159"/>
      <c r="V37" s="159">
        <f>SUM(V38:V53)</f>
        <v>0</v>
      </c>
      <c r="W37" s="159"/>
      <c r="X37" s="159"/>
      <c r="Y37" s="159"/>
      <c r="AG37" t="s">
        <v>193</v>
      </c>
    </row>
    <row r="38" spans="1:60" ht="22.5" outlineLevel="1" x14ac:dyDescent="0.2">
      <c r="A38" s="173">
        <v>29</v>
      </c>
      <c r="B38" s="174" t="s">
        <v>1709</v>
      </c>
      <c r="C38" s="180" t="s">
        <v>1943</v>
      </c>
      <c r="D38" s="175" t="s">
        <v>533</v>
      </c>
      <c r="E38" s="176">
        <v>1</v>
      </c>
      <c r="F38" s="177"/>
      <c r="G38" s="178">
        <f t="shared" ref="G38:G53" si="7">ROUND(E38*F38,2)</f>
        <v>0</v>
      </c>
      <c r="H38" s="157">
        <v>0</v>
      </c>
      <c r="I38" s="156">
        <f t="shared" ref="I38:I53" si="8">ROUND(E38*H38,2)</f>
        <v>0</v>
      </c>
      <c r="J38" s="157">
        <v>71120</v>
      </c>
      <c r="K38" s="156">
        <f t="shared" ref="K38:K53" si="9">ROUND(E38*J38,2)</f>
        <v>71120</v>
      </c>
      <c r="L38" s="156">
        <v>21</v>
      </c>
      <c r="M38" s="156">
        <f t="shared" ref="M38:M53" si="10">G38*(1+L38/100)</f>
        <v>0</v>
      </c>
      <c r="N38" s="155">
        <v>0</v>
      </c>
      <c r="O38" s="155">
        <f t="shared" ref="O38:O53" si="11">ROUND(E38*N38,2)</f>
        <v>0</v>
      </c>
      <c r="P38" s="155">
        <v>0</v>
      </c>
      <c r="Q38" s="155">
        <f t="shared" ref="Q38:Q53" si="12">ROUND(E38*P38,2)</f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ref="V38:V53" si="13">ROUND(E38*U38,2)</f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3">
        <v>30</v>
      </c>
      <c r="B39" s="174" t="s">
        <v>1711</v>
      </c>
      <c r="C39" s="180" t="s">
        <v>1944</v>
      </c>
      <c r="D39" s="175" t="s">
        <v>533</v>
      </c>
      <c r="E39" s="176">
        <v>1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62000</v>
      </c>
      <c r="K39" s="156">
        <f t="shared" si="9"/>
        <v>62000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56.25" outlineLevel="1" x14ac:dyDescent="0.2">
      <c r="A40" s="173">
        <v>31</v>
      </c>
      <c r="B40" s="174" t="s">
        <v>1713</v>
      </c>
      <c r="C40" s="180" t="s">
        <v>1945</v>
      </c>
      <c r="D40" s="175" t="s">
        <v>533</v>
      </c>
      <c r="E40" s="176">
        <v>8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8235</v>
      </c>
      <c r="K40" s="156">
        <f t="shared" si="9"/>
        <v>65880</v>
      </c>
      <c r="L40" s="156">
        <v>21</v>
      </c>
      <c r="M40" s="156">
        <f t="shared" si="10"/>
        <v>0</v>
      </c>
      <c r="N40" s="155">
        <v>0</v>
      </c>
      <c r="O40" s="155">
        <f t="shared" si="11"/>
        <v>0</v>
      </c>
      <c r="P40" s="155">
        <v>0</v>
      </c>
      <c r="Q40" s="155">
        <f t="shared" si="12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13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201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32</v>
      </c>
      <c r="B41" s="174" t="s">
        <v>1715</v>
      </c>
      <c r="C41" s="180" t="s">
        <v>1946</v>
      </c>
      <c r="D41" s="175" t="s">
        <v>533</v>
      </c>
      <c r="E41" s="176">
        <v>8</v>
      </c>
      <c r="F41" s="177"/>
      <c r="G41" s="178">
        <f t="shared" si="7"/>
        <v>0</v>
      </c>
      <c r="H41" s="157">
        <v>0</v>
      </c>
      <c r="I41" s="156">
        <f t="shared" si="8"/>
        <v>0</v>
      </c>
      <c r="J41" s="157">
        <v>450</v>
      </c>
      <c r="K41" s="156">
        <f t="shared" si="9"/>
        <v>3600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73">
        <v>33</v>
      </c>
      <c r="B42" s="174" t="s">
        <v>1717</v>
      </c>
      <c r="C42" s="180" t="s">
        <v>1947</v>
      </c>
      <c r="D42" s="175" t="s">
        <v>533</v>
      </c>
      <c r="E42" s="176">
        <v>1</v>
      </c>
      <c r="F42" s="177"/>
      <c r="G42" s="178">
        <f t="shared" si="7"/>
        <v>0</v>
      </c>
      <c r="H42" s="157">
        <v>0</v>
      </c>
      <c r="I42" s="156">
        <f t="shared" si="8"/>
        <v>0</v>
      </c>
      <c r="J42" s="157">
        <v>108000</v>
      </c>
      <c r="K42" s="156">
        <f t="shared" si="9"/>
        <v>108000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3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34</v>
      </c>
      <c r="B43" s="174" t="s">
        <v>1719</v>
      </c>
      <c r="C43" s="180" t="s">
        <v>1948</v>
      </c>
      <c r="D43" s="175" t="s">
        <v>533</v>
      </c>
      <c r="E43" s="176">
        <v>1</v>
      </c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28818</v>
      </c>
      <c r="K43" s="156">
        <f t="shared" si="9"/>
        <v>28818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13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45" outlineLevel="1" x14ac:dyDescent="0.2">
      <c r="A44" s="173">
        <v>35</v>
      </c>
      <c r="B44" s="174" t="s">
        <v>1721</v>
      </c>
      <c r="C44" s="180" t="s">
        <v>1949</v>
      </c>
      <c r="D44" s="175" t="s">
        <v>533</v>
      </c>
      <c r="E44" s="176">
        <v>1</v>
      </c>
      <c r="F44" s="177"/>
      <c r="G44" s="178">
        <f t="shared" si="7"/>
        <v>0</v>
      </c>
      <c r="H44" s="157">
        <v>0</v>
      </c>
      <c r="I44" s="156">
        <f t="shared" si="8"/>
        <v>0</v>
      </c>
      <c r="J44" s="157">
        <v>17141</v>
      </c>
      <c r="K44" s="156">
        <f t="shared" si="9"/>
        <v>17141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13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36</v>
      </c>
      <c r="B45" s="174" t="s">
        <v>1723</v>
      </c>
      <c r="C45" s="180" t="s">
        <v>1950</v>
      </c>
      <c r="D45" s="175" t="s">
        <v>533</v>
      </c>
      <c r="E45" s="176">
        <v>8</v>
      </c>
      <c r="F45" s="177"/>
      <c r="G45" s="178">
        <f t="shared" si="7"/>
        <v>0</v>
      </c>
      <c r="H45" s="157">
        <v>0</v>
      </c>
      <c r="I45" s="156">
        <f t="shared" si="8"/>
        <v>0</v>
      </c>
      <c r="J45" s="157">
        <v>350</v>
      </c>
      <c r="K45" s="156">
        <f t="shared" si="9"/>
        <v>2800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13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37</v>
      </c>
      <c r="B46" s="174" t="s">
        <v>1725</v>
      </c>
      <c r="C46" s="180" t="s">
        <v>1951</v>
      </c>
      <c r="D46" s="175" t="s">
        <v>533</v>
      </c>
      <c r="E46" s="176">
        <v>1</v>
      </c>
      <c r="F46" s="177"/>
      <c r="G46" s="178">
        <f t="shared" si="7"/>
        <v>0</v>
      </c>
      <c r="H46" s="157">
        <v>0</v>
      </c>
      <c r="I46" s="156">
        <f t="shared" si="8"/>
        <v>0</v>
      </c>
      <c r="J46" s="157">
        <v>2500</v>
      </c>
      <c r="K46" s="156">
        <f t="shared" si="9"/>
        <v>2500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13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201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45" outlineLevel="1" x14ac:dyDescent="0.2">
      <c r="A47" s="173">
        <v>38</v>
      </c>
      <c r="B47" s="174" t="s">
        <v>1727</v>
      </c>
      <c r="C47" s="180" t="s">
        <v>1952</v>
      </c>
      <c r="D47" s="175" t="s">
        <v>533</v>
      </c>
      <c r="E47" s="176">
        <v>20</v>
      </c>
      <c r="F47" s="177"/>
      <c r="G47" s="178">
        <f t="shared" si="7"/>
        <v>0</v>
      </c>
      <c r="H47" s="157">
        <v>0</v>
      </c>
      <c r="I47" s="156">
        <f t="shared" si="8"/>
        <v>0</v>
      </c>
      <c r="J47" s="157">
        <v>8820</v>
      </c>
      <c r="K47" s="156">
        <f t="shared" si="9"/>
        <v>176400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13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39</v>
      </c>
      <c r="B48" s="174" t="s">
        <v>1729</v>
      </c>
      <c r="C48" s="180" t="s">
        <v>1953</v>
      </c>
      <c r="D48" s="175" t="s">
        <v>533</v>
      </c>
      <c r="E48" s="176">
        <v>20</v>
      </c>
      <c r="F48" s="177"/>
      <c r="G48" s="178">
        <f t="shared" si="7"/>
        <v>0</v>
      </c>
      <c r="H48" s="157">
        <v>0</v>
      </c>
      <c r="I48" s="156">
        <f t="shared" si="8"/>
        <v>0</v>
      </c>
      <c r="J48" s="157">
        <v>1200</v>
      </c>
      <c r="K48" s="156">
        <f t="shared" si="9"/>
        <v>24000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40</v>
      </c>
      <c r="B49" s="174" t="s">
        <v>1731</v>
      </c>
      <c r="C49" s="180" t="s">
        <v>1954</v>
      </c>
      <c r="D49" s="175" t="s">
        <v>533</v>
      </c>
      <c r="E49" s="176">
        <v>10</v>
      </c>
      <c r="F49" s="177"/>
      <c r="G49" s="178">
        <f t="shared" si="7"/>
        <v>0</v>
      </c>
      <c r="H49" s="157">
        <v>0</v>
      </c>
      <c r="I49" s="156">
        <f t="shared" si="8"/>
        <v>0</v>
      </c>
      <c r="J49" s="157">
        <v>2500</v>
      </c>
      <c r="K49" s="156">
        <f t="shared" si="9"/>
        <v>25000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41</v>
      </c>
      <c r="B50" s="174" t="s">
        <v>1733</v>
      </c>
      <c r="C50" s="180" t="s">
        <v>1955</v>
      </c>
      <c r="D50" s="175" t="s">
        <v>533</v>
      </c>
      <c r="E50" s="176">
        <v>1</v>
      </c>
      <c r="F50" s="177"/>
      <c r="G50" s="178">
        <f t="shared" si="7"/>
        <v>0</v>
      </c>
      <c r="H50" s="157">
        <v>0</v>
      </c>
      <c r="I50" s="156">
        <f t="shared" si="8"/>
        <v>0</v>
      </c>
      <c r="J50" s="157">
        <v>17500</v>
      </c>
      <c r="K50" s="156">
        <f t="shared" si="9"/>
        <v>17500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33.75" outlineLevel="1" x14ac:dyDescent="0.2">
      <c r="A51" s="173">
        <v>42</v>
      </c>
      <c r="B51" s="174" t="s">
        <v>1735</v>
      </c>
      <c r="C51" s="180" t="s">
        <v>1956</v>
      </c>
      <c r="D51" s="175" t="s">
        <v>533</v>
      </c>
      <c r="E51" s="176">
        <v>5</v>
      </c>
      <c r="F51" s="177"/>
      <c r="G51" s="178">
        <f t="shared" si="7"/>
        <v>0</v>
      </c>
      <c r="H51" s="157">
        <v>0</v>
      </c>
      <c r="I51" s="156">
        <f t="shared" si="8"/>
        <v>0</v>
      </c>
      <c r="J51" s="157">
        <v>22141</v>
      </c>
      <c r="K51" s="156">
        <f t="shared" si="9"/>
        <v>110705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3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3">
        <v>43</v>
      </c>
      <c r="B52" s="174" t="s">
        <v>1737</v>
      </c>
      <c r="C52" s="180" t="s">
        <v>1957</v>
      </c>
      <c r="D52" s="175" t="s">
        <v>533</v>
      </c>
      <c r="E52" s="176">
        <v>5</v>
      </c>
      <c r="F52" s="177"/>
      <c r="G52" s="178">
        <f t="shared" si="7"/>
        <v>0</v>
      </c>
      <c r="H52" s="157">
        <v>0</v>
      </c>
      <c r="I52" s="156">
        <f t="shared" si="8"/>
        <v>0</v>
      </c>
      <c r="J52" s="157">
        <v>14577</v>
      </c>
      <c r="K52" s="156">
        <f t="shared" si="9"/>
        <v>72885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13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44</v>
      </c>
      <c r="B53" s="174" t="s">
        <v>1739</v>
      </c>
      <c r="C53" s="180" t="s">
        <v>1942</v>
      </c>
      <c r="D53" s="175" t="s">
        <v>533</v>
      </c>
      <c r="E53" s="176">
        <v>1</v>
      </c>
      <c r="F53" s="177"/>
      <c r="G53" s="178">
        <f t="shared" si="7"/>
        <v>0</v>
      </c>
      <c r="H53" s="157">
        <v>0</v>
      </c>
      <c r="I53" s="156">
        <f t="shared" si="8"/>
        <v>0</v>
      </c>
      <c r="J53" s="157">
        <v>5000</v>
      </c>
      <c r="K53" s="156">
        <f t="shared" si="9"/>
        <v>5000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13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60" t="s">
        <v>192</v>
      </c>
      <c r="B54" s="161" t="s">
        <v>78</v>
      </c>
      <c r="C54" s="179" t="s">
        <v>79</v>
      </c>
      <c r="D54" s="162"/>
      <c r="E54" s="163"/>
      <c r="F54" s="164"/>
      <c r="G54" s="165">
        <f>SUMIF(AG55:AG73,"&lt;&gt;NOR",G55:G73)</f>
        <v>0</v>
      </c>
      <c r="H54" s="159"/>
      <c r="I54" s="159">
        <f>SUM(I55:I73)</f>
        <v>0</v>
      </c>
      <c r="J54" s="159"/>
      <c r="K54" s="159">
        <f>SUM(K55:K73)</f>
        <v>118017.59</v>
      </c>
      <c r="L54" s="159"/>
      <c r="M54" s="159">
        <f>SUM(M55:M73)</f>
        <v>0</v>
      </c>
      <c r="N54" s="158"/>
      <c r="O54" s="158">
        <f>SUM(O55:O73)</f>
        <v>0</v>
      </c>
      <c r="P54" s="158"/>
      <c r="Q54" s="158">
        <f>SUM(Q55:Q73)</f>
        <v>0</v>
      </c>
      <c r="R54" s="159"/>
      <c r="S54" s="159"/>
      <c r="T54" s="159"/>
      <c r="U54" s="159"/>
      <c r="V54" s="159">
        <f>SUM(V55:V73)</f>
        <v>0</v>
      </c>
      <c r="W54" s="159"/>
      <c r="X54" s="159"/>
      <c r="Y54" s="159"/>
      <c r="AG54" t="s">
        <v>193</v>
      </c>
    </row>
    <row r="55" spans="1:60" outlineLevel="1" x14ac:dyDescent="0.2">
      <c r="A55" s="173">
        <v>45</v>
      </c>
      <c r="B55" s="174" t="s">
        <v>1741</v>
      </c>
      <c r="C55" s="180" t="s">
        <v>1958</v>
      </c>
      <c r="D55" s="175" t="s">
        <v>533</v>
      </c>
      <c r="E55" s="176">
        <v>27</v>
      </c>
      <c r="F55" s="177"/>
      <c r="G55" s="178">
        <f t="shared" ref="G55:G73" si="14">ROUND(E55*F55,2)</f>
        <v>0</v>
      </c>
      <c r="H55" s="157">
        <v>0</v>
      </c>
      <c r="I55" s="156">
        <f t="shared" ref="I55:I73" si="15">ROUND(E55*H55,2)</f>
        <v>0</v>
      </c>
      <c r="J55" s="157">
        <v>54.91</v>
      </c>
      <c r="K55" s="156">
        <f t="shared" ref="K55:K73" si="16">ROUND(E55*J55,2)</f>
        <v>1482.57</v>
      </c>
      <c r="L55" s="156">
        <v>21</v>
      </c>
      <c r="M55" s="156">
        <f t="shared" ref="M55:M73" si="17">G55*(1+L55/100)</f>
        <v>0</v>
      </c>
      <c r="N55" s="155">
        <v>0</v>
      </c>
      <c r="O55" s="155">
        <f t="shared" ref="O55:O73" si="18">ROUND(E55*N55,2)</f>
        <v>0</v>
      </c>
      <c r="P55" s="155">
        <v>0</v>
      </c>
      <c r="Q55" s="155">
        <f t="shared" ref="Q55:Q73" si="19">ROUND(E55*P55,2)</f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ref="V55:V73" si="20">ROUND(E55*U55,2)</f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1743</v>
      </c>
      <c r="C56" s="180" t="s">
        <v>1959</v>
      </c>
      <c r="D56" s="175" t="s">
        <v>533</v>
      </c>
      <c r="E56" s="176">
        <v>27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32.950000000000003</v>
      </c>
      <c r="K56" s="156">
        <f t="shared" si="16"/>
        <v>889.65</v>
      </c>
      <c r="L56" s="156">
        <v>21</v>
      </c>
      <c r="M56" s="156">
        <f t="shared" si="17"/>
        <v>0</v>
      </c>
      <c r="N56" s="155">
        <v>0</v>
      </c>
      <c r="O56" s="155">
        <f t="shared" si="18"/>
        <v>0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47</v>
      </c>
      <c r="B57" s="174" t="s">
        <v>1745</v>
      </c>
      <c r="C57" s="180" t="s">
        <v>1960</v>
      </c>
      <c r="D57" s="175" t="s">
        <v>533</v>
      </c>
      <c r="E57" s="176">
        <v>27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171.6</v>
      </c>
      <c r="K57" s="156">
        <f t="shared" si="16"/>
        <v>4633.2</v>
      </c>
      <c r="L57" s="156">
        <v>21</v>
      </c>
      <c r="M57" s="156">
        <f t="shared" si="17"/>
        <v>0</v>
      </c>
      <c r="N57" s="155">
        <v>0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48</v>
      </c>
      <c r="B58" s="174" t="s">
        <v>1747</v>
      </c>
      <c r="C58" s="180" t="s">
        <v>1961</v>
      </c>
      <c r="D58" s="175" t="s">
        <v>344</v>
      </c>
      <c r="E58" s="176">
        <v>1080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10.56</v>
      </c>
      <c r="K58" s="156">
        <f t="shared" si="16"/>
        <v>11404.8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49</v>
      </c>
      <c r="B59" s="174" t="s">
        <v>1749</v>
      </c>
      <c r="C59" s="180" t="s">
        <v>1962</v>
      </c>
      <c r="D59" s="175" t="s">
        <v>344</v>
      </c>
      <c r="E59" s="176">
        <v>1080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11.44</v>
      </c>
      <c r="K59" s="156">
        <f t="shared" si="16"/>
        <v>12355.2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50</v>
      </c>
      <c r="B60" s="174" t="s">
        <v>1751</v>
      </c>
      <c r="C60" s="180" t="s">
        <v>1963</v>
      </c>
      <c r="D60" s="175" t="s">
        <v>533</v>
      </c>
      <c r="E60" s="176">
        <v>1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6412</v>
      </c>
      <c r="K60" s="156">
        <f t="shared" si="16"/>
        <v>6412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51</v>
      </c>
      <c r="B61" s="174" t="s">
        <v>1753</v>
      </c>
      <c r="C61" s="180" t="s">
        <v>1964</v>
      </c>
      <c r="D61" s="175" t="s">
        <v>533</v>
      </c>
      <c r="E61" s="176">
        <v>1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336.34</v>
      </c>
      <c r="K61" s="156">
        <f t="shared" si="16"/>
        <v>336.34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52</v>
      </c>
      <c r="B62" s="174" t="s">
        <v>1755</v>
      </c>
      <c r="C62" s="180" t="s">
        <v>1965</v>
      </c>
      <c r="D62" s="175" t="s">
        <v>533</v>
      </c>
      <c r="E62" s="176">
        <v>2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400.4</v>
      </c>
      <c r="K62" s="156">
        <f t="shared" si="16"/>
        <v>800.8</v>
      </c>
      <c r="L62" s="156">
        <v>21</v>
      </c>
      <c r="M62" s="156">
        <f t="shared" si="17"/>
        <v>0</v>
      </c>
      <c r="N62" s="155">
        <v>0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3">
        <v>53</v>
      </c>
      <c r="B63" s="174" t="s">
        <v>1757</v>
      </c>
      <c r="C63" s="180" t="s">
        <v>1966</v>
      </c>
      <c r="D63" s="175" t="s">
        <v>533</v>
      </c>
      <c r="E63" s="176">
        <v>1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400.4</v>
      </c>
      <c r="K63" s="156">
        <f t="shared" si="16"/>
        <v>400.4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54</v>
      </c>
      <c r="B64" s="174" t="s">
        <v>1759</v>
      </c>
      <c r="C64" s="180" t="s">
        <v>1967</v>
      </c>
      <c r="D64" s="175" t="s">
        <v>533</v>
      </c>
      <c r="E64" s="176">
        <v>4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1710.72</v>
      </c>
      <c r="K64" s="156">
        <f t="shared" si="16"/>
        <v>6842.88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55</v>
      </c>
      <c r="B65" s="174" t="s">
        <v>1761</v>
      </c>
      <c r="C65" s="180" t="s">
        <v>1968</v>
      </c>
      <c r="D65" s="175" t="s">
        <v>533</v>
      </c>
      <c r="E65" s="176">
        <v>7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148</v>
      </c>
      <c r="K65" s="156">
        <f t="shared" si="16"/>
        <v>1036</v>
      </c>
      <c r="L65" s="156">
        <v>21</v>
      </c>
      <c r="M65" s="156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56</v>
      </c>
      <c r="B66" s="174" t="s">
        <v>1763</v>
      </c>
      <c r="C66" s="180" t="s">
        <v>1969</v>
      </c>
      <c r="D66" s="175" t="s">
        <v>533</v>
      </c>
      <c r="E66" s="176">
        <v>1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3140</v>
      </c>
      <c r="K66" s="156">
        <f t="shared" si="16"/>
        <v>3140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3">
        <v>57</v>
      </c>
      <c r="B67" s="174" t="s">
        <v>1765</v>
      </c>
      <c r="C67" s="180" t="s">
        <v>1970</v>
      </c>
      <c r="D67" s="175" t="s">
        <v>533</v>
      </c>
      <c r="E67" s="176">
        <v>1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1210</v>
      </c>
      <c r="K67" s="156">
        <f t="shared" si="16"/>
        <v>1210</v>
      </c>
      <c r="L67" s="156">
        <v>21</v>
      </c>
      <c r="M67" s="156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197</v>
      </c>
      <c r="T67" s="156" t="s">
        <v>198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201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3">
        <v>58</v>
      </c>
      <c r="B68" s="174" t="s">
        <v>1767</v>
      </c>
      <c r="C68" s="180" t="s">
        <v>1937</v>
      </c>
      <c r="D68" s="175" t="s">
        <v>533</v>
      </c>
      <c r="E68" s="176">
        <v>80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56.25</v>
      </c>
      <c r="K68" s="156">
        <f t="shared" si="16"/>
        <v>4500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si="20"/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201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59</v>
      </c>
      <c r="B69" s="174" t="s">
        <v>1769</v>
      </c>
      <c r="C69" s="180" t="s">
        <v>1971</v>
      </c>
      <c r="D69" s="175" t="s">
        <v>344</v>
      </c>
      <c r="E69" s="176">
        <v>325</v>
      </c>
      <c r="F69" s="177"/>
      <c r="G69" s="178">
        <f t="shared" si="14"/>
        <v>0</v>
      </c>
      <c r="H69" s="157">
        <v>0</v>
      </c>
      <c r="I69" s="156">
        <f t="shared" si="15"/>
        <v>0</v>
      </c>
      <c r="J69" s="157">
        <v>63.75</v>
      </c>
      <c r="K69" s="156">
        <f t="shared" si="16"/>
        <v>20718.75</v>
      </c>
      <c r="L69" s="156">
        <v>21</v>
      </c>
      <c r="M69" s="156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0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201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60</v>
      </c>
      <c r="B70" s="174" t="s">
        <v>1771</v>
      </c>
      <c r="C70" s="180" t="s">
        <v>1939</v>
      </c>
      <c r="D70" s="175" t="s">
        <v>344</v>
      </c>
      <c r="E70" s="176">
        <v>325</v>
      </c>
      <c r="F70" s="177"/>
      <c r="G70" s="178">
        <f t="shared" si="14"/>
        <v>0</v>
      </c>
      <c r="H70" s="157">
        <v>0</v>
      </c>
      <c r="I70" s="156">
        <f t="shared" si="15"/>
        <v>0</v>
      </c>
      <c r="J70" s="157">
        <v>12.5</v>
      </c>
      <c r="K70" s="156">
        <f t="shared" si="16"/>
        <v>4062.5</v>
      </c>
      <c r="L70" s="156">
        <v>21</v>
      </c>
      <c r="M70" s="156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0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201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61</v>
      </c>
      <c r="B71" s="174" t="s">
        <v>1773</v>
      </c>
      <c r="C71" s="180" t="s">
        <v>1940</v>
      </c>
      <c r="D71" s="175" t="s">
        <v>344</v>
      </c>
      <c r="E71" s="176">
        <v>325</v>
      </c>
      <c r="F71" s="177"/>
      <c r="G71" s="178">
        <f t="shared" si="14"/>
        <v>0</v>
      </c>
      <c r="H71" s="157">
        <v>0</v>
      </c>
      <c r="I71" s="156">
        <f t="shared" si="15"/>
        <v>0</v>
      </c>
      <c r="J71" s="157">
        <v>2.5</v>
      </c>
      <c r="K71" s="156">
        <f t="shared" si="16"/>
        <v>812.5</v>
      </c>
      <c r="L71" s="156">
        <v>21</v>
      </c>
      <c r="M71" s="156">
        <f t="shared" si="17"/>
        <v>0</v>
      </c>
      <c r="N71" s="155">
        <v>0</v>
      </c>
      <c r="O71" s="155">
        <f t="shared" si="18"/>
        <v>0</v>
      </c>
      <c r="P71" s="155">
        <v>0</v>
      </c>
      <c r="Q71" s="155">
        <f t="shared" si="19"/>
        <v>0</v>
      </c>
      <c r="R71" s="156"/>
      <c r="S71" s="156" t="s">
        <v>197</v>
      </c>
      <c r="T71" s="156" t="s">
        <v>198</v>
      </c>
      <c r="U71" s="156">
        <v>0</v>
      </c>
      <c r="V71" s="156">
        <f t="shared" si="20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201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62</v>
      </c>
      <c r="B72" s="174" t="s">
        <v>1775</v>
      </c>
      <c r="C72" s="180" t="s">
        <v>1972</v>
      </c>
      <c r="D72" s="175" t="s">
        <v>533</v>
      </c>
      <c r="E72" s="176">
        <v>20</v>
      </c>
      <c r="F72" s="177"/>
      <c r="G72" s="178">
        <f t="shared" si="14"/>
        <v>0</v>
      </c>
      <c r="H72" s="157">
        <v>0</v>
      </c>
      <c r="I72" s="156">
        <f t="shared" si="15"/>
        <v>0</v>
      </c>
      <c r="J72" s="157">
        <v>1599</v>
      </c>
      <c r="K72" s="156">
        <f t="shared" si="16"/>
        <v>31980</v>
      </c>
      <c r="L72" s="156">
        <v>21</v>
      </c>
      <c r="M72" s="156">
        <f t="shared" si="17"/>
        <v>0</v>
      </c>
      <c r="N72" s="155">
        <v>0</v>
      </c>
      <c r="O72" s="155">
        <f t="shared" si="18"/>
        <v>0</v>
      </c>
      <c r="P72" s="155">
        <v>0</v>
      </c>
      <c r="Q72" s="155">
        <f t="shared" si="19"/>
        <v>0</v>
      </c>
      <c r="R72" s="156"/>
      <c r="S72" s="156" t="s">
        <v>197</v>
      </c>
      <c r="T72" s="156" t="s">
        <v>198</v>
      </c>
      <c r="U72" s="156">
        <v>0</v>
      </c>
      <c r="V72" s="156">
        <f t="shared" si="20"/>
        <v>0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201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63</v>
      </c>
      <c r="B73" s="174" t="s">
        <v>1777</v>
      </c>
      <c r="C73" s="180" t="s">
        <v>1942</v>
      </c>
      <c r="D73" s="175" t="s">
        <v>533</v>
      </c>
      <c r="E73" s="176">
        <v>1</v>
      </c>
      <c r="F73" s="177"/>
      <c r="G73" s="178">
        <f t="shared" si="14"/>
        <v>0</v>
      </c>
      <c r="H73" s="157">
        <v>0</v>
      </c>
      <c r="I73" s="156">
        <f t="shared" si="15"/>
        <v>0</v>
      </c>
      <c r="J73" s="157">
        <v>5000</v>
      </c>
      <c r="K73" s="156">
        <f t="shared" si="16"/>
        <v>5000</v>
      </c>
      <c r="L73" s="156">
        <v>21</v>
      </c>
      <c r="M73" s="156">
        <f t="shared" si="17"/>
        <v>0</v>
      </c>
      <c r="N73" s="155">
        <v>0</v>
      </c>
      <c r="O73" s="155">
        <f t="shared" si="18"/>
        <v>0</v>
      </c>
      <c r="P73" s="155">
        <v>0</v>
      </c>
      <c r="Q73" s="155">
        <f t="shared" si="19"/>
        <v>0</v>
      </c>
      <c r="R73" s="156"/>
      <c r="S73" s="156" t="s">
        <v>197</v>
      </c>
      <c r="T73" s="156" t="s">
        <v>198</v>
      </c>
      <c r="U73" s="156">
        <v>0</v>
      </c>
      <c r="V73" s="156">
        <f t="shared" si="20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201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0" t="s">
        <v>192</v>
      </c>
      <c r="B74" s="161" t="s">
        <v>88</v>
      </c>
      <c r="C74" s="179" t="s">
        <v>89</v>
      </c>
      <c r="D74" s="162"/>
      <c r="E74" s="163"/>
      <c r="F74" s="164"/>
      <c r="G74" s="165">
        <f>SUMIF(AG75:AG85,"&lt;&gt;NOR",G75:G85)</f>
        <v>0</v>
      </c>
      <c r="H74" s="159"/>
      <c r="I74" s="159">
        <f>SUM(I75:I85)</f>
        <v>0</v>
      </c>
      <c r="J74" s="159"/>
      <c r="K74" s="159">
        <f>SUM(K75:K85)</f>
        <v>239678</v>
      </c>
      <c r="L74" s="159"/>
      <c r="M74" s="159">
        <f>SUM(M75:M85)</f>
        <v>0</v>
      </c>
      <c r="N74" s="158"/>
      <c r="O74" s="158">
        <f>SUM(O75:O85)</f>
        <v>0</v>
      </c>
      <c r="P74" s="158"/>
      <c r="Q74" s="158">
        <f>SUM(Q75:Q85)</f>
        <v>0</v>
      </c>
      <c r="R74" s="159"/>
      <c r="S74" s="159"/>
      <c r="T74" s="159"/>
      <c r="U74" s="159"/>
      <c r="V74" s="159">
        <f>SUM(V75:V85)</f>
        <v>0</v>
      </c>
      <c r="W74" s="159"/>
      <c r="X74" s="159"/>
      <c r="Y74" s="159"/>
      <c r="AG74" t="s">
        <v>193</v>
      </c>
    </row>
    <row r="75" spans="1:60" outlineLevel="1" x14ac:dyDescent="0.2">
      <c r="A75" s="173">
        <v>64</v>
      </c>
      <c r="B75" s="174" t="s">
        <v>1779</v>
      </c>
      <c r="C75" s="180" t="s">
        <v>1973</v>
      </c>
      <c r="D75" s="175" t="s">
        <v>533</v>
      </c>
      <c r="E75" s="176">
        <v>3</v>
      </c>
      <c r="F75" s="177"/>
      <c r="G75" s="178">
        <f t="shared" ref="G75:G85" si="21">ROUND(E75*F75,2)</f>
        <v>0</v>
      </c>
      <c r="H75" s="157">
        <v>0</v>
      </c>
      <c r="I75" s="156">
        <f t="shared" ref="I75:I85" si="22">ROUND(E75*H75,2)</f>
        <v>0</v>
      </c>
      <c r="J75" s="157">
        <v>4121</v>
      </c>
      <c r="K75" s="156">
        <f t="shared" ref="K75:K85" si="23">ROUND(E75*J75,2)</f>
        <v>12363</v>
      </c>
      <c r="L75" s="156">
        <v>21</v>
      </c>
      <c r="M75" s="156">
        <f t="shared" ref="M75:M85" si="24">G75*(1+L75/100)</f>
        <v>0</v>
      </c>
      <c r="N75" s="155">
        <v>0</v>
      </c>
      <c r="O75" s="155">
        <f t="shared" ref="O75:O85" si="25">ROUND(E75*N75,2)</f>
        <v>0</v>
      </c>
      <c r="P75" s="155">
        <v>0</v>
      </c>
      <c r="Q75" s="155">
        <f t="shared" ref="Q75:Q85" si="26">ROUND(E75*P75,2)</f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ref="V75:V85" si="27">ROUND(E75*U75,2)</f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201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65</v>
      </c>
      <c r="B76" s="174" t="s">
        <v>1781</v>
      </c>
      <c r="C76" s="180" t="s">
        <v>1974</v>
      </c>
      <c r="D76" s="175" t="s">
        <v>533</v>
      </c>
      <c r="E76" s="176">
        <v>3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4950</v>
      </c>
      <c r="K76" s="156">
        <f t="shared" si="23"/>
        <v>14850</v>
      </c>
      <c r="L76" s="156">
        <v>21</v>
      </c>
      <c r="M76" s="156">
        <f t="shared" si="24"/>
        <v>0</v>
      </c>
      <c r="N76" s="155">
        <v>0</v>
      </c>
      <c r="O76" s="155">
        <f t="shared" si="25"/>
        <v>0</v>
      </c>
      <c r="P76" s="155">
        <v>0</v>
      </c>
      <c r="Q76" s="155">
        <f t="shared" si="26"/>
        <v>0</v>
      </c>
      <c r="R76" s="156"/>
      <c r="S76" s="156" t="s">
        <v>197</v>
      </c>
      <c r="T76" s="156" t="s">
        <v>198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201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33.75" outlineLevel="1" x14ac:dyDescent="0.2">
      <c r="A77" s="173">
        <v>66</v>
      </c>
      <c r="B77" s="174" t="s">
        <v>1783</v>
      </c>
      <c r="C77" s="180" t="s">
        <v>1925</v>
      </c>
      <c r="D77" s="175" t="s">
        <v>533</v>
      </c>
      <c r="E77" s="176">
        <v>3500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25</v>
      </c>
      <c r="K77" s="156">
        <f t="shared" si="23"/>
        <v>87500</v>
      </c>
      <c r="L77" s="156">
        <v>21</v>
      </c>
      <c r="M77" s="156">
        <f t="shared" si="24"/>
        <v>0</v>
      </c>
      <c r="N77" s="155">
        <v>0</v>
      </c>
      <c r="O77" s="155">
        <f t="shared" si="25"/>
        <v>0</v>
      </c>
      <c r="P77" s="155">
        <v>0</v>
      </c>
      <c r="Q77" s="155">
        <f t="shared" si="26"/>
        <v>0</v>
      </c>
      <c r="R77" s="156"/>
      <c r="S77" s="156" t="s">
        <v>197</v>
      </c>
      <c r="T77" s="156" t="s">
        <v>198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201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3">
        <v>67</v>
      </c>
      <c r="B78" s="174" t="s">
        <v>1785</v>
      </c>
      <c r="C78" s="180" t="s">
        <v>1975</v>
      </c>
      <c r="D78" s="175" t="s">
        <v>533</v>
      </c>
      <c r="E78" s="176">
        <v>3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2880</v>
      </c>
      <c r="K78" s="156">
        <f t="shared" si="23"/>
        <v>8640</v>
      </c>
      <c r="L78" s="156">
        <v>21</v>
      </c>
      <c r="M78" s="156">
        <f t="shared" si="24"/>
        <v>0</v>
      </c>
      <c r="N78" s="155">
        <v>0</v>
      </c>
      <c r="O78" s="155">
        <f t="shared" si="25"/>
        <v>0</v>
      </c>
      <c r="P78" s="155">
        <v>0</v>
      </c>
      <c r="Q78" s="155">
        <f t="shared" si="26"/>
        <v>0</v>
      </c>
      <c r="R78" s="156"/>
      <c r="S78" s="156" t="s">
        <v>197</v>
      </c>
      <c r="T78" s="156" t="s">
        <v>198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201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3">
        <v>68</v>
      </c>
      <c r="B79" s="174" t="s">
        <v>1787</v>
      </c>
      <c r="C79" s="180" t="s">
        <v>1976</v>
      </c>
      <c r="D79" s="175" t="s">
        <v>533</v>
      </c>
      <c r="E79" s="176">
        <v>680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12.5</v>
      </c>
      <c r="K79" s="156">
        <f t="shared" si="23"/>
        <v>8500</v>
      </c>
      <c r="L79" s="156">
        <v>21</v>
      </c>
      <c r="M79" s="156">
        <f t="shared" si="24"/>
        <v>0</v>
      </c>
      <c r="N79" s="155">
        <v>0</v>
      </c>
      <c r="O79" s="155">
        <f t="shared" si="25"/>
        <v>0</v>
      </c>
      <c r="P79" s="155">
        <v>0</v>
      </c>
      <c r="Q79" s="155">
        <f t="shared" si="26"/>
        <v>0</v>
      </c>
      <c r="R79" s="156"/>
      <c r="S79" s="156" t="s">
        <v>197</v>
      </c>
      <c r="T79" s="156" t="s">
        <v>198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201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3">
        <v>69</v>
      </c>
      <c r="B80" s="174" t="s">
        <v>1789</v>
      </c>
      <c r="C80" s="180" t="s">
        <v>1977</v>
      </c>
      <c r="D80" s="175" t="s">
        <v>533</v>
      </c>
      <c r="E80" s="176">
        <v>680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11.25</v>
      </c>
      <c r="K80" s="156">
        <f t="shared" si="23"/>
        <v>7650</v>
      </c>
      <c r="L80" s="156">
        <v>21</v>
      </c>
      <c r="M80" s="156">
        <f t="shared" si="24"/>
        <v>0</v>
      </c>
      <c r="N80" s="155">
        <v>0</v>
      </c>
      <c r="O80" s="155">
        <f t="shared" si="25"/>
        <v>0</v>
      </c>
      <c r="P80" s="155">
        <v>0</v>
      </c>
      <c r="Q80" s="155">
        <f t="shared" si="26"/>
        <v>0</v>
      </c>
      <c r="R80" s="156"/>
      <c r="S80" s="156" t="s">
        <v>197</v>
      </c>
      <c r="T80" s="156" t="s">
        <v>198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201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70</v>
      </c>
      <c r="B81" s="174" t="s">
        <v>1791</v>
      </c>
      <c r="C81" s="180" t="s">
        <v>1978</v>
      </c>
      <c r="D81" s="175" t="s">
        <v>533</v>
      </c>
      <c r="E81" s="176">
        <v>110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56.25</v>
      </c>
      <c r="K81" s="156">
        <f t="shared" si="23"/>
        <v>6187.5</v>
      </c>
      <c r="L81" s="156">
        <v>21</v>
      </c>
      <c r="M81" s="156">
        <f t="shared" si="24"/>
        <v>0</v>
      </c>
      <c r="N81" s="155">
        <v>0</v>
      </c>
      <c r="O81" s="155">
        <f t="shared" si="25"/>
        <v>0</v>
      </c>
      <c r="P81" s="155">
        <v>0</v>
      </c>
      <c r="Q81" s="155">
        <f t="shared" si="26"/>
        <v>0</v>
      </c>
      <c r="R81" s="156"/>
      <c r="S81" s="156" t="s">
        <v>197</v>
      </c>
      <c r="T81" s="156" t="s">
        <v>198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201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3">
        <v>71</v>
      </c>
      <c r="B82" s="174" t="s">
        <v>1793</v>
      </c>
      <c r="C82" s="180" t="s">
        <v>1971</v>
      </c>
      <c r="D82" s="175" t="s">
        <v>344</v>
      </c>
      <c r="E82" s="176">
        <v>1130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63.75</v>
      </c>
      <c r="K82" s="156">
        <f t="shared" si="23"/>
        <v>72037.5</v>
      </c>
      <c r="L82" s="156">
        <v>21</v>
      </c>
      <c r="M82" s="156">
        <f t="shared" si="24"/>
        <v>0</v>
      </c>
      <c r="N82" s="155">
        <v>0</v>
      </c>
      <c r="O82" s="155">
        <f t="shared" si="25"/>
        <v>0</v>
      </c>
      <c r="P82" s="155">
        <v>0</v>
      </c>
      <c r="Q82" s="155">
        <f t="shared" si="26"/>
        <v>0</v>
      </c>
      <c r="R82" s="156"/>
      <c r="S82" s="156" t="s">
        <v>197</v>
      </c>
      <c r="T82" s="156" t="s">
        <v>198</v>
      </c>
      <c r="U82" s="156">
        <v>0</v>
      </c>
      <c r="V82" s="156">
        <f t="shared" si="27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201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72</v>
      </c>
      <c r="B83" s="174" t="s">
        <v>1795</v>
      </c>
      <c r="C83" s="180" t="s">
        <v>1939</v>
      </c>
      <c r="D83" s="175" t="s">
        <v>344</v>
      </c>
      <c r="E83" s="176">
        <v>1130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12.5</v>
      </c>
      <c r="K83" s="156">
        <f t="shared" si="23"/>
        <v>14125</v>
      </c>
      <c r="L83" s="156">
        <v>21</v>
      </c>
      <c r="M83" s="156">
        <f t="shared" si="24"/>
        <v>0</v>
      </c>
      <c r="N83" s="155">
        <v>0</v>
      </c>
      <c r="O83" s="155">
        <f t="shared" si="25"/>
        <v>0</v>
      </c>
      <c r="P83" s="155">
        <v>0</v>
      </c>
      <c r="Q83" s="155">
        <f t="shared" si="26"/>
        <v>0</v>
      </c>
      <c r="R83" s="156"/>
      <c r="S83" s="156" t="s">
        <v>197</v>
      </c>
      <c r="T83" s="156" t="s">
        <v>198</v>
      </c>
      <c r="U83" s="156">
        <v>0</v>
      </c>
      <c r="V83" s="156">
        <f t="shared" si="27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201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73</v>
      </c>
      <c r="B84" s="174" t="s">
        <v>1797</v>
      </c>
      <c r="C84" s="180" t="s">
        <v>1940</v>
      </c>
      <c r="D84" s="175" t="s">
        <v>344</v>
      </c>
      <c r="E84" s="176">
        <v>1130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2.5</v>
      </c>
      <c r="K84" s="156">
        <f t="shared" si="23"/>
        <v>2825</v>
      </c>
      <c r="L84" s="156">
        <v>21</v>
      </c>
      <c r="M84" s="156">
        <f t="shared" si="24"/>
        <v>0</v>
      </c>
      <c r="N84" s="155">
        <v>0</v>
      </c>
      <c r="O84" s="155">
        <f t="shared" si="25"/>
        <v>0</v>
      </c>
      <c r="P84" s="155">
        <v>0</v>
      </c>
      <c r="Q84" s="155">
        <f t="shared" si="26"/>
        <v>0</v>
      </c>
      <c r="R84" s="156"/>
      <c r="S84" s="156" t="s">
        <v>197</v>
      </c>
      <c r="T84" s="156" t="s">
        <v>198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201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67">
        <v>74</v>
      </c>
      <c r="B85" s="168" t="s">
        <v>1799</v>
      </c>
      <c r="C85" s="181" t="s">
        <v>1942</v>
      </c>
      <c r="D85" s="169" t="s">
        <v>533</v>
      </c>
      <c r="E85" s="170">
        <v>1</v>
      </c>
      <c r="F85" s="171"/>
      <c r="G85" s="172">
        <f t="shared" si="21"/>
        <v>0</v>
      </c>
      <c r="H85" s="157">
        <v>0</v>
      </c>
      <c r="I85" s="156">
        <f t="shared" si="22"/>
        <v>0</v>
      </c>
      <c r="J85" s="157">
        <v>5000</v>
      </c>
      <c r="K85" s="156">
        <f t="shared" si="23"/>
        <v>5000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197</v>
      </c>
      <c r="T85" s="156" t="s">
        <v>198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201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3"/>
      <c r="B86" s="4"/>
      <c r="C86" s="18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178</v>
      </c>
    </row>
    <row r="87" spans="1:60" x14ac:dyDescent="0.2">
      <c r="A87" s="149"/>
      <c r="B87" s="150" t="s">
        <v>30</v>
      </c>
      <c r="C87" s="183"/>
      <c r="D87" s="151"/>
      <c r="E87" s="152"/>
      <c r="F87" s="152"/>
      <c r="G87" s="166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225</v>
      </c>
    </row>
    <row r="88" spans="1:60" x14ac:dyDescent="0.2">
      <c r="A88" s="3"/>
      <c r="B88" s="4"/>
      <c r="C88" s="18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8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95" t="s">
        <v>226</v>
      </c>
      <c r="B90" s="295"/>
      <c r="C90" s="29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83"/>
      <c r="B91" s="284"/>
      <c r="C91" s="285"/>
      <c r="D91" s="284"/>
      <c r="E91" s="284"/>
      <c r="F91" s="284"/>
      <c r="G91" s="28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227</v>
      </c>
    </row>
    <row r="92" spans="1:60" x14ac:dyDescent="0.2">
      <c r="A92" s="287"/>
      <c r="B92" s="288"/>
      <c r="C92" s="289"/>
      <c r="D92" s="288"/>
      <c r="E92" s="288"/>
      <c r="F92" s="288"/>
      <c r="G92" s="29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87"/>
      <c r="B93" s="288"/>
      <c r="C93" s="289"/>
      <c r="D93" s="288"/>
      <c r="E93" s="288"/>
      <c r="F93" s="288"/>
      <c r="G93" s="29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87"/>
      <c r="B94" s="288"/>
      <c r="C94" s="289"/>
      <c r="D94" s="288"/>
      <c r="E94" s="288"/>
      <c r="F94" s="288"/>
      <c r="G94" s="29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91"/>
      <c r="B95" s="292"/>
      <c r="C95" s="293"/>
      <c r="D95" s="292"/>
      <c r="E95" s="292"/>
      <c r="F95" s="292"/>
      <c r="G95" s="29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82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84"/>
      <c r="D97" s="10"/>
      <c r="AG97" t="s">
        <v>228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0"/>
  <sheetViews>
    <sheetView workbookViewId="0">
      <pane ySplit="7" topLeftCell="A90" activePane="bottomLeft" state="frozen"/>
      <selection pane="bottomLeft" activeCell="AS115" sqref="AS11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58</v>
      </c>
      <c r="C4" s="280" t="s">
        <v>59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0" t="s">
        <v>192</v>
      </c>
      <c r="B8" s="161" t="s">
        <v>96</v>
      </c>
      <c r="C8" s="179" t="s">
        <v>97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24495</v>
      </c>
      <c r="L8" s="159"/>
      <c r="M8" s="159">
        <f>SUM(M9:M9)</f>
        <v>0</v>
      </c>
      <c r="N8" s="158"/>
      <c r="O8" s="158">
        <f>SUM(O9:O9)</f>
        <v>0.17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1979</v>
      </c>
      <c r="C9" s="180" t="s">
        <v>1980</v>
      </c>
      <c r="D9" s="175" t="s">
        <v>344</v>
      </c>
      <c r="E9" s="176">
        <v>115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213</v>
      </c>
      <c r="K9" s="156">
        <f>ROUND(E9*J9,2)</f>
        <v>24495</v>
      </c>
      <c r="L9" s="156">
        <v>21</v>
      </c>
      <c r="M9" s="156">
        <f>G9*(1+L9/100)</f>
        <v>0</v>
      </c>
      <c r="N9" s="155">
        <v>1.5E-3</v>
      </c>
      <c r="O9" s="155">
        <f>ROUND(E9*N9,2)</f>
        <v>0.17</v>
      </c>
      <c r="P9" s="155">
        <v>0</v>
      </c>
      <c r="Q9" s="155">
        <f>ROUND(E9*P9,2)</f>
        <v>0</v>
      </c>
      <c r="R9" s="156"/>
      <c r="S9" s="156" t="s">
        <v>1293</v>
      </c>
      <c r="T9" s="156" t="s">
        <v>1294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0" t="s">
        <v>192</v>
      </c>
      <c r="B10" s="161" t="s">
        <v>101</v>
      </c>
      <c r="C10" s="179" t="s">
        <v>102</v>
      </c>
      <c r="D10" s="162"/>
      <c r="E10" s="163"/>
      <c r="F10" s="164"/>
      <c r="G10" s="165">
        <f>SUMIF(AG11:AG17,"&lt;&gt;NOR",G11:G17)</f>
        <v>0</v>
      </c>
      <c r="H10" s="159"/>
      <c r="I10" s="159">
        <f>SUM(I11:I17)</f>
        <v>0</v>
      </c>
      <c r="J10" s="159"/>
      <c r="K10" s="159">
        <f>SUM(K11:K17)</f>
        <v>50732</v>
      </c>
      <c r="L10" s="159"/>
      <c r="M10" s="159">
        <f>SUM(M11:M17)</f>
        <v>0</v>
      </c>
      <c r="N10" s="158"/>
      <c r="O10" s="158">
        <f>SUM(O11:O17)</f>
        <v>0</v>
      </c>
      <c r="P10" s="158"/>
      <c r="Q10" s="158">
        <f>SUM(Q11:Q17)</f>
        <v>28.16</v>
      </c>
      <c r="R10" s="159"/>
      <c r="S10" s="159"/>
      <c r="T10" s="159"/>
      <c r="U10" s="159"/>
      <c r="V10" s="159">
        <f>SUM(V11:V17)</f>
        <v>110.8</v>
      </c>
      <c r="W10" s="159"/>
      <c r="X10" s="159"/>
      <c r="Y10" s="159"/>
      <c r="AG10" t="s">
        <v>193</v>
      </c>
    </row>
    <row r="11" spans="1:60" ht="56.25" outlineLevel="1" x14ac:dyDescent="0.2">
      <c r="A11" s="173">
        <v>2</v>
      </c>
      <c r="B11" s="174" t="s">
        <v>1981</v>
      </c>
      <c r="C11" s="180" t="s">
        <v>1982</v>
      </c>
      <c r="D11" s="175" t="s">
        <v>220</v>
      </c>
      <c r="E11" s="176">
        <v>54</v>
      </c>
      <c r="F11" s="177"/>
      <c r="G11" s="178">
        <f t="shared" ref="G11:G17" si="0">ROUND(E11*F11,2)</f>
        <v>0</v>
      </c>
      <c r="H11" s="157">
        <v>0</v>
      </c>
      <c r="I11" s="156">
        <f t="shared" ref="I11:I17" si="1">ROUND(E11*H11,2)</f>
        <v>0</v>
      </c>
      <c r="J11" s="157">
        <v>180</v>
      </c>
      <c r="K11" s="156">
        <f t="shared" ref="K11:K17" si="2">ROUND(E11*J11,2)</f>
        <v>9720</v>
      </c>
      <c r="L11" s="156">
        <v>21</v>
      </c>
      <c r="M11" s="156">
        <f t="shared" ref="M11:M17" si="3">G11*(1+L11/100)</f>
        <v>0</v>
      </c>
      <c r="N11" s="155">
        <v>0</v>
      </c>
      <c r="O11" s="155">
        <f t="shared" ref="O11:O17" si="4">ROUND(E11*N11,2)</f>
        <v>0</v>
      </c>
      <c r="P11" s="155">
        <v>6.9000000000000006E-2</v>
      </c>
      <c r="Q11" s="155">
        <f t="shared" ref="Q11:Q17" si="5">ROUND(E11*P11,2)</f>
        <v>3.73</v>
      </c>
      <c r="R11" s="156"/>
      <c r="S11" s="156" t="s">
        <v>231</v>
      </c>
      <c r="T11" s="156" t="s">
        <v>1294</v>
      </c>
      <c r="U11" s="156">
        <v>0.21299999999999999</v>
      </c>
      <c r="V11" s="156">
        <f t="shared" ref="V11:V17" si="6">ROUND(E11*U11,2)</f>
        <v>11.5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56.25" outlineLevel="1" x14ac:dyDescent="0.2">
      <c r="A12" s="173">
        <v>3</v>
      </c>
      <c r="B12" s="174" t="s">
        <v>1983</v>
      </c>
      <c r="C12" s="180" t="s">
        <v>1984</v>
      </c>
      <c r="D12" s="175" t="s">
        <v>220</v>
      </c>
      <c r="E12" s="176">
        <v>20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333</v>
      </c>
      <c r="K12" s="156">
        <f t="shared" si="2"/>
        <v>6660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0.13800000000000001</v>
      </c>
      <c r="Q12" s="155">
        <f t="shared" si="5"/>
        <v>2.76</v>
      </c>
      <c r="R12" s="156"/>
      <c r="S12" s="156" t="s">
        <v>231</v>
      </c>
      <c r="T12" s="156" t="s">
        <v>1294</v>
      </c>
      <c r="U12" s="156">
        <v>0.81299999999999994</v>
      </c>
      <c r="V12" s="156">
        <f t="shared" si="6"/>
        <v>16.260000000000002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56.25" outlineLevel="1" x14ac:dyDescent="0.2">
      <c r="A13" s="173">
        <v>4</v>
      </c>
      <c r="B13" s="174" t="s">
        <v>1985</v>
      </c>
      <c r="C13" s="180" t="s">
        <v>1986</v>
      </c>
      <c r="D13" s="175" t="s">
        <v>220</v>
      </c>
      <c r="E13" s="176">
        <v>4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630</v>
      </c>
      <c r="K13" s="156">
        <f t="shared" si="2"/>
        <v>2520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0.20699999999999999</v>
      </c>
      <c r="Q13" s="155">
        <f t="shared" si="5"/>
        <v>0.83</v>
      </c>
      <c r="R13" s="156"/>
      <c r="S13" s="156" t="s">
        <v>231</v>
      </c>
      <c r="T13" s="156" t="s">
        <v>1294</v>
      </c>
      <c r="U13" s="156">
        <v>1.538</v>
      </c>
      <c r="V13" s="156">
        <f t="shared" si="6"/>
        <v>6.15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56.25" outlineLevel="1" x14ac:dyDescent="0.2">
      <c r="A14" s="173">
        <v>5</v>
      </c>
      <c r="B14" s="174" t="s">
        <v>1987</v>
      </c>
      <c r="C14" s="180" t="s">
        <v>1988</v>
      </c>
      <c r="D14" s="175" t="s">
        <v>220</v>
      </c>
      <c r="E14" s="176">
        <v>9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830</v>
      </c>
      <c r="K14" s="156">
        <f t="shared" si="2"/>
        <v>7470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0.27600000000000002</v>
      </c>
      <c r="Q14" s="155">
        <f t="shared" si="5"/>
        <v>2.48</v>
      </c>
      <c r="R14" s="156"/>
      <c r="S14" s="156" t="s">
        <v>231</v>
      </c>
      <c r="T14" s="156" t="s">
        <v>1294</v>
      </c>
      <c r="U14" s="156">
        <v>2.024</v>
      </c>
      <c r="V14" s="156">
        <f t="shared" si="6"/>
        <v>18.22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45" outlineLevel="1" x14ac:dyDescent="0.2">
      <c r="A15" s="173">
        <v>6</v>
      </c>
      <c r="B15" s="174" t="s">
        <v>619</v>
      </c>
      <c r="C15" s="180" t="s">
        <v>1989</v>
      </c>
      <c r="D15" s="175" t="s">
        <v>246</v>
      </c>
      <c r="E15" s="176">
        <v>8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324</v>
      </c>
      <c r="K15" s="156">
        <f t="shared" si="2"/>
        <v>2592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0.27</v>
      </c>
      <c r="Q15" s="155">
        <f t="shared" si="5"/>
        <v>2.16</v>
      </c>
      <c r="R15" s="156"/>
      <c r="S15" s="156" t="s">
        <v>231</v>
      </c>
      <c r="T15" s="156" t="s">
        <v>1294</v>
      </c>
      <c r="U15" s="156">
        <v>0.70499999999999996</v>
      </c>
      <c r="V15" s="156">
        <f t="shared" si="6"/>
        <v>5.64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45" outlineLevel="1" x14ac:dyDescent="0.2">
      <c r="A16" s="173">
        <v>7</v>
      </c>
      <c r="B16" s="174" t="s">
        <v>625</v>
      </c>
      <c r="C16" s="180" t="s">
        <v>1990</v>
      </c>
      <c r="D16" s="175" t="s">
        <v>234</v>
      </c>
      <c r="E16" s="176">
        <v>8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2380</v>
      </c>
      <c r="K16" s="156">
        <f t="shared" si="2"/>
        <v>19040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1.8</v>
      </c>
      <c r="Q16" s="155">
        <f t="shared" si="5"/>
        <v>14.4</v>
      </c>
      <c r="R16" s="156"/>
      <c r="S16" s="156" t="s">
        <v>231</v>
      </c>
      <c r="T16" s="156" t="s">
        <v>1294</v>
      </c>
      <c r="U16" s="156">
        <v>5.7960000000000003</v>
      </c>
      <c r="V16" s="156">
        <f t="shared" si="6"/>
        <v>46.37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45" outlineLevel="1" x14ac:dyDescent="0.2">
      <c r="A17" s="173">
        <v>8</v>
      </c>
      <c r="B17" s="174" t="s">
        <v>1991</v>
      </c>
      <c r="C17" s="180" t="s">
        <v>1992</v>
      </c>
      <c r="D17" s="175" t="s">
        <v>234</v>
      </c>
      <c r="E17" s="176">
        <v>1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2730</v>
      </c>
      <c r="K17" s="156">
        <f t="shared" si="2"/>
        <v>2730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1.8</v>
      </c>
      <c r="Q17" s="155">
        <f t="shared" si="5"/>
        <v>1.8</v>
      </c>
      <c r="R17" s="156"/>
      <c r="S17" s="156" t="s">
        <v>231</v>
      </c>
      <c r="T17" s="156" t="s">
        <v>1294</v>
      </c>
      <c r="U17" s="156">
        <v>6.6609999999999996</v>
      </c>
      <c r="V17" s="156">
        <f t="shared" si="6"/>
        <v>6.66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192</v>
      </c>
      <c r="B18" s="161" t="s">
        <v>140</v>
      </c>
      <c r="C18" s="179" t="s">
        <v>141</v>
      </c>
      <c r="D18" s="162"/>
      <c r="E18" s="163"/>
      <c r="F18" s="164"/>
      <c r="G18" s="165">
        <f>SUMIF(AG19:AG100,"&lt;&gt;NOR",G19:G100)</f>
        <v>0</v>
      </c>
      <c r="H18" s="159"/>
      <c r="I18" s="159">
        <f>SUM(I19:I100)</f>
        <v>1867622.04</v>
      </c>
      <c r="J18" s="159"/>
      <c r="K18" s="159">
        <f>SUM(K19:K100)</f>
        <v>581209.1</v>
      </c>
      <c r="L18" s="159"/>
      <c r="M18" s="159">
        <f>SUM(M19:M100)</f>
        <v>0</v>
      </c>
      <c r="N18" s="158"/>
      <c r="O18" s="158">
        <f>SUM(O19:O100)</f>
        <v>2.1300000000000003</v>
      </c>
      <c r="P18" s="158"/>
      <c r="Q18" s="158">
        <f>SUM(Q19:Q100)</f>
        <v>0</v>
      </c>
      <c r="R18" s="159"/>
      <c r="S18" s="159"/>
      <c r="T18" s="159"/>
      <c r="U18" s="159"/>
      <c r="V18" s="159">
        <f>SUM(V19:V100)</f>
        <v>0</v>
      </c>
      <c r="W18" s="159"/>
      <c r="X18" s="159"/>
      <c r="Y18" s="159"/>
      <c r="AG18" t="s">
        <v>193</v>
      </c>
    </row>
    <row r="19" spans="1:60" outlineLevel="1" x14ac:dyDescent="0.2">
      <c r="A19" s="173">
        <v>9</v>
      </c>
      <c r="B19" s="174" t="s">
        <v>1993</v>
      </c>
      <c r="C19" s="180" t="s">
        <v>1994</v>
      </c>
      <c r="D19" s="175" t="s">
        <v>533</v>
      </c>
      <c r="E19" s="176">
        <v>1</v>
      </c>
      <c r="F19" s="177"/>
      <c r="G19" s="178">
        <f t="shared" ref="G19:G50" si="7">ROUND(E19*F19,2)</f>
        <v>0</v>
      </c>
      <c r="H19" s="157">
        <v>0</v>
      </c>
      <c r="I19" s="156">
        <f t="shared" ref="I19:I50" si="8">ROUND(E19*H19,2)</f>
        <v>0</v>
      </c>
      <c r="J19" s="157">
        <v>6250</v>
      </c>
      <c r="K19" s="156">
        <f t="shared" ref="K19:K50" si="9">ROUND(E19*J19,2)</f>
        <v>6250</v>
      </c>
      <c r="L19" s="156">
        <v>21</v>
      </c>
      <c r="M19" s="156">
        <f t="shared" ref="M19:M50" si="10">G19*(1+L19/100)</f>
        <v>0</v>
      </c>
      <c r="N19" s="155">
        <v>0</v>
      </c>
      <c r="O19" s="155">
        <f t="shared" ref="O19:O50" si="11">ROUND(E19*N19,2)</f>
        <v>0</v>
      </c>
      <c r="P19" s="155">
        <v>0</v>
      </c>
      <c r="Q19" s="155">
        <f t="shared" ref="Q19:Q50" si="12">ROUND(E19*P19,2)</f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ref="V19:V50" si="13">ROUND(E19*U19,2)</f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677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10</v>
      </c>
      <c r="B20" s="174" t="s">
        <v>1995</v>
      </c>
      <c r="C20" s="180" t="s">
        <v>1996</v>
      </c>
      <c r="D20" s="175" t="s">
        <v>533</v>
      </c>
      <c r="E20" s="176">
        <v>1</v>
      </c>
      <c r="F20" s="177"/>
      <c r="G20" s="178">
        <f t="shared" si="7"/>
        <v>0</v>
      </c>
      <c r="H20" s="157">
        <v>0</v>
      </c>
      <c r="I20" s="156">
        <f t="shared" si="8"/>
        <v>0</v>
      </c>
      <c r="J20" s="157">
        <v>15000</v>
      </c>
      <c r="K20" s="156">
        <f t="shared" si="9"/>
        <v>15000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13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677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3">
        <v>11</v>
      </c>
      <c r="B21" s="174" t="s">
        <v>1997</v>
      </c>
      <c r="C21" s="180" t="s">
        <v>1998</v>
      </c>
      <c r="D21" s="175" t="s">
        <v>533</v>
      </c>
      <c r="E21" s="176">
        <v>1</v>
      </c>
      <c r="F21" s="177"/>
      <c r="G21" s="178">
        <f t="shared" si="7"/>
        <v>0</v>
      </c>
      <c r="H21" s="157">
        <v>0</v>
      </c>
      <c r="I21" s="156">
        <f t="shared" si="8"/>
        <v>0</v>
      </c>
      <c r="J21" s="157">
        <v>48550</v>
      </c>
      <c r="K21" s="156">
        <f t="shared" si="9"/>
        <v>48550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13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677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3">
        <v>12</v>
      </c>
      <c r="B22" s="174" t="s">
        <v>1999</v>
      </c>
      <c r="C22" s="180" t="s">
        <v>2000</v>
      </c>
      <c r="D22" s="175" t="s">
        <v>220</v>
      </c>
      <c r="E22" s="176">
        <v>28</v>
      </c>
      <c r="F22" s="177"/>
      <c r="G22" s="178">
        <f t="shared" si="7"/>
        <v>0</v>
      </c>
      <c r="H22" s="157">
        <v>0</v>
      </c>
      <c r="I22" s="156">
        <f t="shared" si="8"/>
        <v>0</v>
      </c>
      <c r="J22" s="157">
        <v>220</v>
      </c>
      <c r="K22" s="156">
        <f t="shared" si="9"/>
        <v>6160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1293</v>
      </c>
      <c r="T22" s="156" t="s">
        <v>1294</v>
      </c>
      <c r="U22" s="156">
        <v>0</v>
      </c>
      <c r="V22" s="156">
        <f t="shared" si="13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677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13</v>
      </c>
      <c r="B23" s="174" t="s">
        <v>2001</v>
      </c>
      <c r="C23" s="180" t="s">
        <v>2002</v>
      </c>
      <c r="D23" s="175" t="s">
        <v>220</v>
      </c>
      <c r="E23" s="176">
        <v>25</v>
      </c>
      <c r="F23" s="177"/>
      <c r="G23" s="178">
        <f t="shared" si="7"/>
        <v>0</v>
      </c>
      <c r="H23" s="157">
        <v>2350</v>
      </c>
      <c r="I23" s="156">
        <f t="shared" si="8"/>
        <v>58750</v>
      </c>
      <c r="J23" s="157">
        <v>0</v>
      </c>
      <c r="K23" s="156">
        <f t="shared" si="9"/>
        <v>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13"/>
        <v>0</v>
      </c>
      <c r="W23" s="156"/>
      <c r="X23" s="156" t="s">
        <v>209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210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14</v>
      </c>
      <c r="B24" s="174" t="s">
        <v>2003</v>
      </c>
      <c r="C24" s="180" t="s">
        <v>2004</v>
      </c>
      <c r="D24" s="175" t="s">
        <v>220</v>
      </c>
      <c r="E24" s="176">
        <v>3</v>
      </c>
      <c r="F24" s="177"/>
      <c r="G24" s="178">
        <f t="shared" si="7"/>
        <v>0</v>
      </c>
      <c r="H24" s="157">
        <v>4280</v>
      </c>
      <c r="I24" s="156">
        <f t="shared" si="8"/>
        <v>12840</v>
      </c>
      <c r="J24" s="157">
        <v>0</v>
      </c>
      <c r="K24" s="156">
        <f t="shared" si="9"/>
        <v>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13"/>
        <v>0</v>
      </c>
      <c r="W24" s="156"/>
      <c r="X24" s="156" t="s">
        <v>209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210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3">
        <v>15</v>
      </c>
      <c r="B25" s="174" t="s">
        <v>2005</v>
      </c>
      <c r="C25" s="180" t="s">
        <v>2006</v>
      </c>
      <c r="D25" s="175" t="s">
        <v>220</v>
      </c>
      <c r="E25" s="176">
        <v>1</v>
      </c>
      <c r="F25" s="177"/>
      <c r="G25" s="178">
        <f t="shared" si="7"/>
        <v>0</v>
      </c>
      <c r="H25" s="157">
        <v>0</v>
      </c>
      <c r="I25" s="156">
        <f t="shared" si="8"/>
        <v>0</v>
      </c>
      <c r="J25" s="157">
        <v>408</v>
      </c>
      <c r="K25" s="156">
        <f t="shared" si="9"/>
        <v>408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1293</v>
      </c>
      <c r="T25" s="156" t="s">
        <v>1294</v>
      </c>
      <c r="U25" s="156">
        <v>0</v>
      </c>
      <c r="V25" s="156">
        <f t="shared" si="13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677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16</v>
      </c>
      <c r="B26" s="174" t="s">
        <v>2007</v>
      </c>
      <c r="C26" s="180" t="s">
        <v>2008</v>
      </c>
      <c r="D26" s="175" t="s">
        <v>220</v>
      </c>
      <c r="E26" s="176">
        <v>1</v>
      </c>
      <c r="F26" s="177"/>
      <c r="G26" s="178">
        <f t="shared" si="7"/>
        <v>0</v>
      </c>
      <c r="H26" s="157">
        <v>8750</v>
      </c>
      <c r="I26" s="156">
        <f t="shared" si="8"/>
        <v>8750</v>
      </c>
      <c r="J26" s="157">
        <v>0</v>
      </c>
      <c r="K26" s="156">
        <f t="shared" si="9"/>
        <v>0</v>
      </c>
      <c r="L26" s="156">
        <v>21</v>
      </c>
      <c r="M26" s="156">
        <f t="shared" si="10"/>
        <v>0</v>
      </c>
      <c r="N26" s="155">
        <v>0</v>
      </c>
      <c r="O26" s="155">
        <f t="shared" si="11"/>
        <v>0</v>
      </c>
      <c r="P26" s="155">
        <v>0</v>
      </c>
      <c r="Q26" s="155">
        <f t="shared" si="12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13"/>
        <v>0</v>
      </c>
      <c r="W26" s="156"/>
      <c r="X26" s="156" t="s">
        <v>209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210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3">
        <v>17</v>
      </c>
      <c r="B27" s="174" t="s">
        <v>2009</v>
      </c>
      <c r="C27" s="180" t="s">
        <v>2010</v>
      </c>
      <c r="D27" s="175" t="s">
        <v>220</v>
      </c>
      <c r="E27" s="176">
        <v>60</v>
      </c>
      <c r="F27" s="177"/>
      <c r="G27" s="178">
        <f t="shared" si="7"/>
        <v>0</v>
      </c>
      <c r="H27" s="157">
        <v>0</v>
      </c>
      <c r="I27" s="156">
        <f t="shared" si="8"/>
        <v>0</v>
      </c>
      <c r="J27" s="157">
        <v>189</v>
      </c>
      <c r="K27" s="156">
        <f t="shared" si="9"/>
        <v>11340</v>
      </c>
      <c r="L27" s="156">
        <v>21</v>
      </c>
      <c r="M27" s="156">
        <f t="shared" si="10"/>
        <v>0</v>
      </c>
      <c r="N27" s="155">
        <v>0</v>
      </c>
      <c r="O27" s="155">
        <f t="shared" si="11"/>
        <v>0</v>
      </c>
      <c r="P27" s="155">
        <v>0</v>
      </c>
      <c r="Q27" s="155">
        <f t="shared" si="12"/>
        <v>0</v>
      </c>
      <c r="R27" s="156"/>
      <c r="S27" s="156" t="s">
        <v>1293</v>
      </c>
      <c r="T27" s="156" t="s">
        <v>1294</v>
      </c>
      <c r="U27" s="156">
        <v>0</v>
      </c>
      <c r="V27" s="156">
        <f t="shared" si="13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677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18</v>
      </c>
      <c r="B28" s="174" t="s">
        <v>2011</v>
      </c>
      <c r="C28" s="180" t="s">
        <v>2012</v>
      </c>
      <c r="D28" s="175" t="s">
        <v>220</v>
      </c>
      <c r="E28" s="176">
        <v>60</v>
      </c>
      <c r="F28" s="177"/>
      <c r="G28" s="178">
        <f t="shared" si="7"/>
        <v>0</v>
      </c>
      <c r="H28" s="157">
        <v>229</v>
      </c>
      <c r="I28" s="156">
        <f t="shared" si="8"/>
        <v>13740</v>
      </c>
      <c r="J28" s="157">
        <v>0</v>
      </c>
      <c r="K28" s="156">
        <f t="shared" si="9"/>
        <v>0</v>
      </c>
      <c r="L28" s="156">
        <v>21</v>
      </c>
      <c r="M28" s="156">
        <f t="shared" si="10"/>
        <v>0</v>
      </c>
      <c r="N28" s="155">
        <v>2.0000000000000001E-4</v>
      </c>
      <c r="O28" s="155">
        <f t="shared" si="11"/>
        <v>0.01</v>
      </c>
      <c r="P28" s="155">
        <v>0</v>
      </c>
      <c r="Q28" s="155">
        <f t="shared" si="12"/>
        <v>0</v>
      </c>
      <c r="R28" s="156"/>
      <c r="S28" s="156" t="s">
        <v>1293</v>
      </c>
      <c r="T28" s="156" t="s">
        <v>1294</v>
      </c>
      <c r="U28" s="156">
        <v>0</v>
      </c>
      <c r="V28" s="156">
        <f t="shared" si="13"/>
        <v>0</v>
      </c>
      <c r="W28" s="156"/>
      <c r="X28" s="156" t="s">
        <v>209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210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19</v>
      </c>
      <c r="B29" s="174" t="s">
        <v>2013</v>
      </c>
      <c r="C29" s="180" t="s">
        <v>2014</v>
      </c>
      <c r="D29" s="175" t="s">
        <v>220</v>
      </c>
      <c r="E29" s="176">
        <v>9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378</v>
      </c>
      <c r="K29" s="156">
        <f t="shared" si="9"/>
        <v>3402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1293</v>
      </c>
      <c r="T29" s="156" t="s">
        <v>1294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677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3">
        <v>20</v>
      </c>
      <c r="B30" s="174" t="s">
        <v>2015</v>
      </c>
      <c r="C30" s="180" t="s">
        <v>2016</v>
      </c>
      <c r="D30" s="175" t="s">
        <v>220</v>
      </c>
      <c r="E30" s="176">
        <v>8</v>
      </c>
      <c r="F30" s="177"/>
      <c r="G30" s="178">
        <f t="shared" si="7"/>
        <v>0</v>
      </c>
      <c r="H30" s="157">
        <v>785</v>
      </c>
      <c r="I30" s="156">
        <f t="shared" si="8"/>
        <v>6280</v>
      </c>
      <c r="J30" s="157">
        <v>0</v>
      </c>
      <c r="K30" s="156">
        <f t="shared" si="9"/>
        <v>0</v>
      </c>
      <c r="L30" s="156">
        <v>21</v>
      </c>
      <c r="M30" s="156">
        <f t="shared" si="10"/>
        <v>0</v>
      </c>
      <c r="N30" s="155">
        <v>3.4000000000000002E-4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1293</v>
      </c>
      <c r="T30" s="156" t="s">
        <v>1294</v>
      </c>
      <c r="U30" s="156">
        <v>0</v>
      </c>
      <c r="V30" s="156">
        <f t="shared" si="13"/>
        <v>0</v>
      </c>
      <c r="W30" s="156"/>
      <c r="X30" s="156" t="s">
        <v>209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210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21</v>
      </c>
      <c r="B31" s="174" t="s">
        <v>2017</v>
      </c>
      <c r="C31" s="180" t="s">
        <v>2018</v>
      </c>
      <c r="D31" s="175" t="s">
        <v>220</v>
      </c>
      <c r="E31" s="176">
        <v>1</v>
      </c>
      <c r="F31" s="177"/>
      <c r="G31" s="178">
        <f t="shared" si="7"/>
        <v>0</v>
      </c>
      <c r="H31" s="157">
        <v>1390</v>
      </c>
      <c r="I31" s="156">
        <f t="shared" si="8"/>
        <v>1390</v>
      </c>
      <c r="J31" s="157">
        <v>0</v>
      </c>
      <c r="K31" s="156">
        <f t="shared" si="9"/>
        <v>0</v>
      </c>
      <c r="L31" s="156">
        <v>21</v>
      </c>
      <c r="M31" s="156">
        <f t="shared" si="10"/>
        <v>0</v>
      </c>
      <c r="N31" s="155">
        <v>2.9999999999999997E-4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1293</v>
      </c>
      <c r="T31" s="156" t="s">
        <v>1294</v>
      </c>
      <c r="U31" s="156">
        <v>0</v>
      </c>
      <c r="V31" s="156">
        <f t="shared" si="13"/>
        <v>0</v>
      </c>
      <c r="W31" s="156"/>
      <c r="X31" s="156" t="s">
        <v>209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210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22</v>
      </c>
      <c r="B32" s="174" t="s">
        <v>2019</v>
      </c>
      <c r="C32" s="180" t="s">
        <v>2020</v>
      </c>
      <c r="D32" s="175" t="s">
        <v>220</v>
      </c>
      <c r="E32" s="176">
        <v>1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454</v>
      </c>
      <c r="K32" s="156">
        <f t="shared" si="9"/>
        <v>454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1293</v>
      </c>
      <c r="T32" s="156" t="s">
        <v>1294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677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23</v>
      </c>
      <c r="B33" s="174" t="s">
        <v>2021</v>
      </c>
      <c r="C33" s="180" t="s">
        <v>2022</v>
      </c>
      <c r="D33" s="175" t="s">
        <v>220</v>
      </c>
      <c r="E33" s="176">
        <v>1</v>
      </c>
      <c r="F33" s="177"/>
      <c r="G33" s="178">
        <f t="shared" si="7"/>
        <v>0</v>
      </c>
      <c r="H33" s="157">
        <v>1700</v>
      </c>
      <c r="I33" s="156">
        <f t="shared" si="8"/>
        <v>1700</v>
      </c>
      <c r="J33" s="157">
        <v>0</v>
      </c>
      <c r="K33" s="156">
        <f t="shared" si="9"/>
        <v>0</v>
      </c>
      <c r="L33" s="156">
        <v>21</v>
      </c>
      <c r="M33" s="156">
        <f t="shared" si="10"/>
        <v>0</v>
      </c>
      <c r="N33" s="155">
        <v>5.0000000000000001E-4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1293</v>
      </c>
      <c r="T33" s="156" t="s">
        <v>1294</v>
      </c>
      <c r="U33" s="156">
        <v>0</v>
      </c>
      <c r="V33" s="156">
        <f t="shared" si="13"/>
        <v>0</v>
      </c>
      <c r="W33" s="156"/>
      <c r="X33" s="156" t="s">
        <v>209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210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24</v>
      </c>
      <c r="B34" s="174" t="s">
        <v>2023</v>
      </c>
      <c r="C34" s="180" t="s">
        <v>2024</v>
      </c>
      <c r="D34" s="175" t="s">
        <v>220</v>
      </c>
      <c r="E34" s="176">
        <v>2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832</v>
      </c>
      <c r="K34" s="156">
        <f t="shared" si="9"/>
        <v>1664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1293</v>
      </c>
      <c r="T34" s="156" t="s">
        <v>1294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677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25</v>
      </c>
      <c r="B35" s="174" t="s">
        <v>2025</v>
      </c>
      <c r="C35" s="180" t="s">
        <v>2026</v>
      </c>
      <c r="D35" s="175"/>
      <c r="E35" s="176">
        <v>2</v>
      </c>
      <c r="F35" s="177"/>
      <c r="G35" s="178">
        <f t="shared" si="7"/>
        <v>0</v>
      </c>
      <c r="H35" s="157">
        <v>1950</v>
      </c>
      <c r="I35" s="156">
        <f t="shared" si="8"/>
        <v>3900</v>
      </c>
      <c r="J35" s="157">
        <v>0</v>
      </c>
      <c r="K35" s="156">
        <f t="shared" si="9"/>
        <v>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13"/>
        <v>0</v>
      </c>
      <c r="W35" s="156"/>
      <c r="X35" s="156" t="s">
        <v>209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210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3">
        <v>26</v>
      </c>
      <c r="B36" s="174" t="s">
        <v>2027</v>
      </c>
      <c r="C36" s="180" t="s">
        <v>2028</v>
      </c>
      <c r="D36" s="175" t="s">
        <v>220</v>
      </c>
      <c r="E36" s="176">
        <v>18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378</v>
      </c>
      <c r="K36" s="156">
        <f t="shared" si="9"/>
        <v>6804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1293</v>
      </c>
      <c r="T36" s="156" t="s">
        <v>1294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27</v>
      </c>
      <c r="B37" s="174" t="s">
        <v>2029</v>
      </c>
      <c r="C37" s="180" t="s">
        <v>2030</v>
      </c>
      <c r="D37" s="175" t="s">
        <v>220</v>
      </c>
      <c r="E37" s="176">
        <v>18</v>
      </c>
      <c r="F37" s="177"/>
      <c r="G37" s="178">
        <f t="shared" si="7"/>
        <v>0</v>
      </c>
      <c r="H37" s="157">
        <v>1480</v>
      </c>
      <c r="I37" s="156">
        <f t="shared" si="8"/>
        <v>26640</v>
      </c>
      <c r="J37" s="157">
        <v>0</v>
      </c>
      <c r="K37" s="156">
        <f t="shared" si="9"/>
        <v>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13"/>
        <v>0</v>
      </c>
      <c r="W37" s="156"/>
      <c r="X37" s="156" t="s">
        <v>209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210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33.75" outlineLevel="1" x14ac:dyDescent="0.2">
      <c r="A38" s="173">
        <v>28</v>
      </c>
      <c r="B38" s="174" t="s">
        <v>2031</v>
      </c>
      <c r="C38" s="180" t="s">
        <v>2032</v>
      </c>
      <c r="D38" s="175" t="s">
        <v>220</v>
      </c>
      <c r="E38" s="176">
        <v>80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188</v>
      </c>
      <c r="K38" s="156">
        <f t="shared" si="9"/>
        <v>15040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1293</v>
      </c>
      <c r="T38" s="156" t="s">
        <v>1294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677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3">
        <v>29</v>
      </c>
      <c r="B39" s="174" t="s">
        <v>2033</v>
      </c>
      <c r="C39" s="180" t="s">
        <v>2034</v>
      </c>
      <c r="D39" s="175" t="s">
        <v>220</v>
      </c>
      <c r="E39" s="176">
        <v>45</v>
      </c>
      <c r="F39" s="177"/>
      <c r="G39" s="178">
        <f t="shared" si="7"/>
        <v>0</v>
      </c>
      <c r="H39" s="157">
        <v>9560</v>
      </c>
      <c r="I39" s="156">
        <f t="shared" si="8"/>
        <v>430200</v>
      </c>
      <c r="J39" s="157">
        <v>0</v>
      </c>
      <c r="K39" s="156">
        <f t="shared" si="9"/>
        <v>0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209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210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73">
        <v>30</v>
      </c>
      <c r="B40" s="174" t="s">
        <v>2035</v>
      </c>
      <c r="C40" s="180" t="s">
        <v>2036</v>
      </c>
      <c r="D40" s="175" t="s">
        <v>220</v>
      </c>
      <c r="E40" s="176">
        <v>12</v>
      </c>
      <c r="F40" s="177"/>
      <c r="G40" s="178">
        <f t="shared" si="7"/>
        <v>0</v>
      </c>
      <c r="H40" s="157">
        <v>9770</v>
      </c>
      <c r="I40" s="156">
        <f t="shared" si="8"/>
        <v>117240</v>
      </c>
      <c r="J40" s="157">
        <v>0</v>
      </c>
      <c r="K40" s="156">
        <f t="shared" si="9"/>
        <v>0</v>
      </c>
      <c r="L40" s="156">
        <v>21</v>
      </c>
      <c r="M40" s="156">
        <f t="shared" si="10"/>
        <v>0</v>
      </c>
      <c r="N40" s="155">
        <v>0</v>
      </c>
      <c r="O40" s="155">
        <f t="shared" si="11"/>
        <v>0</v>
      </c>
      <c r="P40" s="155">
        <v>0</v>
      </c>
      <c r="Q40" s="155">
        <f t="shared" si="12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13"/>
        <v>0</v>
      </c>
      <c r="W40" s="156"/>
      <c r="X40" s="156" t="s">
        <v>209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210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3">
        <v>31</v>
      </c>
      <c r="B41" s="174" t="s">
        <v>2037</v>
      </c>
      <c r="C41" s="180" t="s">
        <v>2038</v>
      </c>
      <c r="D41" s="175" t="s">
        <v>220</v>
      </c>
      <c r="E41" s="176">
        <v>23</v>
      </c>
      <c r="F41" s="177"/>
      <c r="G41" s="178">
        <f t="shared" si="7"/>
        <v>0</v>
      </c>
      <c r="H41" s="157">
        <v>10000</v>
      </c>
      <c r="I41" s="156">
        <f t="shared" si="8"/>
        <v>230000</v>
      </c>
      <c r="J41" s="157">
        <v>0</v>
      </c>
      <c r="K41" s="156">
        <f t="shared" si="9"/>
        <v>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209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210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73">
        <v>32</v>
      </c>
      <c r="B42" s="174" t="s">
        <v>2039</v>
      </c>
      <c r="C42" s="180" t="s">
        <v>2040</v>
      </c>
      <c r="D42" s="175" t="s">
        <v>220</v>
      </c>
      <c r="E42" s="176">
        <v>4</v>
      </c>
      <c r="F42" s="177"/>
      <c r="G42" s="178">
        <f t="shared" si="7"/>
        <v>0</v>
      </c>
      <c r="H42" s="157">
        <v>0</v>
      </c>
      <c r="I42" s="156">
        <f t="shared" si="8"/>
        <v>0</v>
      </c>
      <c r="J42" s="157">
        <v>250</v>
      </c>
      <c r="K42" s="156">
        <f t="shared" si="9"/>
        <v>1000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1293</v>
      </c>
      <c r="T42" s="156" t="s">
        <v>1294</v>
      </c>
      <c r="U42" s="156">
        <v>0</v>
      </c>
      <c r="V42" s="156">
        <f t="shared" si="13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677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33</v>
      </c>
      <c r="B43" s="174" t="s">
        <v>2041</v>
      </c>
      <c r="C43" s="180" t="s">
        <v>2042</v>
      </c>
      <c r="D43" s="175" t="s">
        <v>220</v>
      </c>
      <c r="E43" s="176">
        <v>4</v>
      </c>
      <c r="F43" s="177"/>
      <c r="G43" s="178">
        <f t="shared" si="7"/>
        <v>0</v>
      </c>
      <c r="H43" s="157">
        <v>10400</v>
      </c>
      <c r="I43" s="156">
        <f t="shared" si="8"/>
        <v>41600</v>
      </c>
      <c r="J43" s="157">
        <v>0</v>
      </c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13"/>
        <v>0</v>
      </c>
      <c r="W43" s="156"/>
      <c r="X43" s="156" t="s">
        <v>209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210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34</v>
      </c>
      <c r="B44" s="174" t="s">
        <v>2043</v>
      </c>
      <c r="C44" s="180" t="s">
        <v>2044</v>
      </c>
      <c r="D44" s="175" t="s">
        <v>220</v>
      </c>
      <c r="E44" s="176">
        <v>7</v>
      </c>
      <c r="F44" s="177"/>
      <c r="G44" s="178">
        <f t="shared" si="7"/>
        <v>0</v>
      </c>
      <c r="H44" s="157">
        <v>0</v>
      </c>
      <c r="I44" s="156">
        <f t="shared" si="8"/>
        <v>0</v>
      </c>
      <c r="J44" s="157">
        <v>715</v>
      </c>
      <c r="K44" s="156">
        <f t="shared" si="9"/>
        <v>5005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1293</v>
      </c>
      <c r="T44" s="156" t="s">
        <v>1294</v>
      </c>
      <c r="U44" s="156">
        <v>0</v>
      </c>
      <c r="V44" s="156">
        <f t="shared" si="13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677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73">
        <v>35</v>
      </c>
      <c r="B45" s="174" t="s">
        <v>2045</v>
      </c>
      <c r="C45" s="180" t="s">
        <v>2046</v>
      </c>
      <c r="D45" s="175" t="s">
        <v>220</v>
      </c>
      <c r="E45" s="176">
        <v>2</v>
      </c>
      <c r="F45" s="177"/>
      <c r="G45" s="178">
        <f t="shared" si="7"/>
        <v>0</v>
      </c>
      <c r="H45" s="157">
        <v>13450</v>
      </c>
      <c r="I45" s="156">
        <f t="shared" si="8"/>
        <v>26900</v>
      </c>
      <c r="J45" s="157">
        <v>0</v>
      </c>
      <c r="K45" s="156">
        <f t="shared" si="9"/>
        <v>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13"/>
        <v>0</v>
      </c>
      <c r="W45" s="156"/>
      <c r="X45" s="156" t="s">
        <v>209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210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36</v>
      </c>
      <c r="B46" s="174" t="s">
        <v>2047</v>
      </c>
      <c r="C46" s="180" t="s">
        <v>2048</v>
      </c>
      <c r="D46" s="175" t="s">
        <v>220</v>
      </c>
      <c r="E46" s="176">
        <v>2</v>
      </c>
      <c r="F46" s="177"/>
      <c r="G46" s="178">
        <f t="shared" si="7"/>
        <v>0</v>
      </c>
      <c r="H46" s="157">
        <v>7850</v>
      </c>
      <c r="I46" s="156">
        <f t="shared" si="8"/>
        <v>15700</v>
      </c>
      <c r="J46" s="157">
        <v>0</v>
      </c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13"/>
        <v>0</v>
      </c>
      <c r="W46" s="156"/>
      <c r="X46" s="156" t="s">
        <v>209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210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37</v>
      </c>
      <c r="B47" s="174" t="s">
        <v>2049</v>
      </c>
      <c r="C47" s="180" t="s">
        <v>2050</v>
      </c>
      <c r="D47" s="175" t="s">
        <v>220</v>
      </c>
      <c r="E47" s="176">
        <v>1</v>
      </c>
      <c r="F47" s="177"/>
      <c r="G47" s="178">
        <f t="shared" si="7"/>
        <v>0</v>
      </c>
      <c r="H47" s="157">
        <v>6150</v>
      </c>
      <c r="I47" s="156">
        <f t="shared" si="8"/>
        <v>6150</v>
      </c>
      <c r="J47" s="157">
        <v>0</v>
      </c>
      <c r="K47" s="156">
        <f t="shared" si="9"/>
        <v>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13"/>
        <v>0</v>
      </c>
      <c r="W47" s="156"/>
      <c r="X47" s="156" t="s">
        <v>209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210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38</v>
      </c>
      <c r="B48" s="174" t="s">
        <v>2051</v>
      </c>
      <c r="C48" s="180" t="s">
        <v>2052</v>
      </c>
      <c r="D48" s="175" t="s">
        <v>533</v>
      </c>
      <c r="E48" s="176">
        <v>2</v>
      </c>
      <c r="F48" s="177"/>
      <c r="G48" s="178">
        <f t="shared" si="7"/>
        <v>0</v>
      </c>
      <c r="H48" s="157">
        <v>22250</v>
      </c>
      <c r="I48" s="156">
        <f t="shared" si="8"/>
        <v>44500</v>
      </c>
      <c r="J48" s="157">
        <v>0</v>
      </c>
      <c r="K48" s="156">
        <f t="shared" si="9"/>
        <v>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209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210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39</v>
      </c>
      <c r="B49" s="174" t="s">
        <v>2053</v>
      </c>
      <c r="C49" s="180" t="s">
        <v>2054</v>
      </c>
      <c r="D49" s="175" t="s">
        <v>533</v>
      </c>
      <c r="E49" s="176">
        <v>1</v>
      </c>
      <c r="F49" s="177"/>
      <c r="G49" s="178">
        <f t="shared" si="7"/>
        <v>0</v>
      </c>
      <c r="H49" s="157">
        <v>15250</v>
      </c>
      <c r="I49" s="156">
        <f t="shared" si="8"/>
        <v>15250</v>
      </c>
      <c r="J49" s="157">
        <v>0</v>
      </c>
      <c r="K49" s="156">
        <f t="shared" si="9"/>
        <v>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209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210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40</v>
      </c>
      <c r="B50" s="174" t="s">
        <v>2055</v>
      </c>
      <c r="C50" s="180" t="s">
        <v>2056</v>
      </c>
      <c r="D50" s="175" t="s">
        <v>533</v>
      </c>
      <c r="E50" s="176">
        <v>1</v>
      </c>
      <c r="F50" s="177"/>
      <c r="G50" s="178">
        <f t="shared" si="7"/>
        <v>0</v>
      </c>
      <c r="H50" s="157">
        <v>12220</v>
      </c>
      <c r="I50" s="156">
        <f t="shared" si="8"/>
        <v>12220</v>
      </c>
      <c r="J50" s="157">
        <v>0</v>
      </c>
      <c r="K50" s="156">
        <f t="shared" si="9"/>
        <v>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209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210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41</v>
      </c>
      <c r="B51" s="174" t="s">
        <v>2057</v>
      </c>
      <c r="C51" s="180" t="s">
        <v>2058</v>
      </c>
      <c r="D51" s="175" t="s">
        <v>533</v>
      </c>
      <c r="E51" s="176">
        <v>1</v>
      </c>
      <c r="F51" s="177"/>
      <c r="G51" s="178">
        <f t="shared" ref="G51:G82" si="14">ROUND(E51*F51,2)</f>
        <v>0</v>
      </c>
      <c r="H51" s="157">
        <v>15490</v>
      </c>
      <c r="I51" s="156">
        <f t="shared" ref="I51:I82" si="15">ROUND(E51*H51,2)</f>
        <v>15490</v>
      </c>
      <c r="J51" s="157">
        <v>0</v>
      </c>
      <c r="K51" s="156">
        <f t="shared" ref="K51:K82" si="16">ROUND(E51*J51,2)</f>
        <v>0</v>
      </c>
      <c r="L51" s="156">
        <v>21</v>
      </c>
      <c r="M51" s="156">
        <f t="shared" ref="M51:M82" si="17">G51*(1+L51/100)</f>
        <v>0</v>
      </c>
      <c r="N51" s="155">
        <v>0</v>
      </c>
      <c r="O51" s="155">
        <f t="shared" ref="O51:O82" si="18">ROUND(E51*N51,2)</f>
        <v>0</v>
      </c>
      <c r="P51" s="155">
        <v>0</v>
      </c>
      <c r="Q51" s="155">
        <f t="shared" ref="Q51:Q82" si="19">ROUND(E51*P51,2)</f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ref="V51:V82" si="20">ROUND(E51*U51,2)</f>
        <v>0</v>
      </c>
      <c r="W51" s="156"/>
      <c r="X51" s="156" t="s">
        <v>209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210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3">
        <v>42</v>
      </c>
      <c r="B52" s="174" t="s">
        <v>2059</v>
      </c>
      <c r="C52" s="180" t="s">
        <v>2060</v>
      </c>
      <c r="D52" s="175" t="s">
        <v>344</v>
      </c>
      <c r="E52" s="176">
        <v>25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1100</v>
      </c>
      <c r="K52" s="156">
        <f t="shared" si="16"/>
        <v>27500</v>
      </c>
      <c r="L52" s="156">
        <v>21</v>
      </c>
      <c r="M52" s="156">
        <f t="shared" si="17"/>
        <v>0</v>
      </c>
      <c r="N52" s="155">
        <v>6.1700000000000001E-3</v>
      </c>
      <c r="O52" s="155">
        <f t="shared" si="18"/>
        <v>0.15</v>
      </c>
      <c r="P52" s="155">
        <v>0</v>
      </c>
      <c r="Q52" s="155">
        <f t="shared" si="19"/>
        <v>0</v>
      </c>
      <c r="R52" s="156"/>
      <c r="S52" s="156" t="s">
        <v>1293</v>
      </c>
      <c r="T52" s="156" t="s">
        <v>1294</v>
      </c>
      <c r="U52" s="156">
        <v>0</v>
      </c>
      <c r="V52" s="156">
        <f t="shared" si="20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3">
        <v>43</v>
      </c>
      <c r="B53" s="174" t="s">
        <v>2061</v>
      </c>
      <c r="C53" s="180" t="s">
        <v>2062</v>
      </c>
      <c r="D53" s="175" t="s">
        <v>344</v>
      </c>
      <c r="E53" s="176">
        <v>4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1460</v>
      </c>
      <c r="K53" s="156">
        <f t="shared" si="16"/>
        <v>5840</v>
      </c>
      <c r="L53" s="156">
        <v>21</v>
      </c>
      <c r="M53" s="156">
        <f t="shared" si="17"/>
        <v>0</v>
      </c>
      <c r="N53" s="155">
        <v>8.3999999999999995E-3</v>
      </c>
      <c r="O53" s="155">
        <f t="shared" si="18"/>
        <v>0.03</v>
      </c>
      <c r="P53" s="155">
        <v>0</v>
      </c>
      <c r="Q53" s="155">
        <f t="shared" si="19"/>
        <v>0</v>
      </c>
      <c r="R53" s="156"/>
      <c r="S53" s="156" t="s">
        <v>1293</v>
      </c>
      <c r="T53" s="156" t="s">
        <v>1294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677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44</v>
      </c>
      <c r="B54" s="174" t="s">
        <v>2063</v>
      </c>
      <c r="C54" s="180" t="s">
        <v>2064</v>
      </c>
      <c r="D54" s="175" t="s">
        <v>344</v>
      </c>
      <c r="E54" s="176">
        <v>3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2260</v>
      </c>
      <c r="K54" s="156">
        <f t="shared" si="16"/>
        <v>6780</v>
      </c>
      <c r="L54" s="156">
        <v>21</v>
      </c>
      <c r="M54" s="156">
        <f t="shared" si="17"/>
        <v>0</v>
      </c>
      <c r="N54" s="155">
        <v>1.336E-2</v>
      </c>
      <c r="O54" s="155">
        <f t="shared" si="18"/>
        <v>0.04</v>
      </c>
      <c r="P54" s="155">
        <v>0</v>
      </c>
      <c r="Q54" s="155">
        <f t="shared" si="19"/>
        <v>0</v>
      </c>
      <c r="R54" s="156"/>
      <c r="S54" s="156" t="s">
        <v>1293</v>
      </c>
      <c r="T54" s="156" t="s">
        <v>1294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45</v>
      </c>
      <c r="B55" s="174" t="s">
        <v>2065</v>
      </c>
      <c r="C55" s="180" t="s">
        <v>2066</v>
      </c>
      <c r="D55" s="175" t="s">
        <v>344</v>
      </c>
      <c r="E55" s="176">
        <v>3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4690</v>
      </c>
      <c r="K55" s="156">
        <f t="shared" si="16"/>
        <v>14070</v>
      </c>
      <c r="L55" s="156">
        <v>21</v>
      </c>
      <c r="M55" s="156">
        <f t="shared" si="17"/>
        <v>0</v>
      </c>
      <c r="N55" s="155">
        <v>2.6689999999999998E-2</v>
      </c>
      <c r="O55" s="155">
        <f t="shared" si="18"/>
        <v>0.08</v>
      </c>
      <c r="P55" s="155">
        <v>0</v>
      </c>
      <c r="Q55" s="155">
        <f t="shared" si="19"/>
        <v>0</v>
      </c>
      <c r="R55" s="156"/>
      <c r="S55" s="156" t="s">
        <v>1293</v>
      </c>
      <c r="T55" s="156" t="s">
        <v>1294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2067</v>
      </c>
      <c r="C56" s="180" t="s">
        <v>2068</v>
      </c>
      <c r="D56" s="175" t="s">
        <v>344</v>
      </c>
      <c r="E56" s="176">
        <v>2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6640</v>
      </c>
      <c r="K56" s="156">
        <f t="shared" si="16"/>
        <v>13280</v>
      </c>
      <c r="L56" s="156">
        <v>21</v>
      </c>
      <c r="M56" s="156">
        <f t="shared" si="17"/>
        <v>0</v>
      </c>
      <c r="N56" s="155">
        <v>4.4339999999999997E-2</v>
      </c>
      <c r="O56" s="155">
        <f t="shared" si="18"/>
        <v>0.09</v>
      </c>
      <c r="P56" s="155">
        <v>0</v>
      </c>
      <c r="Q56" s="155">
        <f t="shared" si="19"/>
        <v>0</v>
      </c>
      <c r="R56" s="156"/>
      <c r="S56" s="156" t="s">
        <v>1293</v>
      </c>
      <c r="T56" s="156" t="s">
        <v>1294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33.75" outlineLevel="1" x14ac:dyDescent="0.2">
      <c r="A57" s="173">
        <v>47</v>
      </c>
      <c r="B57" s="174" t="s">
        <v>2069</v>
      </c>
      <c r="C57" s="180" t="s">
        <v>2070</v>
      </c>
      <c r="D57" s="175" t="s">
        <v>344</v>
      </c>
      <c r="E57" s="176">
        <v>14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548</v>
      </c>
      <c r="K57" s="156">
        <f t="shared" si="16"/>
        <v>7672</v>
      </c>
      <c r="L57" s="156">
        <v>21</v>
      </c>
      <c r="M57" s="156">
        <f t="shared" si="17"/>
        <v>0</v>
      </c>
      <c r="N57" s="155">
        <v>1.67E-3</v>
      </c>
      <c r="O57" s="155">
        <f t="shared" si="18"/>
        <v>0.02</v>
      </c>
      <c r="P57" s="155">
        <v>0</v>
      </c>
      <c r="Q57" s="155">
        <f t="shared" si="19"/>
        <v>0</v>
      </c>
      <c r="R57" s="156"/>
      <c r="S57" s="156" t="s">
        <v>1293</v>
      </c>
      <c r="T57" s="156" t="s">
        <v>1294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33.75" outlineLevel="1" x14ac:dyDescent="0.2">
      <c r="A58" s="173">
        <v>48</v>
      </c>
      <c r="B58" s="174" t="s">
        <v>2071</v>
      </c>
      <c r="C58" s="180" t="s">
        <v>2072</v>
      </c>
      <c r="D58" s="175" t="s">
        <v>344</v>
      </c>
      <c r="E58" s="176">
        <v>220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848</v>
      </c>
      <c r="K58" s="156">
        <f t="shared" si="16"/>
        <v>186560</v>
      </c>
      <c r="L58" s="156">
        <v>21</v>
      </c>
      <c r="M58" s="156">
        <f t="shared" si="17"/>
        <v>0</v>
      </c>
      <c r="N58" s="155">
        <v>3.4399999999999999E-3</v>
      </c>
      <c r="O58" s="155">
        <f t="shared" si="18"/>
        <v>0.76</v>
      </c>
      <c r="P58" s="155">
        <v>0</v>
      </c>
      <c r="Q58" s="155">
        <f t="shared" si="19"/>
        <v>0</v>
      </c>
      <c r="R58" s="156"/>
      <c r="S58" s="156" t="s">
        <v>1293</v>
      </c>
      <c r="T58" s="156" t="s">
        <v>1294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33.75" outlineLevel="1" x14ac:dyDescent="0.2">
      <c r="A59" s="173">
        <v>49</v>
      </c>
      <c r="B59" s="174" t="s">
        <v>2073</v>
      </c>
      <c r="C59" s="180" t="s">
        <v>2074</v>
      </c>
      <c r="D59" s="175" t="s">
        <v>344</v>
      </c>
      <c r="E59" s="176">
        <v>3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1860</v>
      </c>
      <c r="K59" s="156">
        <f t="shared" si="16"/>
        <v>5580</v>
      </c>
      <c r="L59" s="156">
        <v>21</v>
      </c>
      <c r="M59" s="156">
        <f t="shared" si="17"/>
        <v>0</v>
      </c>
      <c r="N59" s="155">
        <v>8.1700000000000002E-3</v>
      </c>
      <c r="O59" s="155">
        <f t="shared" si="18"/>
        <v>0.02</v>
      </c>
      <c r="P59" s="155">
        <v>0</v>
      </c>
      <c r="Q59" s="155">
        <f t="shared" si="19"/>
        <v>0</v>
      </c>
      <c r="R59" s="156"/>
      <c r="S59" s="156" t="s">
        <v>1293</v>
      </c>
      <c r="T59" s="156" t="s">
        <v>1294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173">
        <v>50</v>
      </c>
      <c r="B60" s="174" t="s">
        <v>2075</v>
      </c>
      <c r="C60" s="180" t="s">
        <v>2076</v>
      </c>
      <c r="D60" s="175" t="s">
        <v>220</v>
      </c>
      <c r="E60" s="176">
        <v>29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194</v>
      </c>
      <c r="K60" s="156">
        <f t="shared" si="16"/>
        <v>5626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1293</v>
      </c>
      <c r="T60" s="156" t="s">
        <v>1294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51</v>
      </c>
      <c r="B61" s="174" t="s">
        <v>2077</v>
      </c>
      <c r="C61" s="180" t="s">
        <v>2078</v>
      </c>
      <c r="D61" s="175" t="s">
        <v>220</v>
      </c>
      <c r="E61" s="176">
        <v>26</v>
      </c>
      <c r="F61" s="177"/>
      <c r="G61" s="178">
        <f t="shared" si="14"/>
        <v>0</v>
      </c>
      <c r="H61" s="157">
        <v>306</v>
      </c>
      <c r="I61" s="156">
        <f t="shared" si="15"/>
        <v>7956</v>
      </c>
      <c r="J61" s="157">
        <v>0</v>
      </c>
      <c r="K61" s="156">
        <f t="shared" si="16"/>
        <v>0</v>
      </c>
      <c r="L61" s="156">
        <v>21</v>
      </c>
      <c r="M61" s="156">
        <f t="shared" si="17"/>
        <v>0</v>
      </c>
      <c r="N61" s="155">
        <v>6.9999999999999999E-4</v>
      </c>
      <c r="O61" s="155">
        <f t="shared" si="18"/>
        <v>0.02</v>
      </c>
      <c r="P61" s="155">
        <v>0</v>
      </c>
      <c r="Q61" s="155">
        <f t="shared" si="19"/>
        <v>0</v>
      </c>
      <c r="R61" s="156"/>
      <c r="S61" s="156" t="s">
        <v>1293</v>
      </c>
      <c r="T61" s="156" t="s">
        <v>1294</v>
      </c>
      <c r="U61" s="156">
        <v>0</v>
      </c>
      <c r="V61" s="156">
        <f t="shared" si="20"/>
        <v>0</v>
      </c>
      <c r="W61" s="156"/>
      <c r="X61" s="156" t="s">
        <v>209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210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52</v>
      </c>
      <c r="B62" s="174" t="s">
        <v>2079</v>
      </c>
      <c r="C62" s="180" t="s">
        <v>2080</v>
      </c>
      <c r="D62" s="175" t="s">
        <v>220</v>
      </c>
      <c r="E62" s="176">
        <v>3</v>
      </c>
      <c r="F62" s="177"/>
      <c r="G62" s="178">
        <f t="shared" si="14"/>
        <v>0</v>
      </c>
      <c r="H62" s="157">
        <v>360</v>
      </c>
      <c r="I62" s="156">
        <f t="shared" si="15"/>
        <v>1080</v>
      </c>
      <c r="J62" s="157">
        <v>0</v>
      </c>
      <c r="K62" s="156">
        <f t="shared" si="16"/>
        <v>0</v>
      </c>
      <c r="L62" s="156">
        <v>21</v>
      </c>
      <c r="M62" s="156">
        <f t="shared" si="17"/>
        <v>0</v>
      </c>
      <c r="N62" s="155">
        <v>1.1000000000000001E-3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1293</v>
      </c>
      <c r="T62" s="156" t="s">
        <v>1294</v>
      </c>
      <c r="U62" s="156">
        <v>0</v>
      </c>
      <c r="V62" s="156">
        <f t="shared" si="20"/>
        <v>0</v>
      </c>
      <c r="W62" s="156"/>
      <c r="X62" s="156" t="s">
        <v>209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210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33.75" outlineLevel="1" x14ac:dyDescent="0.2">
      <c r="A63" s="173">
        <v>53</v>
      </c>
      <c r="B63" s="174" t="s">
        <v>2081</v>
      </c>
      <c r="C63" s="180" t="s">
        <v>2082</v>
      </c>
      <c r="D63" s="175" t="s">
        <v>220</v>
      </c>
      <c r="E63" s="176">
        <v>7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271</v>
      </c>
      <c r="K63" s="156">
        <f t="shared" si="16"/>
        <v>1897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1293</v>
      </c>
      <c r="T63" s="156" t="s">
        <v>1294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677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54</v>
      </c>
      <c r="B64" s="174" t="s">
        <v>2083</v>
      </c>
      <c r="C64" s="180" t="s">
        <v>2084</v>
      </c>
      <c r="D64" s="175" t="s">
        <v>220</v>
      </c>
      <c r="E64" s="176">
        <v>5</v>
      </c>
      <c r="F64" s="177"/>
      <c r="G64" s="178">
        <f t="shared" si="14"/>
        <v>0</v>
      </c>
      <c r="H64" s="157">
        <v>468</v>
      </c>
      <c r="I64" s="156">
        <f t="shared" si="15"/>
        <v>2340</v>
      </c>
      <c r="J64" s="157">
        <v>0</v>
      </c>
      <c r="K64" s="156">
        <f t="shared" si="16"/>
        <v>0</v>
      </c>
      <c r="L64" s="156">
        <v>21</v>
      </c>
      <c r="M64" s="156">
        <f t="shared" si="17"/>
        <v>0</v>
      </c>
      <c r="N64" s="155">
        <v>1.5E-3</v>
      </c>
      <c r="O64" s="155">
        <f t="shared" si="18"/>
        <v>0.01</v>
      </c>
      <c r="P64" s="155">
        <v>0</v>
      </c>
      <c r="Q64" s="155">
        <f t="shared" si="19"/>
        <v>0</v>
      </c>
      <c r="R64" s="156"/>
      <c r="S64" s="156" t="s">
        <v>1293</v>
      </c>
      <c r="T64" s="156" t="s">
        <v>1294</v>
      </c>
      <c r="U64" s="156">
        <v>0</v>
      </c>
      <c r="V64" s="156">
        <f t="shared" si="20"/>
        <v>0</v>
      </c>
      <c r="W64" s="156"/>
      <c r="X64" s="156" t="s">
        <v>209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210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55</v>
      </c>
      <c r="B65" s="174" t="s">
        <v>2085</v>
      </c>
      <c r="C65" s="180" t="s">
        <v>2086</v>
      </c>
      <c r="D65" s="175" t="s">
        <v>220</v>
      </c>
      <c r="E65" s="176">
        <v>2</v>
      </c>
      <c r="F65" s="177"/>
      <c r="G65" s="178">
        <f t="shared" si="14"/>
        <v>0</v>
      </c>
      <c r="H65" s="157">
        <v>541</v>
      </c>
      <c r="I65" s="156">
        <f t="shared" si="15"/>
        <v>1082</v>
      </c>
      <c r="J65" s="157">
        <v>0</v>
      </c>
      <c r="K65" s="156">
        <f t="shared" si="16"/>
        <v>0</v>
      </c>
      <c r="L65" s="156">
        <v>21</v>
      </c>
      <c r="M65" s="156">
        <f t="shared" si="17"/>
        <v>0</v>
      </c>
      <c r="N65" s="155">
        <v>1.8E-3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1293</v>
      </c>
      <c r="T65" s="156" t="s">
        <v>1294</v>
      </c>
      <c r="U65" s="156">
        <v>0</v>
      </c>
      <c r="V65" s="156">
        <f t="shared" si="20"/>
        <v>0</v>
      </c>
      <c r="W65" s="156"/>
      <c r="X65" s="156" t="s">
        <v>209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210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33.75" outlineLevel="1" x14ac:dyDescent="0.2">
      <c r="A66" s="173">
        <v>56</v>
      </c>
      <c r="B66" s="174" t="s">
        <v>2087</v>
      </c>
      <c r="C66" s="180" t="s">
        <v>2088</v>
      </c>
      <c r="D66" s="175" t="s">
        <v>220</v>
      </c>
      <c r="E66" s="176">
        <v>1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329</v>
      </c>
      <c r="K66" s="156">
        <f t="shared" si="16"/>
        <v>329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1293</v>
      </c>
      <c r="T66" s="156" t="s">
        <v>1294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677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3">
        <v>57</v>
      </c>
      <c r="B67" s="174" t="s">
        <v>2089</v>
      </c>
      <c r="C67" s="180" t="s">
        <v>2090</v>
      </c>
      <c r="D67" s="175" t="s">
        <v>220</v>
      </c>
      <c r="E67" s="176">
        <v>1</v>
      </c>
      <c r="F67" s="177"/>
      <c r="G67" s="178">
        <f t="shared" si="14"/>
        <v>0</v>
      </c>
      <c r="H67" s="157">
        <v>12500</v>
      </c>
      <c r="I67" s="156">
        <f t="shared" si="15"/>
        <v>12500</v>
      </c>
      <c r="J67" s="157">
        <v>0</v>
      </c>
      <c r="K67" s="156">
        <f t="shared" si="16"/>
        <v>0</v>
      </c>
      <c r="L67" s="156">
        <v>21</v>
      </c>
      <c r="M67" s="156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197</v>
      </c>
      <c r="T67" s="156" t="s">
        <v>198</v>
      </c>
      <c r="U67" s="156">
        <v>0</v>
      </c>
      <c r="V67" s="156">
        <f t="shared" si="20"/>
        <v>0</v>
      </c>
      <c r="W67" s="156"/>
      <c r="X67" s="156" t="s">
        <v>209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210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33.75" outlineLevel="1" x14ac:dyDescent="0.2">
      <c r="A68" s="173">
        <v>58</v>
      </c>
      <c r="B68" s="174" t="s">
        <v>2091</v>
      </c>
      <c r="C68" s="180" t="s">
        <v>2092</v>
      </c>
      <c r="D68" s="175" t="s">
        <v>220</v>
      </c>
      <c r="E68" s="176">
        <v>1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523</v>
      </c>
      <c r="K68" s="156">
        <f t="shared" si="16"/>
        <v>523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1293</v>
      </c>
      <c r="T68" s="156" t="s">
        <v>1294</v>
      </c>
      <c r="U68" s="156">
        <v>0</v>
      </c>
      <c r="V68" s="156">
        <f t="shared" si="20"/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677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59</v>
      </c>
      <c r="B69" s="174" t="s">
        <v>2093</v>
      </c>
      <c r="C69" s="180" t="s">
        <v>2094</v>
      </c>
      <c r="D69" s="175" t="s">
        <v>220</v>
      </c>
      <c r="E69" s="176">
        <v>1</v>
      </c>
      <c r="F69" s="177"/>
      <c r="G69" s="178">
        <f t="shared" si="14"/>
        <v>0</v>
      </c>
      <c r="H69" s="157">
        <v>15800</v>
      </c>
      <c r="I69" s="156">
        <f t="shared" si="15"/>
        <v>15800</v>
      </c>
      <c r="J69" s="157">
        <v>0</v>
      </c>
      <c r="K69" s="156">
        <f t="shared" si="16"/>
        <v>0</v>
      </c>
      <c r="L69" s="156">
        <v>21</v>
      </c>
      <c r="M69" s="156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0"/>
        <v>0</v>
      </c>
      <c r="W69" s="156"/>
      <c r="X69" s="156" t="s">
        <v>209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210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33.75" outlineLevel="1" x14ac:dyDescent="0.2">
      <c r="A70" s="173">
        <v>60</v>
      </c>
      <c r="B70" s="174" t="s">
        <v>2095</v>
      </c>
      <c r="C70" s="180" t="s">
        <v>2096</v>
      </c>
      <c r="D70" s="175" t="s">
        <v>220</v>
      </c>
      <c r="E70" s="176">
        <v>7</v>
      </c>
      <c r="F70" s="177"/>
      <c r="G70" s="178">
        <f t="shared" si="14"/>
        <v>0</v>
      </c>
      <c r="H70" s="157">
        <v>0</v>
      </c>
      <c r="I70" s="156">
        <f t="shared" si="15"/>
        <v>0</v>
      </c>
      <c r="J70" s="157">
        <v>290</v>
      </c>
      <c r="K70" s="156">
        <f t="shared" si="16"/>
        <v>2030</v>
      </c>
      <c r="L70" s="156">
        <v>21</v>
      </c>
      <c r="M70" s="156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6"/>
      <c r="S70" s="156" t="s">
        <v>1293</v>
      </c>
      <c r="T70" s="156" t="s">
        <v>1294</v>
      </c>
      <c r="U70" s="156">
        <v>0</v>
      </c>
      <c r="V70" s="156">
        <f t="shared" si="20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677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61</v>
      </c>
      <c r="B71" s="174" t="s">
        <v>2097</v>
      </c>
      <c r="C71" s="180" t="s">
        <v>2098</v>
      </c>
      <c r="D71" s="175" t="s">
        <v>220</v>
      </c>
      <c r="E71" s="176">
        <v>3</v>
      </c>
      <c r="F71" s="177"/>
      <c r="G71" s="178">
        <f t="shared" si="14"/>
        <v>0</v>
      </c>
      <c r="H71" s="157">
        <v>1710</v>
      </c>
      <c r="I71" s="156">
        <f t="shared" si="15"/>
        <v>5130</v>
      </c>
      <c r="J71" s="157">
        <v>0</v>
      </c>
      <c r="K71" s="156">
        <f t="shared" si="16"/>
        <v>0</v>
      </c>
      <c r="L71" s="156">
        <v>21</v>
      </c>
      <c r="M71" s="156">
        <f t="shared" si="17"/>
        <v>0</v>
      </c>
      <c r="N71" s="155">
        <v>4.0000000000000002E-4</v>
      </c>
      <c r="O71" s="155">
        <f t="shared" si="18"/>
        <v>0</v>
      </c>
      <c r="P71" s="155">
        <v>0</v>
      </c>
      <c r="Q71" s="155">
        <f t="shared" si="19"/>
        <v>0</v>
      </c>
      <c r="R71" s="156"/>
      <c r="S71" s="156" t="s">
        <v>1293</v>
      </c>
      <c r="T71" s="156" t="s">
        <v>1294</v>
      </c>
      <c r="U71" s="156">
        <v>0</v>
      </c>
      <c r="V71" s="156">
        <f t="shared" si="20"/>
        <v>0</v>
      </c>
      <c r="W71" s="156"/>
      <c r="X71" s="156" t="s">
        <v>209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210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62</v>
      </c>
      <c r="B72" s="174" t="s">
        <v>2099</v>
      </c>
      <c r="C72" s="180" t="s">
        <v>2100</v>
      </c>
      <c r="D72" s="175" t="s">
        <v>220</v>
      </c>
      <c r="E72" s="176">
        <v>4</v>
      </c>
      <c r="F72" s="177"/>
      <c r="G72" s="178">
        <f t="shared" si="14"/>
        <v>0</v>
      </c>
      <c r="H72" s="157">
        <v>2110</v>
      </c>
      <c r="I72" s="156">
        <f t="shared" si="15"/>
        <v>8440</v>
      </c>
      <c r="J72" s="157">
        <v>0</v>
      </c>
      <c r="K72" s="156">
        <f t="shared" si="16"/>
        <v>0</v>
      </c>
      <c r="L72" s="156">
        <v>21</v>
      </c>
      <c r="M72" s="156">
        <f t="shared" si="17"/>
        <v>0</v>
      </c>
      <c r="N72" s="155">
        <v>1.1999999999999999E-3</v>
      </c>
      <c r="O72" s="155">
        <f t="shared" si="18"/>
        <v>0</v>
      </c>
      <c r="P72" s="155">
        <v>0</v>
      </c>
      <c r="Q72" s="155">
        <f t="shared" si="19"/>
        <v>0</v>
      </c>
      <c r="R72" s="156"/>
      <c r="S72" s="156" t="s">
        <v>1293</v>
      </c>
      <c r="T72" s="156" t="s">
        <v>1294</v>
      </c>
      <c r="U72" s="156">
        <v>0</v>
      </c>
      <c r="V72" s="156">
        <f t="shared" si="20"/>
        <v>0</v>
      </c>
      <c r="W72" s="156"/>
      <c r="X72" s="156" t="s">
        <v>209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210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33.75" outlineLevel="1" x14ac:dyDescent="0.2">
      <c r="A73" s="173">
        <v>63</v>
      </c>
      <c r="B73" s="174" t="s">
        <v>2095</v>
      </c>
      <c r="C73" s="180" t="s">
        <v>2096</v>
      </c>
      <c r="D73" s="175" t="s">
        <v>220</v>
      </c>
      <c r="E73" s="176">
        <v>2</v>
      </c>
      <c r="F73" s="177"/>
      <c r="G73" s="178">
        <f t="shared" si="14"/>
        <v>0</v>
      </c>
      <c r="H73" s="157">
        <v>0</v>
      </c>
      <c r="I73" s="156">
        <f t="shared" si="15"/>
        <v>0</v>
      </c>
      <c r="J73" s="157">
        <v>290</v>
      </c>
      <c r="K73" s="156">
        <f t="shared" si="16"/>
        <v>580</v>
      </c>
      <c r="L73" s="156">
        <v>21</v>
      </c>
      <c r="M73" s="156">
        <f t="shared" si="17"/>
        <v>0</v>
      </c>
      <c r="N73" s="155">
        <v>0</v>
      </c>
      <c r="O73" s="155">
        <f t="shared" si="18"/>
        <v>0</v>
      </c>
      <c r="P73" s="155">
        <v>0</v>
      </c>
      <c r="Q73" s="155">
        <f t="shared" si="19"/>
        <v>0</v>
      </c>
      <c r="R73" s="156"/>
      <c r="S73" s="156" t="s">
        <v>1293</v>
      </c>
      <c r="T73" s="156" t="s">
        <v>1294</v>
      </c>
      <c r="U73" s="156">
        <v>0</v>
      </c>
      <c r="V73" s="156">
        <f t="shared" si="20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677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3">
        <v>64</v>
      </c>
      <c r="B74" s="174" t="s">
        <v>2101</v>
      </c>
      <c r="C74" s="180" t="s">
        <v>2102</v>
      </c>
      <c r="D74" s="175" t="s">
        <v>220</v>
      </c>
      <c r="E74" s="176">
        <v>2</v>
      </c>
      <c r="F74" s="177"/>
      <c r="G74" s="178">
        <f t="shared" si="14"/>
        <v>0</v>
      </c>
      <c r="H74" s="157">
        <v>4250</v>
      </c>
      <c r="I74" s="156">
        <f t="shared" si="15"/>
        <v>8500</v>
      </c>
      <c r="J74" s="157">
        <v>0</v>
      </c>
      <c r="K74" s="156">
        <f t="shared" si="16"/>
        <v>0</v>
      </c>
      <c r="L74" s="156">
        <v>21</v>
      </c>
      <c r="M74" s="156">
        <f t="shared" si="17"/>
        <v>0</v>
      </c>
      <c r="N74" s="155">
        <v>0</v>
      </c>
      <c r="O74" s="155">
        <f t="shared" si="18"/>
        <v>0</v>
      </c>
      <c r="P74" s="155">
        <v>0</v>
      </c>
      <c r="Q74" s="155">
        <f t="shared" si="19"/>
        <v>0</v>
      </c>
      <c r="R74" s="156"/>
      <c r="S74" s="156" t="s">
        <v>197</v>
      </c>
      <c r="T74" s="156" t="s">
        <v>198</v>
      </c>
      <c r="U74" s="156">
        <v>0</v>
      </c>
      <c r="V74" s="156">
        <f t="shared" si="20"/>
        <v>0</v>
      </c>
      <c r="W74" s="156"/>
      <c r="X74" s="156" t="s">
        <v>209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210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33.75" outlineLevel="1" x14ac:dyDescent="0.2">
      <c r="A75" s="173">
        <v>65</v>
      </c>
      <c r="B75" s="174" t="s">
        <v>2103</v>
      </c>
      <c r="C75" s="180" t="s">
        <v>2104</v>
      </c>
      <c r="D75" s="175" t="s">
        <v>220</v>
      </c>
      <c r="E75" s="176">
        <v>2</v>
      </c>
      <c r="F75" s="177"/>
      <c r="G75" s="178">
        <f t="shared" si="14"/>
        <v>0</v>
      </c>
      <c r="H75" s="157">
        <v>0</v>
      </c>
      <c r="I75" s="156">
        <f t="shared" si="15"/>
        <v>0</v>
      </c>
      <c r="J75" s="157">
        <v>368</v>
      </c>
      <c r="K75" s="156">
        <f t="shared" si="16"/>
        <v>736</v>
      </c>
      <c r="L75" s="156">
        <v>21</v>
      </c>
      <c r="M75" s="156">
        <f t="shared" si="17"/>
        <v>0</v>
      </c>
      <c r="N75" s="155">
        <v>0</v>
      </c>
      <c r="O75" s="155">
        <f t="shared" si="18"/>
        <v>0</v>
      </c>
      <c r="P75" s="155">
        <v>0</v>
      </c>
      <c r="Q75" s="155">
        <f t="shared" si="19"/>
        <v>0</v>
      </c>
      <c r="R75" s="156"/>
      <c r="S75" s="156" t="s">
        <v>1293</v>
      </c>
      <c r="T75" s="156" t="s">
        <v>1294</v>
      </c>
      <c r="U75" s="156">
        <v>0</v>
      </c>
      <c r="V75" s="156">
        <f t="shared" si="20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677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66</v>
      </c>
      <c r="B76" s="174" t="s">
        <v>2105</v>
      </c>
      <c r="C76" s="180" t="s">
        <v>2106</v>
      </c>
      <c r="D76" s="175" t="s">
        <v>220</v>
      </c>
      <c r="E76" s="176">
        <v>2</v>
      </c>
      <c r="F76" s="177"/>
      <c r="G76" s="178">
        <f t="shared" si="14"/>
        <v>0</v>
      </c>
      <c r="H76" s="157">
        <v>2380</v>
      </c>
      <c r="I76" s="156">
        <f t="shared" si="15"/>
        <v>4760</v>
      </c>
      <c r="J76" s="157">
        <v>0</v>
      </c>
      <c r="K76" s="156">
        <f t="shared" si="16"/>
        <v>0</v>
      </c>
      <c r="L76" s="156">
        <v>21</v>
      </c>
      <c r="M76" s="156">
        <f t="shared" si="17"/>
        <v>0</v>
      </c>
      <c r="N76" s="155">
        <v>1.1999999999999999E-3</v>
      </c>
      <c r="O76" s="155">
        <f t="shared" si="18"/>
        <v>0</v>
      </c>
      <c r="P76" s="155">
        <v>0</v>
      </c>
      <c r="Q76" s="155">
        <f t="shared" si="19"/>
        <v>0</v>
      </c>
      <c r="R76" s="156"/>
      <c r="S76" s="156" t="s">
        <v>1293</v>
      </c>
      <c r="T76" s="156" t="s">
        <v>1294</v>
      </c>
      <c r="U76" s="156">
        <v>0</v>
      </c>
      <c r="V76" s="156">
        <f t="shared" si="20"/>
        <v>0</v>
      </c>
      <c r="W76" s="156"/>
      <c r="X76" s="156" t="s">
        <v>209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210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33.75" outlineLevel="1" x14ac:dyDescent="0.2">
      <c r="A77" s="173">
        <v>67</v>
      </c>
      <c r="B77" s="174" t="s">
        <v>2107</v>
      </c>
      <c r="C77" s="180" t="s">
        <v>2108</v>
      </c>
      <c r="D77" s="175" t="s">
        <v>246</v>
      </c>
      <c r="E77" s="176">
        <v>14</v>
      </c>
      <c r="F77" s="177"/>
      <c r="G77" s="178">
        <f t="shared" si="14"/>
        <v>0</v>
      </c>
      <c r="H77" s="157">
        <v>0</v>
      </c>
      <c r="I77" s="156">
        <f t="shared" si="15"/>
        <v>0</v>
      </c>
      <c r="J77" s="157">
        <v>3760</v>
      </c>
      <c r="K77" s="156">
        <f t="shared" si="16"/>
        <v>52640</v>
      </c>
      <c r="L77" s="156">
        <v>21</v>
      </c>
      <c r="M77" s="156">
        <f t="shared" si="17"/>
        <v>0</v>
      </c>
      <c r="N77" s="155">
        <v>1.8329999999999999E-2</v>
      </c>
      <c r="O77" s="155">
        <f t="shared" si="18"/>
        <v>0.26</v>
      </c>
      <c r="P77" s="155">
        <v>0</v>
      </c>
      <c r="Q77" s="155">
        <f t="shared" si="19"/>
        <v>0</v>
      </c>
      <c r="R77" s="156"/>
      <c r="S77" s="156" t="s">
        <v>1293</v>
      </c>
      <c r="T77" s="156" t="s">
        <v>1294</v>
      </c>
      <c r="U77" s="156">
        <v>0</v>
      </c>
      <c r="V77" s="156">
        <f t="shared" si="20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677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33.75" outlineLevel="1" x14ac:dyDescent="0.2">
      <c r="A78" s="173">
        <v>68</v>
      </c>
      <c r="B78" s="174" t="s">
        <v>2109</v>
      </c>
      <c r="C78" s="180" t="s">
        <v>2110</v>
      </c>
      <c r="D78" s="175" t="s">
        <v>220</v>
      </c>
      <c r="E78" s="176">
        <v>1</v>
      </c>
      <c r="F78" s="177"/>
      <c r="G78" s="178">
        <f t="shared" si="14"/>
        <v>0</v>
      </c>
      <c r="H78" s="157">
        <v>0</v>
      </c>
      <c r="I78" s="156">
        <f t="shared" si="15"/>
        <v>0</v>
      </c>
      <c r="J78" s="157">
        <v>541</v>
      </c>
      <c r="K78" s="156">
        <f t="shared" si="16"/>
        <v>541</v>
      </c>
      <c r="L78" s="156">
        <v>21</v>
      </c>
      <c r="M78" s="156">
        <f t="shared" si="17"/>
        <v>0</v>
      </c>
      <c r="N78" s="155">
        <v>8.1999999999999998E-4</v>
      </c>
      <c r="O78" s="155">
        <f t="shared" si="18"/>
        <v>0</v>
      </c>
      <c r="P78" s="155">
        <v>0</v>
      </c>
      <c r="Q78" s="155">
        <f t="shared" si="19"/>
        <v>0</v>
      </c>
      <c r="R78" s="156"/>
      <c r="S78" s="156" t="s">
        <v>1293</v>
      </c>
      <c r="T78" s="156" t="s">
        <v>1294</v>
      </c>
      <c r="U78" s="156">
        <v>0</v>
      </c>
      <c r="V78" s="156">
        <f t="shared" si="20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677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33.75" outlineLevel="1" x14ac:dyDescent="0.2">
      <c r="A79" s="173">
        <v>69</v>
      </c>
      <c r="B79" s="174" t="s">
        <v>2111</v>
      </c>
      <c r="C79" s="180" t="s">
        <v>2112</v>
      </c>
      <c r="D79" s="175" t="s">
        <v>220</v>
      </c>
      <c r="E79" s="176">
        <v>1</v>
      </c>
      <c r="F79" s="177"/>
      <c r="G79" s="178">
        <f t="shared" si="14"/>
        <v>0</v>
      </c>
      <c r="H79" s="157">
        <v>0</v>
      </c>
      <c r="I79" s="156">
        <f t="shared" si="15"/>
        <v>0</v>
      </c>
      <c r="J79" s="157">
        <v>937</v>
      </c>
      <c r="K79" s="156">
        <f t="shared" si="16"/>
        <v>937</v>
      </c>
      <c r="L79" s="156">
        <v>21</v>
      </c>
      <c r="M79" s="156">
        <f t="shared" si="17"/>
        <v>0</v>
      </c>
      <c r="N79" s="155">
        <v>1.3799999999999999E-3</v>
      </c>
      <c r="O79" s="155">
        <f t="shared" si="18"/>
        <v>0</v>
      </c>
      <c r="P79" s="155">
        <v>0</v>
      </c>
      <c r="Q79" s="155">
        <f t="shared" si="19"/>
        <v>0</v>
      </c>
      <c r="R79" s="156"/>
      <c r="S79" s="156" t="s">
        <v>1293</v>
      </c>
      <c r="T79" s="156" t="s">
        <v>1294</v>
      </c>
      <c r="U79" s="156">
        <v>0</v>
      </c>
      <c r="V79" s="156">
        <f t="shared" si="20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677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33.75" outlineLevel="1" x14ac:dyDescent="0.2">
      <c r="A80" s="173">
        <v>70</v>
      </c>
      <c r="B80" s="174" t="s">
        <v>2113</v>
      </c>
      <c r="C80" s="180" t="s">
        <v>2114</v>
      </c>
      <c r="D80" s="175" t="s">
        <v>220</v>
      </c>
      <c r="E80" s="176">
        <v>1</v>
      </c>
      <c r="F80" s="177"/>
      <c r="G80" s="178">
        <f t="shared" si="14"/>
        <v>0</v>
      </c>
      <c r="H80" s="157">
        <v>0</v>
      </c>
      <c r="I80" s="156">
        <f t="shared" si="15"/>
        <v>0</v>
      </c>
      <c r="J80" s="157">
        <v>2840</v>
      </c>
      <c r="K80" s="156">
        <f t="shared" si="16"/>
        <v>2840</v>
      </c>
      <c r="L80" s="156">
        <v>21</v>
      </c>
      <c r="M80" s="156">
        <f t="shared" si="17"/>
        <v>0</v>
      </c>
      <c r="N80" s="155">
        <v>3.5899999999999999E-3</v>
      </c>
      <c r="O80" s="155">
        <f t="shared" si="18"/>
        <v>0</v>
      </c>
      <c r="P80" s="155">
        <v>0</v>
      </c>
      <c r="Q80" s="155">
        <f t="shared" si="19"/>
        <v>0</v>
      </c>
      <c r="R80" s="156"/>
      <c r="S80" s="156" t="s">
        <v>1293</v>
      </c>
      <c r="T80" s="156" t="s">
        <v>1294</v>
      </c>
      <c r="U80" s="156">
        <v>0</v>
      </c>
      <c r="V80" s="156">
        <f t="shared" si="20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677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33.75" outlineLevel="1" x14ac:dyDescent="0.2">
      <c r="A81" s="173">
        <v>71</v>
      </c>
      <c r="B81" s="174" t="s">
        <v>2115</v>
      </c>
      <c r="C81" s="180" t="s">
        <v>2116</v>
      </c>
      <c r="D81" s="175" t="s">
        <v>220</v>
      </c>
      <c r="E81" s="176">
        <v>5</v>
      </c>
      <c r="F81" s="177"/>
      <c r="G81" s="178">
        <f t="shared" si="14"/>
        <v>0</v>
      </c>
      <c r="H81" s="157">
        <v>0</v>
      </c>
      <c r="I81" s="156">
        <f t="shared" si="15"/>
        <v>0</v>
      </c>
      <c r="J81" s="157">
        <v>869</v>
      </c>
      <c r="K81" s="156">
        <f t="shared" si="16"/>
        <v>4345</v>
      </c>
      <c r="L81" s="156">
        <v>21</v>
      </c>
      <c r="M81" s="156">
        <f t="shared" si="17"/>
        <v>0</v>
      </c>
      <c r="N81" s="155">
        <v>1.32E-3</v>
      </c>
      <c r="O81" s="155">
        <f t="shared" si="18"/>
        <v>0.01</v>
      </c>
      <c r="P81" s="155">
        <v>0</v>
      </c>
      <c r="Q81" s="155">
        <f t="shared" si="19"/>
        <v>0</v>
      </c>
      <c r="R81" s="156"/>
      <c r="S81" s="156" t="s">
        <v>1293</v>
      </c>
      <c r="T81" s="156" t="s">
        <v>1294</v>
      </c>
      <c r="U81" s="156">
        <v>0</v>
      </c>
      <c r="V81" s="156">
        <f t="shared" si="20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677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33.75" outlineLevel="1" x14ac:dyDescent="0.2">
      <c r="A82" s="173">
        <v>72</v>
      </c>
      <c r="B82" s="174" t="s">
        <v>2117</v>
      </c>
      <c r="C82" s="180" t="s">
        <v>2118</v>
      </c>
      <c r="D82" s="175" t="s">
        <v>220</v>
      </c>
      <c r="E82" s="176">
        <v>2</v>
      </c>
      <c r="F82" s="177"/>
      <c r="G82" s="178">
        <f t="shared" si="14"/>
        <v>0</v>
      </c>
      <c r="H82" s="157">
        <v>0</v>
      </c>
      <c r="I82" s="156">
        <f t="shared" si="15"/>
        <v>0</v>
      </c>
      <c r="J82" s="157">
        <v>1120</v>
      </c>
      <c r="K82" s="156">
        <f t="shared" si="16"/>
        <v>2240</v>
      </c>
      <c r="L82" s="156">
        <v>21</v>
      </c>
      <c r="M82" s="156">
        <f t="shared" si="17"/>
        <v>0</v>
      </c>
      <c r="N82" s="155">
        <v>1.73E-3</v>
      </c>
      <c r="O82" s="155">
        <f t="shared" si="18"/>
        <v>0</v>
      </c>
      <c r="P82" s="155">
        <v>0</v>
      </c>
      <c r="Q82" s="155">
        <f t="shared" si="19"/>
        <v>0</v>
      </c>
      <c r="R82" s="156"/>
      <c r="S82" s="156" t="s">
        <v>1293</v>
      </c>
      <c r="T82" s="156" t="s">
        <v>1294</v>
      </c>
      <c r="U82" s="156">
        <v>0</v>
      </c>
      <c r="V82" s="156">
        <f t="shared" si="20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677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33.75" outlineLevel="1" x14ac:dyDescent="0.2">
      <c r="A83" s="173">
        <v>73</v>
      </c>
      <c r="B83" s="174" t="s">
        <v>2119</v>
      </c>
      <c r="C83" s="180" t="s">
        <v>2120</v>
      </c>
      <c r="D83" s="175" t="s">
        <v>220</v>
      </c>
      <c r="E83" s="176">
        <v>4</v>
      </c>
      <c r="F83" s="177"/>
      <c r="G83" s="178">
        <f t="shared" ref="G83:G98" si="21">ROUND(E83*F83,2)</f>
        <v>0</v>
      </c>
      <c r="H83" s="157">
        <v>0</v>
      </c>
      <c r="I83" s="156">
        <f t="shared" ref="I83:I98" si="22">ROUND(E83*H83,2)</f>
        <v>0</v>
      </c>
      <c r="J83" s="157">
        <v>2960</v>
      </c>
      <c r="K83" s="156">
        <f t="shared" ref="K83:K98" si="23">ROUND(E83*J83,2)</f>
        <v>11840</v>
      </c>
      <c r="L83" s="156">
        <v>21</v>
      </c>
      <c r="M83" s="156">
        <f t="shared" ref="M83:M98" si="24">G83*(1+L83/100)</f>
        <v>0</v>
      </c>
      <c r="N83" s="155">
        <v>3.5899999999999999E-3</v>
      </c>
      <c r="O83" s="155">
        <f t="shared" ref="O83:O98" si="25">ROUND(E83*N83,2)</f>
        <v>0.01</v>
      </c>
      <c r="P83" s="155">
        <v>0</v>
      </c>
      <c r="Q83" s="155">
        <f t="shared" ref="Q83:Q98" si="26">ROUND(E83*P83,2)</f>
        <v>0</v>
      </c>
      <c r="R83" s="156"/>
      <c r="S83" s="156" t="s">
        <v>1293</v>
      </c>
      <c r="T83" s="156" t="s">
        <v>1294</v>
      </c>
      <c r="U83" s="156">
        <v>0</v>
      </c>
      <c r="V83" s="156">
        <f t="shared" ref="V83:V98" si="27">ROUND(E83*U83,2)</f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677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33.75" outlineLevel="1" x14ac:dyDescent="0.2">
      <c r="A84" s="173">
        <v>74</v>
      </c>
      <c r="B84" s="174" t="s">
        <v>2121</v>
      </c>
      <c r="C84" s="180" t="s">
        <v>2122</v>
      </c>
      <c r="D84" s="175" t="s">
        <v>220</v>
      </c>
      <c r="E84" s="176">
        <v>90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516</v>
      </c>
      <c r="K84" s="156">
        <f t="shared" si="23"/>
        <v>46440</v>
      </c>
      <c r="L84" s="156">
        <v>21</v>
      </c>
      <c r="M84" s="156">
        <f t="shared" si="24"/>
        <v>0</v>
      </c>
      <c r="N84" s="155">
        <v>8.1999999999999998E-4</v>
      </c>
      <c r="O84" s="155">
        <f t="shared" si="25"/>
        <v>7.0000000000000007E-2</v>
      </c>
      <c r="P84" s="155">
        <v>0</v>
      </c>
      <c r="Q84" s="155">
        <f t="shared" si="26"/>
        <v>0</v>
      </c>
      <c r="R84" s="156"/>
      <c r="S84" s="156" t="s">
        <v>1293</v>
      </c>
      <c r="T84" s="156" t="s">
        <v>1294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677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33.75" outlineLevel="1" x14ac:dyDescent="0.2">
      <c r="A85" s="173">
        <v>75</v>
      </c>
      <c r="B85" s="174" t="s">
        <v>2123</v>
      </c>
      <c r="C85" s="180" t="s">
        <v>2124</v>
      </c>
      <c r="D85" s="175" t="s">
        <v>220</v>
      </c>
      <c r="E85" s="176">
        <v>7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774</v>
      </c>
      <c r="K85" s="156">
        <f t="shared" si="23"/>
        <v>5418</v>
      </c>
      <c r="L85" s="156">
        <v>21</v>
      </c>
      <c r="M85" s="156">
        <f t="shared" si="24"/>
        <v>0</v>
      </c>
      <c r="N85" s="155">
        <v>1.17E-3</v>
      </c>
      <c r="O85" s="155">
        <f t="shared" si="25"/>
        <v>0.01</v>
      </c>
      <c r="P85" s="155">
        <v>0</v>
      </c>
      <c r="Q85" s="155">
        <f t="shared" si="26"/>
        <v>0</v>
      </c>
      <c r="R85" s="156"/>
      <c r="S85" s="156" t="s">
        <v>1293</v>
      </c>
      <c r="T85" s="156" t="s">
        <v>1294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677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33.75" outlineLevel="1" x14ac:dyDescent="0.2">
      <c r="A86" s="173">
        <v>76</v>
      </c>
      <c r="B86" s="174" t="s">
        <v>2125</v>
      </c>
      <c r="C86" s="180" t="s">
        <v>2126</v>
      </c>
      <c r="D86" s="175" t="s">
        <v>220</v>
      </c>
      <c r="E86" s="176">
        <v>4</v>
      </c>
      <c r="F86" s="177"/>
      <c r="G86" s="178">
        <f t="shared" si="21"/>
        <v>0</v>
      </c>
      <c r="H86" s="157">
        <v>0</v>
      </c>
      <c r="I86" s="156">
        <f t="shared" si="22"/>
        <v>0</v>
      </c>
      <c r="J86" s="157">
        <v>1090</v>
      </c>
      <c r="K86" s="156">
        <f t="shared" si="23"/>
        <v>4360</v>
      </c>
      <c r="L86" s="156">
        <v>21</v>
      </c>
      <c r="M86" s="156">
        <f t="shared" si="24"/>
        <v>0</v>
      </c>
      <c r="N86" s="155">
        <v>1.73E-3</v>
      </c>
      <c r="O86" s="155">
        <f t="shared" si="25"/>
        <v>0.01</v>
      </c>
      <c r="P86" s="155">
        <v>0</v>
      </c>
      <c r="Q86" s="155">
        <f t="shared" si="26"/>
        <v>0</v>
      </c>
      <c r="R86" s="156"/>
      <c r="S86" s="156" t="s">
        <v>1293</v>
      </c>
      <c r="T86" s="156" t="s">
        <v>1294</v>
      </c>
      <c r="U86" s="156">
        <v>0</v>
      </c>
      <c r="V86" s="156">
        <f t="shared" si="27"/>
        <v>0</v>
      </c>
      <c r="W86" s="156"/>
      <c r="X86" s="156" t="s">
        <v>199</v>
      </c>
      <c r="Y86" s="156" t="s">
        <v>200</v>
      </c>
      <c r="Z86" s="146"/>
      <c r="AA86" s="146"/>
      <c r="AB86" s="146"/>
      <c r="AC86" s="146"/>
      <c r="AD86" s="146"/>
      <c r="AE86" s="146"/>
      <c r="AF86" s="146"/>
      <c r="AG86" s="146" t="s">
        <v>677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33.75" outlineLevel="1" x14ac:dyDescent="0.2">
      <c r="A87" s="173">
        <v>77</v>
      </c>
      <c r="B87" s="174" t="s">
        <v>2127</v>
      </c>
      <c r="C87" s="180" t="s">
        <v>2128</v>
      </c>
      <c r="D87" s="175" t="s">
        <v>220</v>
      </c>
      <c r="E87" s="176">
        <v>22</v>
      </c>
      <c r="F87" s="177"/>
      <c r="G87" s="178">
        <f t="shared" si="21"/>
        <v>0</v>
      </c>
      <c r="H87" s="157">
        <v>0</v>
      </c>
      <c r="I87" s="156">
        <f t="shared" si="22"/>
        <v>0</v>
      </c>
      <c r="J87" s="157">
        <v>670</v>
      </c>
      <c r="K87" s="156">
        <f t="shared" si="23"/>
        <v>14740</v>
      </c>
      <c r="L87" s="156">
        <v>21</v>
      </c>
      <c r="M87" s="156">
        <f t="shared" si="24"/>
        <v>0</v>
      </c>
      <c r="N87" s="155">
        <v>9.7000000000000005E-4</v>
      </c>
      <c r="O87" s="155">
        <f t="shared" si="25"/>
        <v>0.02</v>
      </c>
      <c r="P87" s="155">
        <v>0</v>
      </c>
      <c r="Q87" s="155">
        <f t="shared" si="26"/>
        <v>0</v>
      </c>
      <c r="R87" s="156"/>
      <c r="S87" s="156" t="s">
        <v>1293</v>
      </c>
      <c r="T87" s="156" t="s">
        <v>1294</v>
      </c>
      <c r="U87" s="156">
        <v>0</v>
      </c>
      <c r="V87" s="156">
        <f t="shared" si="27"/>
        <v>0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677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33.75" outlineLevel="1" x14ac:dyDescent="0.2">
      <c r="A88" s="173">
        <v>78</v>
      </c>
      <c r="B88" s="174" t="s">
        <v>2129</v>
      </c>
      <c r="C88" s="180" t="s">
        <v>2130</v>
      </c>
      <c r="D88" s="175" t="s">
        <v>220</v>
      </c>
      <c r="E88" s="176">
        <v>5</v>
      </c>
      <c r="F88" s="177"/>
      <c r="G88" s="178">
        <f t="shared" si="21"/>
        <v>0</v>
      </c>
      <c r="H88" s="157">
        <v>0</v>
      </c>
      <c r="I88" s="156">
        <f t="shared" si="22"/>
        <v>0</v>
      </c>
      <c r="J88" s="157">
        <v>941</v>
      </c>
      <c r="K88" s="156">
        <f t="shared" si="23"/>
        <v>4705</v>
      </c>
      <c r="L88" s="156">
        <v>21</v>
      </c>
      <c r="M88" s="156">
        <f t="shared" si="24"/>
        <v>0</v>
      </c>
      <c r="N88" s="155">
        <v>1.42E-3</v>
      </c>
      <c r="O88" s="155">
        <f t="shared" si="25"/>
        <v>0.01</v>
      </c>
      <c r="P88" s="155">
        <v>0</v>
      </c>
      <c r="Q88" s="155">
        <f t="shared" si="26"/>
        <v>0</v>
      </c>
      <c r="R88" s="156"/>
      <c r="S88" s="156" t="s">
        <v>1293</v>
      </c>
      <c r="T88" s="156" t="s">
        <v>1294</v>
      </c>
      <c r="U88" s="156">
        <v>0</v>
      </c>
      <c r="V88" s="156">
        <f t="shared" si="27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677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33.75" outlineLevel="1" x14ac:dyDescent="0.2">
      <c r="A89" s="173">
        <v>79</v>
      </c>
      <c r="B89" s="174" t="s">
        <v>2131</v>
      </c>
      <c r="C89" s="180" t="s">
        <v>2132</v>
      </c>
      <c r="D89" s="175" t="s">
        <v>220</v>
      </c>
      <c r="E89" s="176">
        <v>2</v>
      </c>
      <c r="F89" s="177"/>
      <c r="G89" s="178">
        <f t="shared" si="21"/>
        <v>0</v>
      </c>
      <c r="H89" s="157">
        <v>0</v>
      </c>
      <c r="I89" s="156">
        <f t="shared" si="22"/>
        <v>0</v>
      </c>
      <c r="J89" s="157">
        <v>2450</v>
      </c>
      <c r="K89" s="156">
        <f t="shared" si="23"/>
        <v>4900</v>
      </c>
      <c r="L89" s="156">
        <v>21</v>
      </c>
      <c r="M89" s="156">
        <f t="shared" si="24"/>
        <v>0</v>
      </c>
      <c r="N89" s="155">
        <v>0</v>
      </c>
      <c r="O89" s="155">
        <f t="shared" si="25"/>
        <v>0</v>
      </c>
      <c r="P89" s="155">
        <v>0</v>
      </c>
      <c r="Q89" s="155">
        <f t="shared" si="26"/>
        <v>0</v>
      </c>
      <c r="R89" s="156"/>
      <c r="S89" s="156" t="s">
        <v>1293</v>
      </c>
      <c r="T89" s="156" t="s">
        <v>1294</v>
      </c>
      <c r="U89" s="156">
        <v>0</v>
      </c>
      <c r="V89" s="156">
        <f t="shared" si="27"/>
        <v>0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677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80</v>
      </c>
      <c r="B90" s="174" t="s">
        <v>2133</v>
      </c>
      <c r="C90" s="180" t="s">
        <v>2134</v>
      </c>
      <c r="D90" s="175" t="s">
        <v>220</v>
      </c>
      <c r="E90" s="176">
        <v>2</v>
      </c>
      <c r="F90" s="177"/>
      <c r="G90" s="178">
        <f t="shared" si="21"/>
        <v>0</v>
      </c>
      <c r="H90" s="157">
        <v>210300</v>
      </c>
      <c r="I90" s="156">
        <f t="shared" si="22"/>
        <v>420600</v>
      </c>
      <c r="J90" s="157">
        <v>0</v>
      </c>
      <c r="K90" s="156">
        <f t="shared" si="23"/>
        <v>0</v>
      </c>
      <c r="L90" s="156">
        <v>21</v>
      </c>
      <c r="M90" s="156">
        <f t="shared" si="24"/>
        <v>0</v>
      </c>
      <c r="N90" s="155">
        <v>0.115</v>
      </c>
      <c r="O90" s="155">
        <f t="shared" si="25"/>
        <v>0.23</v>
      </c>
      <c r="P90" s="155">
        <v>0</v>
      </c>
      <c r="Q90" s="155">
        <f t="shared" si="26"/>
        <v>0</v>
      </c>
      <c r="R90" s="156"/>
      <c r="S90" s="156" t="s">
        <v>1293</v>
      </c>
      <c r="T90" s="156" t="s">
        <v>1294</v>
      </c>
      <c r="U90" s="156">
        <v>0</v>
      </c>
      <c r="V90" s="156">
        <f t="shared" si="27"/>
        <v>0</v>
      </c>
      <c r="W90" s="156"/>
      <c r="X90" s="156" t="s">
        <v>209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210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81</v>
      </c>
      <c r="B91" s="174" t="s">
        <v>2135</v>
      </c>
      <c r="C91" s="180" t="s">
        <v>2136</v>
      </c>
      <c r="D91" s="175" t="s">
        <v>344</v>
      </c>
      <c r="E91" s="176">
        <v>31</v>
      </c>
      <c r="F91" s="177"/>
      <c r="G91" s="178">
        <f t="shared" si="21"/>
        <v>0</v>
      </c>
      <c r="H91" s="157">
        <v>0</v>
      </c>
      <c r="I91" s="156">
        <f t="shared" si="22"/>
        <v>0</v>
      </c>
      <c r="J91" s="157">
        <v>67.099999999999994</v>
      </c>
      <c r="K91" s="156">
        <f t="shared" si="23"/>
        <v>2080.1</v>
      </c>
      <c r="L91" s="156">
        <v>21</v>
      </c>
      <c r="M91" s="156">
        <f t="shared" si="24"/>
        <v>0</v>
      </c>
      <c r="N91" s="155">
        <v>0</v>
      </c>
      <c r="O91" s="155">
        <f t="shared" si="25"/>
        <v>0</v>
      </c>
      <c r="P91" s="155">
        <v>0</v>
      </c>
      <c r="Q91" s="155">
        <f t="shared" si="26"/>
        <v>0</v>
      </c>
      <c r="R91" s="156"/>
      <c r="S91" s="156" t="s">
        <v>1293</v>
      </c>
      <c r="T91" s="156" t="s">
        <v>1294</v>
      </c>
      <c r="U91" s="156">
        <v>0</v>
      </c>
      <c r="V91" s="156">
        <f t="shared" si="27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677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33.75" outlineLevel="1" x14ac:dyDescent="0.2">
      <c r="A92" s="173">
        <v>82</v>
      </c>
      <c r="B92" s="174" t="s">
        <v>2137</v>
      </c>
      <c r="C92" s="180" t="s">
        <v>2138</v>
      </c>
      <c r="D92" s="175" t="s">
        <v>220</v>
      </c>
      <c r="E92" s="176">
        <v>31</v>
      </c>
      <c r="F92" s="177"/>
      <c r="G92" s="178">
        <f t="shared" si="21"/>
        <v>0</v>
      </c>
      <c r="H92" s="157">
        <v>1850</v>
      </c>
      <c r="I92" s="156">
        <f t="shared" si="22"/>
        <v>57350</v>
      </c>
      <c r="J92" s="157">
        <v>0</v>
      </c>
      <c r="K92" s="156">
        <f t="shared" si="23"/>
        <v>0</v>
      </c>
      <c r="L92" s="156">
        <v>21</v>
      </c>
      <c r="M92" s="156">
        <f t="shared" si="24"/>
        <v>0</v>
      </c>
      <c r="N92" s="155">
        <v>0</v>
      </c>
      <c r="O92" s="155">
        <f t="shared" si="25"/>
        <v>0</v>
      </c>
      <c r="P92" s="155">
        <v>0</v>
      </c>
      <c r="Q92" s="155">
        <f t="shared" si="26"/>
        <v>0</v>
      </c>
      <c r="R92" s="156"/>
      <c r="S92" s="156" t="s">
        <v>197</v>
      </c>
      <c r="T92" s="156" t="s">
        <v>198</v>
      </c>
      <c r="U92" s="156">
        <v>0</v>
      </c>
      <c r="V92" s="156">
        <f t="shared" si="27"/>
        <v>0</v>
      </c>
      <c r="W92" s="156"/>
      <c r="X92" s="156" t="s">
        <v>209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210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83</v>
      </c>
      <c r="B93" s="174" t="s">
        <v>2139</v>
      </c>
      <c r="C93" s="180" t="s">
        <v>2140</v>
      </c>
      <c r="D93" s="175" t="s">
        <v>220</v>
      </c>
      <c r="E93" s="176">
        <v>3</v>
      </c>
      <c r="F93" s="177"/>
      <c r="G93" s="178">
        <f t="shared" si="21"/>
        <v>0</v>
      </c>
      <c r="H93" s="157">
        <v>0</v>
      </c>
      <c r="I93" s="156">
        <f t="shared" si="22"/>
        <v>0</v>
      </c>
      <c r="J93" s="157">
        <v>901</v>
      </c>
      <c r="K93" s="156">
        <f t="shared" si="23"/>
        <v>2703</v>
      </c>
      <c r="L93" s="156">
        <v>21</v>
      </c>
      <c r="M93" s="156">
        <f t="shared" si="24"/>
        <v>0</v>
      </c>
      <c r="N93" s="155">
        <v>0</v>
      </c>
      <c r="O93" s="155">
        <f t="shared" si="25"/>
        <v>0</v>
      </c>
      <c r="P93" s="155">
        <v>0</v>
      </c>
      <c r="Q93" s="155">
        <f t="shared" si="26"/>
        <v>0</v>
      </c>
      <c r="R93" s="156"/>
      <c r="S93" s="156" t="s">
        <v>1293</v>
      </c>
      <c r="T93" s="156" t="s">
        <v>1294</v>
      </c>
      <c r="U93" s="156">
        <v>0</v>
      </c>
      <c r="V93" s="156">
        <f t="shared" si="27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677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3">
        <v>84</v>
      </c>
      <c r="B94" s="174" t="s">
        <v>2141</v>
      </c>
      <c r="C94" s="180" t="s">
        <v>2142</v>
      </c>
      <c r="D94" s="175" t="s">
        <v>220</v>
      </c>
      <c r="E94" s="176">
        <v>3</v>
      </c>
      <c r="F94" s="177"/>
      <c r="G94" s="178">
        <f t="shared" si="21"/>
        <v>0</v>
      </c>
      <c r="H94" s="157">
        <v>31300</v>
      </c>
      <c r="I94" s="156">
        <f t="shared" si="22"/>
        <v>93900</v>
      </c>
      <c r="J94" s="157">
        <v>0</v>
      </c>
      <c r="K94" s="156">
        <f t="shared" si="23"/>
        <v>0</v>
      </c>
      <c r="L94" s="156">
        <v>21</v>
      </c>
      <c r="M94" s="156">
        <f t="shared" si="24"/>
        <v>0</v>
      </c>
      <c r="N94" s="155">
        <v>2.9000000000000001E-2</v>
      </c>
      <c r="O94" s="155">
        <f t="shared" si="25"/>
        <v>0.09</v>
      </c>
      <c r="P94" s="155">
        <v>0</v>
      </c>
      <c r="Q94" s="155">
        <f t="shared" si="26"/>
        <v>0</v>
      </c>
      <c r="R94" s="156"/>
      <c r="S94" s="156" t="s">
        <v>1293</v>
      </c>
      <c r="T94" s="156" t="s">
        <v>1294</v>
      </c>
      <c r="U94" s="156">
        <v>0</v>
      </c>
      <c r="V94" s="156">
        <f t="shared" si="27"/>
        <v>0</v>
      </c>
      <c r="W94" s="156"/>
      <c r="X94" s="156" t="s">
        <v>209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210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85</v>
      </c>
      <c r="B95" s="174" t="s">
        <v>2143</v>
      </c>
      <c r="C95" s="180" t="s">
        <v>2144</v>
      </c>
      <c r="D95" s="175" t="s">
        <v>220</v>
      </c>
      <c r="E95" s="176">
        <v>3</v>
      </c>
      <c r="F95" s="177"/>
      <c r="G95" s="178">
        <f t="shared" si="21"/>
        <v>0</v>
      </c>
      <c r="H95" s="157">
        <v>0</v>
      </c>
      <c r="I95" s="156">
        <f t="shared" si="22"/>
        <v>0</v>
      </c>
      <c r="J95" s="157">
        <v>4640</v>
      </c>
      <c r="K95" s="156">
        <f t="shared" si="23"/>
        <v>13920</v>
      </c>
      <c r="L95" s="156">
        <v>21</v>
      </c>
      <c r="M95" s="156">
        <f t="shared" si="24"/>
        <v>0</v>
      </c>
      <c r="N95" s="155">
        <v>0</v>
      </c>
      <c r="O95" s="155">
        <f t="shared" si="25"/>
        <v>0</v>
      </c>
      <c r="P95" s="155">
        <v>0</v>
      </c>
      <c r="Q95" s="155">
        <f t="shared" si="26"/>
        <v>0</v>
      </c>
      <c r="R95" s="156"/>
      <c r="S95" s="156" t="s">
        <v>1293</v>
      </c>
      <c r="T95" s="156" t="s">
        <v>1294</v>
      </c>
      <c r="U95" s="156">
        <v>0</v>
      </c>
      <c r="V95" s="156">
        <f t="shared" si="27"/>
        <v>0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677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3">
        <v>86</v>
      </c>
      <c r="B96" s="174" t="s">
        <v>2145</v>
      </c>
      <c r="C96" s="180" t="s">
        <v>2146</v>
      </c>
      <c r="D96" s="175" t="s">
        <v>220</v>
      </c>
      <c r="E96" s="176">
        <v>3</v>
      </c>
      <c r="F96" s="177"/>
      <c r="G96" s="178">
        <f t="shared" si="21"/>
        <v>0</v>
      </c>
      <c r="H96" s="157">
        <v>44300</v>
      </c>
      <c r="I96" s="156">
        <f t="shared" si="22"/>
        <v>132900</v>
      </c>
      <c r="J96" s="157">
        <v>0</v>
      </c>
      <c r="K96" s="156">
        <f t="shared" si="23"/>
        <v>0</v>
      </c>
      <c r="L96" s="156">
        <v>21</v>
      </c>
      <c r="M96" s="156">
        <f t="shared" si="24"/>
        <v>0</v>
      </c>
      <c r="N96" s="155">
        <v>0.05</v>
      </c>
      <c r="O96" s="155">
        <f t="shared" si="25"/>
        <v>0.15</v>
      </c>
      <c r="P96" s="155">
        <v>0</v>
      </c>
      <c r="Q96" s="155">
        <f t="shared" si="26"/>
        <v>0</v>
      </c>
      <c r="R96" s="156"/>
      <c r="S96" s="156" t="s">
        <v>1293</v>
      </c>
      <c r="T96" s="156" t="s">
        <v>1294</v>
      </c>
      <c r="U96" s="156">
        <v>0</v>
      </c>
      <c r="V96" s="156">
        <f t="shared" si="27"/>
        <v>0</v>
      </c>
      <c r="W96" s="156"/>
      <c r="X96" s="156" t="s">
        <v>209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210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3">
        <v>87</v>
      </c>
      <c r="B97" s="174" t="s">
        <v>2147</v>
      </c>
      <c r="C97" s="180" t="s">
        <v>2148</v>
      </c>
      <c r="D97" s="175" t="s">
        <v>344</v>
      </c>
      <c r="E97" s="176">
        <v>36</v>
      </c>
      <c r="F97" s="177"/>
      <c r="G97" s="178">
        <f t="shared" si="21"/>
        <v>0</v>
      </c>
      <c r="H97" s="157">
        <v>0</v>
      </c>
      <c r="I97" s="156">
        <f t="shared" si="22"/>
        <v>0</v>
      </c>
      <c r="J97" s="157">
        <v>180</v>
      </c>
      <c r="K97" s="156">
        <f t="shared" si="23"/>
        <v>6480</v>
      </c>
      <c r="L97" s="156">
        <v>21</v>
      </c>
      <c r="M97" s="156">
        <f t="shared" si="24"/>
        <v>0</v>
      </c>
      <c r="N97" s="155">
        <v>0</v>
      </c>
      <c r="O97" s="155">
        <f t="shared" si="25"/>
        <v>0</v>
      </c>
      <c r="P97" s="155">
        <v>0</v>
      </c>
      <c r="Q97" s="155">
        <f t="shared" si="26"/>
        <v>0</v>
      </c>
      <c r="R97" s="156"/>
      <c r="S97" s="156" t="s">
        <v>1293</v>
      </c>
      <c r="T97" s="156" t="s">
        <v>1294</v>
      </c>
      <c r="U97" s="156">
        <v>0</v>
      </c>
      <c r="V97" s="156">
        <f t="shared" si="27"/>
        <v>0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677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67">
        <v>88</v>
      </c>
      <c r="B98" s="168" t="s">
        <v>2149</v>
      </c>
      <c r="C98" s="181" t="s">
        <v>2150</v>
      </c>
      <c r="D98" s="169" t="s">
        <v>344</v>
      </c>
      <c r="E98" s="170">
        <v>37.08</v>
      </c>
      <c r="F98" s="171"/>
      <c r="G98" s="172">
        <f t="shared" si="21"/>
        <v>0</v>
      </c>
      <c r="H98" s="157">
        <v>163</v>
      </c>
      <c r="I98" s="156">
        <f t="shared" si="22"/>
        <v>6044.04</v>
      </c>
      <c r="J98" s="157">
        <v>0</v>
      </c>
      <c r="K98" s="156">
        <f t="shared" si="23"/>
        <v>0</v>
      </c>
      <c r="L98" s="156">
        <v>21</v>
      </c>
      <c r="M98" s="156">
        <f t="shared" si="24"/>
        <v>0</v>
      </c>
      <c r="N98" s="155">
        <v>8.0000000000000004E-4</v>
      </c>
      <c r="O98" s="155">
        <f t="shared" si="25"/>
        <v>0.03</v>
      </c>
      <c r="P98" s="155">
        <v>0</v>
      </c>
      <c r="Q98" s="155">
        <f t="shared" si="26"/>
        <v>0</v>
      </c>
      <c r="R98" s="156"/>
      <c r="S98" s="156" t="s">
        <v>1293</v>
      </c>
      <c r="T98" s="156" t="s">
        <v>1294</v>
      </c>
      <c r="U98" s="156">
        <v>0</v>
      </c>
      <c r="V98" s="156">
        <f t="shared" si="27"/>
        <v>0</v>
      </c>
      <c r="W98" s="156"/>
      <c r="X98" s="156" t="s">
        <v>209</v>
      </c>
      <c r="Y98" s="156" t="s">
        <v>200</v>
      </c>
      <c r="Z98" s="146"/>
      <c r="AA98" s="146"/>
      <c r="AB98" s="146"/>
      <c r="AC98" s="146"/>
      <c r="AD98" s="146"/>
      <c r="AE98" s="146"/>
      <c r="AF98" s="146"/>
      <c r="AG98" s="146" t="s">
        <v>210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7" t="s">
        <v>2151</v>
      </c>
      <c r="D99" s="185"/>
      <c r="E99" s="186"/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236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7" t="s">
        <v>2152</v>
      </c>
      <c r="D100" s="185"/>
      <c r="E100" s="186">
        <v>37.08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236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A101" s="3"/>
      <c r="B101" s="4"/>
      <c r="C101" s="182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15</v>
      </c>
      <c r="AF101">
        <v>21</v>
      </c>
      <c r="AG101" t="s">
        <v>178</v>
      </c>
    </row>
    <row r="102" spans="1:60" x14ac:dyDescent="0.2">
      <c r="A102" s="149"/>
      <c r="B102" s="150" t="s">
        <v>30</v>
      </c>
      <c r="C102" s="183"/>
      <c r="D102" s="151"/>
      <c r="E102" s="152"/>
      <c r="F102" s="152"/>
      <c r="G102" s="166">
        <f>G8+G10+G18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225</v>
      </c>
    </row>
    <row r="103" spans="1:60" x14ac:dyDescent="0.2">
      <c r="A103" s="3"/>
      <c r="B103" s="4"/>
      <c r="C103" s="182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3"/>
      <c r="B104" s="4"/>
      <c r="C104" s="182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295" t="s">
        <v>226</v>
      </c>
      <c r="B105" s="295"/>
      <c r="C105" s="296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283"/>
      <c r="B106" s="284"/>
      <c r="C106" s="285"/>
      <c r="D106" s="284"/>
      <c r="E106" s="284"/>
      <c r="F106" s="284"/>
      <c r="G106" s="28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G106" t="s">
        <v>227</v>
      </c>
    </row>
    <row r="107" spans="1:60" x14ac:dyDescent="0.2">
      <c r="A107" s="287"/>
      <c r="B107" s="288"/>
      <c r="C107" s="289"/>
      <c r="D107" s="288"/>
      <c r="E107" s="288"/>
      <c r="F107" s="288"/>
      <c r="G107" s="29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87"/>
      <c r="B108" s="288"/>
      <c r="C108" s="289"/>
      <c r="D108" s="288"/>
      <c r="E108" s="288"/>
      <c r="F108" s="288"/>
      <c r="G108" s="29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87"/>
      <c r="B109" s="288"/>
      <c r="C109" s="289"/>
      <c r="D109" s="288"/>
      <c r="E109" s="288"/>
      <c r="F109" s="288"/>
      <c r="G109" s="29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91"/>
      <c r="B110" s="292"/>
      <c r="C110" s="293"/>
      <c r="D110" s="292"/>
      <c r="E110" s="292"/>
      <c r="F110" s="292"/>
      <c r="G110" s="29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3"/>
      <c r="B111" s="4"/>
      <c r="C111" s="182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C112" s="184"/>
      <c r="D112" s="10"/>
      <c r="AG112" t="s">
        <v>228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4Su9q0u1ZnwJpFt5xlBPrFdSo3rBZdg/pKyQ49SSoQsTsEqVVvXjx2kvQUvUnh4n6GJT+0N/xyw5lVWtby93w==" saltValue="W8ehSOsFdhF7Ulbnx7zmkg==" spinCount="100000" sheet="1" objects="1" scenarios="1"/>
  <mergeCells count="6">
    <mergeCell ref="A106:G110"/>
    <mergeCell ref="A1:G1"/>
    <mergeCell ref="C2:G2"/>
    <mergeCell ref="C3:G3"/>
    <mergeCell ref="C4:G4"/>
    <mergeCell ref="A105:C10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60</v>
      </c>
      <c r="C4" s="280" t="s">
        <v>61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69</v>
      </c>
      <c r="D8" s="162"/>
      <c r="E8" s="163"/>
      <c r="F8" s="164"/>
      <c r="G8" s="165">
        <f>SUMIF(AG9:AG45,"&lt;&gt;NOR",G9:G45)</f>
        <v>0</v>
      </c>
      <c r="H8" s="159"/>
      <c r="I8" s="159">
        <f>SUM(I9:I45)</f>
        <v>0</v>
      </c>
      <c r="J8" s="159"/>
      <c r="K8" s="159">
        <f>SUM(K9:K45)</f>
        <v>1023563</v>
      </c>
      <c r="L8" s="159"/>
      <c r="M8" s="159">
        <f>SUM(M9:M45)</f>
        <v>0</v>
      </c>
      <c r="N8" s="158"/>
      <c r="O8" s="158">
        <f>SUM(O9:O45)</f>
        <v>0</v>
      </c>
      <c r="P8" s="158"/>
      <c r="Q8" s="158">
        <f>SUM(Q9:Q45)</f>
        <v>0</v>
      </c>
      <c r="R8" s="159"/>
      <c r="S8" s="159"/>
      <c r="T8" s="159"/>
      <c r="U8" s="159"/>
      <c r="V8" s="159">
        <f>SUM(V9:V45)</f>
        <v>0</v>
      </c>
      <c r="W8" s="159"/>
      <c r="X8" s="159"/>
      <c r="Y8" s="159"/>
      <c r="AG8" t="s">
        <v>193</v>
      </c>
    </row>
    <row r="9" spans="1:60" ht="33.75" outlineLevel="1" x14ac:dyDescent="0.2">
      <c r="A9" s="173">
        <v>1</v>
      </c>
      <c r="B9" s="174" t="s">
        <v>1653</v>
      </c>
      <c r="C9" s="180" t="s">
        <v>2153</v>
      </c>
      <c r="D9" s="175" t="s">
        <v>533</v>
      </c>
      <c r="E9" s="176">
        <v>1</v>
      </c>
      <c r="F9" s="177"/>
      <c r="G9" s="178">
        <f t="shared" ref="G9:G45" si="0">ROUND(E9*F9,2)</f>
        <v>0</v>
      </c>
      <c r="H9" s="157">
        <v>0</v>
      </c>
      <c r="I9" s="156">
        <f t="shared" ref="I9:I45" si="1">ROUND(E9*H9,2)</f>
        <v>0</v>
      </c>
      <c r="J9" s="157">
        <v>42687</v>
      </c>
      <c r="K9" s="156">
        <f t="shared" ref="K9:K45" si="2">ROUND(E9*J9,2)</f>
        <v>42687</v>
      </c>
      <c r="L9" s="156">
        <v>21</v>
      </c>
      <c r="M9" s="156">
        <f t="shared" ref="M9:M45" si="3">G9*(1+L9/100)</f>
        <v>0</v>
      </c>
      <c r="N9" s="155">
        <v>0</v>
      </c>
      <c r="O9" s="155">
        <f t="shared" ref="O9:O45" si="4">ROUND(E9*N9,2)</f>
        <v>0</v>
      </c>
      <c r="P9" s="155">
        <v>0</v>
      </c>
      <c r="Q9" s="155">
        <f t="shared" ref="Q9:Q45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45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3">
        <v>2</v>
      </c>
      <c r="B10" s="174" t="s">
        <v>1655</v>
      </c>
      <c r="C10" s="180" t="s">
        <v>2154</v>
      </c>
      <c r="D10" s="175" t="s">
        <v>533</v>
      </c>
      <c r="E10" s="176">
        <v>3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26774</v>
      </c>
      <c r="K10" s="156">
        <f t="shared" si="2"/>
        <v>80322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3">
        <v>3</v>
      </c>
      <c r="B11" s="174" t="s">
        <v>1657</v>
      </c>
      <c r="C11" s="180" t="s">
        <v>2155</v>
      </c>
      <c r="D11" s="175" t="s">
        <v>533</v>
      </c>
      <c r="E11" s="176">
        <v>94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2437.5</v>
      </c>
      <c r="K11" s="156">
        <f t="shared" si="2"/>
        <v>229125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1659</v>
      </c>
      <c r="C12" s="180" t="s">
        <v>2156</v>
      </c>
      <c r="D12" s="175" t="s">
        <v>533</v>
      </c>
      <c r="E12" s="176">
        <v>94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220</v>
      </c>
      <c r="K12" s="156">
        <f t="shared" si="2"/>
        <v>20680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1661</v>
      </c>
      <c r="C13" s="180" t="s">
        <v>2157</v>
      </c>
      <c r="D13" s="175" t="s">
        <v>533</v>
      </c>
      <c r="E13" s="176">
        <v>16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2562.5</v>
      </c>
      <c r="K13" s="156">
        <f t="shared" si="2"/>
        <v>41000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6</v>
      </c>
      <c r="B14" s="174" t="s">
        <v>1663</v>
      </c>
      <c r="C14" s="180" t="s">
        <v>2158</v>
      </c>
      <c r="D14" s="175" t="s">
        <v>533</v>
      </c>
      <c r="E14" s="176">
        <v>16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420</v>
      </c>
      <c r="K14" s="156">
        <f t="shared" si="2"/>
        <v>6720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1665</v>
      </c>
      <c r="C15" s="180" t="s">
        <v>2159</v>
      </c>
      <c r="D15" s="175" t="s">
        <v>533</v>
      </c>
      <c r="E15" s="176">
        <v>110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65</v>
      </c>
      <c r="K15" s="156">
        <f t="shared" si="2"/>
        <v>7150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1667</v>
      </c>
      <c r="C16" s="180" t="s">
        <v>2160</v>
      </c>
      <c r="D16" s="175" t="s">
        <v>533</v>
      </c>
      <c r="E16" s="176">
        <v>110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56.25</v>
      </c>
      <c r="K16" s="156">
        <f t="shared" si="2"/>
        <v>6187.5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9</v>
      </c>
      <c r="B17" s="174" t="s">
        <v>1669</v>
      </c>
      <c r="C17" s="180" t="s">
        <v>2161</v>
      </c>
      <c r="D17" s="175" t="s">
        <v>533</v>
      </c>
      <c r="E17" s="176">
        <v>110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51.25</v>
      </c>
      <c r="K17" s="156">
        <f t="shared" si="2"/>
        <v>5637.5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1671</v>
      </c>
      <c r="C18" s="180" t="s">
        <v>2162</v>
      </c>
      <c r="D18" s="175" t="s">
        <v>533</v>
      </c>
      <c r="E18" s="176">
        <v>110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62.5</v>
      </c>
      <c r="K18" s="156">
        <f t="shared" si="2"/>
        <v>6875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11</v>
      </c>
      <c r="B19" s="174" t="s">
        <v>1673</v>
      </c>
      <c r="C19" s="180" t="s">
        <v>2163</v>
      </c>
      <c r="D19" s="175" t="s">
        <v>533</v>
      </c>
      <c r="E19" s="176">
        <v>110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31.25</v>
      </c>
      <c r="K19" s="156">
        <f t="shared" si="2"/>
        <v>3437.5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45" outlineLevel="1" x14ac:dyDescent="0.2">
      <c r="A20" s="173">
        <v>12</v>
      </c>
      <c r="B20" s="174" t="s">
        <v>1675</v>
      </c>
      <c r="C20" s="180" t="s">
        <v>2164</v>
      </c>
      <c r="D20" s="175" t="s">
        <v>533</v>
      </c>
      <c r="E20" s="176">
        <v>1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11875</v>
      </c>
      <c r="K20" s="156">
        <f t="shared" si="2"/>
        <v>11875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1677</v>
      </c>
      <c r="C21" s="180" t="s">
        <v>2165</v>
      </c>
      <c r="D21" s="175" t="s">
        <v>533</v>
      </c>
      <c r="E21" s="176">
        <v>5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4975</v>
      </c>
      <c r="K21" s="156">
        <f t="shared" si="2"/>
        <v>24875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1679</v>
      </c>
      <c r="C22" s="180" t="s">
        <v>2166</v>
      </c>
      <c r="D22" s="175" t="s">
        <v>533</v>
      </c>
      <c r="E22" s="176">
        <v>5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150</v>
      </c>
      <c r="K22" s="156">
        <f t="shared" si="2"/>
        <v>750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1681</v>
      </c>
      <c r="C23" s="180" t="s">
        <v>2167</v>
      </c>
      <c r="D23" s="175" t="s">
        <v>533</v>
      </c>
      <c r="E23" s="176">
        <v>20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187.5</v>
      </c>
      <c r="K23" s="156">
        <f t="shared" si="2"/>
        <v>3750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16</v>
      </c>
      <c r="B24" s="174" t="s">
        <v>1683</v>
      </c>
      <c r="C24" s="180" t="s">
        <v>2168</v>
      </c>
      <c r="D24" s="175" t="s">
        <v>344</v>
      </c>
      <c r="E24" s="176">
        <v>1250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27.5</v>
      </c>
      <c r="K24" s="156">
        <f t="shared" si="2"/>
        <v>34375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3.75" outlineLevel="1" x14ac:dyDescent="0.2">
      <c r="A25" s="173">
        <v>17</v>
      </c>
      <c r="B25" s="174" t="s">
        <v>1685</v>
      </c>
      <c r="C25" s="180" t="s">
        <v>2169</v>
      </c>
      <c r="D25" s="175" t="s">
        <v>344</v>
      </c>
      <c r="E25" s="176">
        <v>120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111.25</v>
      </c>
      <c r="K25" s="156">
        <f t="shared" si="2"/>
        <v>13350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73">
        <v>18</v>
      </c>
      <c r="B26" s="174" t="s">
        <v>1687</v>
      </c>
      <c r="C26" s="180" t="s">
        <v>2170</v>
      </c>
      <c r="D26" s="175" t="s">
        <v>344</v>
      </c>
      <c r="E26" s="176">
        <v>80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111.25</v>
      </c>
      <c r="K26" s="156">
        <f t="shared" si="2"/>
        <v>8900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6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19</v>
      </c>
      <c r="B27" s="174" t="s">
        <v>1689</v>
      </c>
      <c r="C27" s="180" t="s">
        <v>1937</v>
      </c>
      <c r="D27" s="175" t="s">
        <v>533</v>
      </c>
      <c r="E27" s="176">
        <v>110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56.25</v>
      </c>
      <c r="K27" s="156">
        <f t="shared" si="2"/>
        <v>6187.5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6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20</v>
      </c>
      <c r="B28" s="174" t="s">
        <v>1691</v>
      </c>
      <c r="C28" s="180" t="s">
        <v>2171</v>
      </c>
      <c r="D28" s="175" t="s">
        <v>344</v>
      </c>
      <c r="E28" s="176">
        <v>1100</v>
      </c>
      <c r="F28" s="177"/>
      <c r="G28" s="178">
        <f t="shared" si="0"/>
        <v>0</v>
      </c>
      <c r="H28" s="157">
        <v>0</v>
      </c>
      <c r="I28" s="156">
        <f t="shared" si="1"/>
        <v>0</v>
      </c>
      <c r="J28" s="157">
        <v>63.75</v>
      </c>
      <c r="K28" s="156">
        <f t="shared" si="2"/>
        <v>70125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6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21</v>
      </c>
      <c r="B29" s="174" t="s">
        <v>1693</v>
      </c>
      <c r="C29" s="180" t="s">
        <v>1939</v>
      </c>
      <c r="D29" s="175" t="s">
        <v>344</v>
      </c>
      <c r="E29" s="176">
        <v>1100</v>
      </c>
      <c r="F29" s="177"/>
      <c r="G29" s="178">
        <f t="shared" si="0"/>
        <v>0</v>
      </c>
      <c r="H29" s="157">
        <v>0</v>
      </c>
      <c r="I29" s="156">
        <f t="shared" si="1"/>
        <v>0</v>
      </c>
      <c r="J29" s="157">
        <v>12.5</v>
      </c>
      <c r="K29" s="156">
        <f t="shared" si="2"/>
        <v>13750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6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1695</v>
      </c>
      <c r="C30" s="180" t="s">
        <v>1940</v>
      </c>
      <c r="D30" s="175" t="s">
        <v>344</v>
      </c>
      <c r="E30" s="176">
        <v>1100</v>
      </c>
      <c r="F30" s="177"/>
      <c r="G30" s="178">
        <f t="shared" si="0"/>
        <v>0</v>
      </c>
      <c r="H30" s="157">
        <v>0</v>
      </c>
      <c r="I30" s="156">
        <f t="shared" si="1"/>
        <v>0</v>
      </c>
      <c r="J30" s="157">
        <v>2.5</v>
      </c>
      <c r="K30" s="156">
        <f t="shared" si="2"/>
        <v>2750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6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1697</v>
      </c>
      <c r="C31" s="180" t="s">
        <v>2172</v>
      </c>
      <c r="D31" s="175" t="s">
        <v>533</v>
      </c>
      <c r="E31" s="176">
        <v>4</v>
      </c>
      <c r="F31" s="177"/>
      <c r="G31" s="178">
        <f t="shared" si="0"/>
        <v>0</v>
      </c>
      <c r="H31" s="157">
        <v>0</v>
      </c>
      <c r="I31" s="156">
        <f t="shared" si="1"/>
        <v>0</v>
      </c>
      <c r="J31" s="157">
        <v>2200</v>
      </c>
      <c r="K31" s="156">
        <f t="shared" si="2"/>
        <v>8800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6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45" outlineLevel="1" x14ac:dyDescent="0.2">
      <c r="A32" s="173">
        <v>24</v>
      </c>
      <c r="B32" s="174" t="s">
        <v>1699</v>
      </c>
      <c r="C32" s="180" t="s">
        <v>2173</v>
      </c>
      <c r="D32" s="175" t="s">
        <v>533</v>
      </c>
      <c r="E32" s="176">
        <v>4</v>
      </c>
      <c r="F32" s="177"/>
      <c r="G32" s="178">
        <f t="shared" si="0"/>
        <v>0</v>
      </c>
      <c r="H32" s="157">
        <v>0</v>
      </c>
      <c r="I32" s="156">
        <f t="shared" si="1"/>
        <v>0</v>
      </c>
      <c r="J32" s="157">
        <v>2177</v>
      </c>
      <c r="K32" s="156">
        <f t="shared" si="2"/>
        <v>8708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6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1701</v>
      </c>
      <c r="C33" s="180" t="s">
        <v>2174</v>
      </c>
      <c r="D33" s="175" t="s">
        <v>533</v>
      </c>
      <c r="E33" s="176">
        <v>1</v>
      </c>
      <c r="F33" s="177"/>
      <c r="G33" s="178">
        <f t="shared" si="0"/>
        <v>0</v>
      </c>
      <c r="H33" s="157">
        <v>0</v>
      </c>
      <c r="I33" s="156">
        <f t="shared" si="1"/>
        <v>0</v>
      </c>
      <c r="J33" s="157">
        <v>6370</v>
      </c>
      <c r="K33" s="156">
        <f t="shared" si="2"/>
        <v>6370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6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26</v>
      </c>
      <c r="B34" s="174" t="s">
        <v>1703</v>
      </c>
      <c r="C34" s="180" t="s">
        <v>2175</v>
      </c>
      <c r="D34" s="175" t="s">
        <v>533</v>
      </c>
      <c r="E34" s="176">
        <v>1</v>
      </c>
      <c r="F34" s="177"/>
      <c r="G34" s="178">
        <f t="shared" si="0"/>
        <v>0</v>
      </c>
      <c r="H34" s="157">
        <v>0</v>
      </c>
      <c r="I34" s="156">
        <f t="shared" si="1"/>
        <v>0</v>
      </c>
      <c r="J34" s="157">
        <v>6435</v>
      </c>
      <c r="K34" s="156">
        <f t="shared" si="2"/>
        <v>6435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6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27</v>
      </c>
      <c r="B35" s="174" t="s">
        <v>1705</v>
      </c>
      <c r="C35" s="180" t="s">
        <v>2176</v>
      </c>
      <c r="D35" s="175" t="s">
        <v>533</v>
      </c>
      <c r="E35" s="176">
        <v>1</v>
      </c>
      <c r="F35" s="177"/>
      <c r="G35" s="178">
        <f t="shared" si="0"/>
        <v>0</v>
      </c>
      <c r="H35" s="157">
        <v>0</v>
      </c>
      <c r="I35" s="156">
        <f t="shared" si="1"/>
        <v>0</v>
      </c>
      <c r="J35" s="157">
        <v>15795</v>
      </c>
      <c r="K35" s="156">
        <f t="shared" si="2"/>
        <v>15795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6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1707</v>
      </c>
      <c r="C36" s="180" t="s">
        <v>2177</v>
      </c>
      <c r="D36" s="175" t="s">
        <v>533</v>
      </c>
      <c r="E36" s="176">
        <v>1</v>
      </c>
      <c r="F36" s="177"/>
      <c r="G36" s="178">
        <f t="shared" si="0"/>
        <v>0</v>
      </c>
      <c r="H36" s="157">
        <v>0</v>
      </c>
      <c r="I36" s="156">
        <f t="shared" si="1"/>
        <v>0</v>
      </c>
      <c r="J36" s="157">
        <v>1579.5</v>
      </c>
      <c r="K36" s="156">
        <f t="shared" si="2"/>
        <v>1579.5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6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29</v>
      </c>
      <c r="B37" s="174" t="s">
        <v>1709</v>
      </c>
      <c r="C37" s="180" t="s">
        <v>2178</v>
      </c>
      <c r="D37" s="175" t="s">
        <v>533</v>
      </c>
      <c r="E37" s="176">
        <v>1</v>
      </c>
      <c r="F37" s="177"/>
      <c r="G37" s="178">
        <f t="shared" si="0"/>
        <v>0</v>
      </c>
      <c r="H37" s="157">
        <v>0</v>
      </c>
      <c r="I37" s="156">
        <f t="shared" si="1"/>
        <v>0</v>
      </c>
      <c r="J37" s="157">
        <v>25844</v>
      </c>
      <c r="K37" s="156">
        <f t="shared" si="2"/>
        <v>25844</v>
      </c>
      <c r="L37" s="156">
        <v>21</v>
      </c>
      <c r="M37" s="156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6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3">
        <v>30</v>
      </c>
      <c r="B38" s="174" t="s">
        <v>1711</v>
      </c>
      <c r="C38" s="180" t="s">
        <v>2179</v>
      </c>
      <c r="D38" s="175" t="s">
        <v>533</v>
      </c>
      <c r="E38" s="176">
        <v>1</v>
      </c>
      <c r="F38" s="177"/>
      <c r="G38" s="178">
        <f t="shared" si="0"/>
        <v>0</v>
      </c>
      <c r="H38" s="157">
        <v>0</v>
      </c>
      <c r="I38" s="156">
        <f t="shared" si="1"/>
        <v>0</v>
      </c>
      <c r="J38" s="157">
        <v>5850</v>
      </c>
      <c r="K38" s="156">
        <f t="shared" si="2"/>
        <v>5850</v>
      </c>
      <c r="L38" s="156">
        <v>21</v>
      </c>
      <c r="M38" s="156">
        <f t="shared" si="3"/>
        <v>0</v>
      </c>
      <c r="N38" s="155">
        <v>0</v>
      </c>
      <c r="O38" s="155">
        <f t="shared" si="4"/>
        <v>0</v>
      </c>
      <c r="P38" s="155">
        <v>0</v>
      </c>
      <c r="Q38" s="155">
        <f t="shared" si="5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6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33.75" outlineLevel="1" x14ac:dyDescent="0.2">
      <c r="A39" s="173">
        <v>31</v>
      </c>
      <c r="B39" s="174" t="s">
        <v>1713</v>
      </c>
      <c r="C39" s="180" t="s">
        <v>2180</v>
      </c>
      <c r="D39" s="175" t="s">
        <v>1652</v>
      </c>
      <c r="E39" s="176">
        <v>32</v>
      </c>
      <c r="F39" s="177"/>
      <c r="G39" s="178">
        <f t="shared" si="0"/>
        <v>0</v>
      </c>
      <c r="H39" s="157">
        <v>0</v>
      </c>
      <c r="I39" s="156">
        <f t="shared" si="1"/>
        <v>0</v>
      </c>
      <c r="J39" s="157">
        <v>585</v>
      </c>
      <c r="K39" s="156">
        <f t="shared" si="2"/>
        <v>18720</v>
      </c>
      <c r="L39" s="156">
        <v>21</v>
      </c>
      <c r="M39" s="156">
        <f t="shared" si="3"/>
        <v>0</v>
      </c>
      <c r="N39" s="155">
        <v>0</v>
      </c>
      <c r="O39" s="155">
        <f t="shared" si="4"/>
        <v>0</v>
      </c>
      <c r="P39" s="155">
        <v>0</v>
      </c>
      <c r="Q39" s="155">
        <f t="shared" si="5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6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33.75" outlineLevel="1" x14ac:dyDescent="0.2">
      <c r="A40" s="173">
        <v>32</v>
      </c>
      <c r="B40" s="174" t="s">
        <v>1715</v>
      </c>
      <c r="C40" s="180" t="s">
        <v>2181</v>
      </c>
      <c r="D40" s="175" t="s">
        <v>533</v>
      </c>
      <c r="E40" s="176">
        <v>1</v>
      </c>
      <c r="F40" s="177"/>
      <c r="G40" s="178">
        <f t="shared" si="0"/>
        <v>0</v>
      </c>
      <c r="H40" s="157">
        <v>0</v>
      </c>
      <c r="I40" s="156">
        <f t="shared" si="1"/>
        <v>0</v>
      </c>
      <c r="J40" s="157">
        <v>160000</v>
      </c>
      <c r="K40" s="156">
        <f t="shared" si="2"/>
        <v>160000</v>
      </c>
      <c r="L40" s="156">
        <v>21</v>
      </c>
      <c r="M40" s="156">
        <f t="shared" si="3"/>
        <v>0</v>
      </c>
      <c r="N40" s="155">
        <v>0</v>
      </c>
      <c r="O40" s="155">
        <f t="shared" si="4"/>
        <v>0</v>
      </c>
      <c r="P40" s="155">
        <v>0</v>
      </c>
      <c r="Q40" s="155">
        <f t="shared" si="5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6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201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56.25" outlineLevel="1" x14ac:dyDescent="0.2">
      <c r="A41" s="173">
        <v>33</v>
      </c>
      <c r="B41" s="174" t="s">
        <v>1717</v>
      </c>
      <c r="C41" s="180" t="s">
        <v>2182</v>
      </c>
      <c r="D41" s="175" t="s">
        <v>1848</v>
      </c>
      <c r="E41" s="176">
        <v>1</v>
      </c>
      <c r="F41" s="177"/>
      <c r="G41" s="178">
        <f t="shared" si="0"/>
        <v>0</v>
      </c>
      <c r="H41" s="157">
        <v>0</v>
      </c>
      <c r="I41" s="156">
        <f t="shared" si="1"/>
        <v>0</v>
      </c>
      <c r="J41" s="157">
        <v>40300</v>
      </c>
      <c r="K41" s="156">
        <f t="shared" si="2"/>
        <v>40300</v>
      </c>
      <c r="L41" s="156">
        <v>21</v>
      </c>
      <c r="M41" s="156">
        <f t="shared" si="3"/>
        <v>0</v>
      </c>
      <c r="N41" s="155">
        <v>0</v>
      </c>
      <c r="O41" s="155">
        <f t="shared" si="4"/>
        <v>0</v>
      </c>
      <c r="P41" s="155">
        <v>0</v>
      </c>
      <c r="Q41" s="155">
        <f t="shared" si="5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6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34</v>
      </c>
      <c r="B42" s="174" t="s">
        <v>1719</v>
      </c>
      <c r="C42" s="180" t="s">
        <v>2183</v>
      </c>
      <c r="D42" s="175" t="s">
        <v>533</v>
      </c>
      <c r="E42" s="176">
        <v>3</v>
      </c>
      <c r="F42" s="177"/>
      <c r="G42" s="178">
        <f t="shared" si="0"/>
        <v>0</v>
      </c>
      <c r="H42" s="157">
        <v>0</v>
      </c>
      <c r="I42" s="156">
        <f t="shared" si="1"/>
        <v>0</v>
      </c>
      <c r="J42" s="157">
        <v>23180</v>
      </c>
      <c r="K42" s="156">
        <f t="shared" si="2"/>
        <v>69540</v>
      </c>
      <c r="L42" s="156">
        <v>21</v>
      </c>
      <c r="M42" s="156">
        <f t="shared" si="3"/>
        <v>0</v>
      </c>
      <c r="N42" s="155">
        <v>0</v>
      </c>
      <c r="O42" s="155">
        <f t="shared" si="4"/>
        <v>0</v>
      </c>
      <c r="P42" s="155">
        <v>0</v>
      </c>
      <c r="Q42" s="155">
        <f t="shared" si="5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6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35</v>
      </c>
      <c r="B43" s="174" t="s">
        <v>1721</v>
      </c>
      <c r="C43" s="180" t="s">
        <v>1941</v>
      </c>
      <c r="D43" s="175" t="s">
        <v>533</v>
      </c>
      <c r="E43" s="176">
        <v>10</v>
      </c>
      <c r="F43" s="177"/>
      <c r="G43" s="178">
        <f t="shared" si="0"/>
        <v>0</v>
      </c>
      <c r="H43" s="157">
        <v>0</v>
      </c>
      <c r="I43" s="156">
        <f t="shared" si="1"/>
        <v>0</v>
      </c>
      <c r="J43" s="157">
        <v>312.5</v>
      </c>
      <c r="K43" s="156">
        <f t="shared" si="2"/>
        <v>3125</v>
      </c>
      <c r="L43" s="156">
        <v>21</v>
      </c>
      <c r="M43" s="156">
        <f t="shared" si="3"/>
        <v>0</v>
      </c>
      <c r="N43" s="155">
        <v>0</v>
      </c>
      <c r="O43" s="155">
        <f t="shared" si="4"/>
        <v>0</v>
      </c>
      <c r="P43" s="155">
        <v>0</v>
      </c>
      <c r="Q43" s="155">
        <f t="shared" si="5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6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36</v>
      </c>
      <c r="B44" s="174" t="s">
        <v>1723</v>
      </c>
      <c r="C44" s="180" t="s">
        <v>2184</v>
      </c>
      <c r="D44" s="175" t="s">
        <v>533</v>
      </c>
      <c r="E44" s="176">
        <v>10</v>
      </c>
      <c r="F44" s="177"/>
      <c r="G44" s="178">
        <f t="shared" si="0"/>
        <v>0</v>
      </c>
      <c r="H44" s="157">
        <v>0</v>
      </c>
      <c r="I44" s="156">
        <f t="shared" si="1"/>
        <v>0</v>
      </c>
      <c r="J44" s="157">
        <v>698.75</v>
      </c>
      <c r="K44" s="156">
        <f t="shared" si="2"/>
        <v>6987.5</v>
      </c>
      <c r="L44" s="156">
        <v>21</v>
      </c>
      <c r="M44" s="156">
        <f t="shared" si="3"/>
        <v>0</v>
      </c>
      <c r="N44" s="155">
        <v>0</v>
      </c>
      <c r="O44" s="155">
        <f t="shared" si="4"/>
        <v>0</v>
      </c>
      <c r="P44" s="155">
        <v>0</v>
      </c>
      <c r="Q44" s="155">
        <f t="shared" si="5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6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37</v>
      </c>
      <c r="B45" s="174" t="s">
        <v>1725</v>
      </c>
      <c r="C45" s="180" t="s">
        <v>2185</v>
      </c>
      <c r="D45" s="175" t="s">
        <v>533</v>
      </c>
      <c r="E45" s="176">
        <v>1</v>
      </c>
      <c r="F45" s="177"/>
      <c r="G45" s="178">
        <f t="shared" si="0"/>
        <v>0</v>
      </c>
      <c r="H45" s="157">
        <v>0</v>
      </c>
      <c r="I45" s="156">
        <f t="shared" si="1"/>
        <v>0</v>
      </c>
      <c r="J45" s="157">
        <v>5000</v>
      </c>
      <c r="K45" s="156">
        <f t="shared" si="2"/>
        <v>5000</v>
      </c>
      <c r="L45" s="156">
        <v>21</v>
      </c>
      <c r="M45" s="156">
        <f t="shared" si="3"/>
        <v>0</v>
      </c>
      <c r="N45" s="155">
        <v>0</v>
      </c>
      <c r="O45" s="155">
        <f t="shared" si="4"/>
        <v>0</v>
      </c>
      <c r="P45" s="155">
        <v>0</v>
      </c>
      <c r="Q45" s="155">
        <f t="shared" si="5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6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0" t="s">
        <v>192</v>
      </c>
      <c r="B46" s="161" t="s">
        <v>71</v>
      </c>
      <c r="C46" s="179" t="s">
        <v>73</v>
      </c>
      <c r="D46" s="162"/>
      <c r="E46" s="163"/>
      <c r="F46" s="164"/>
      <c r="G46" s="165">
        <f>SUMIF(AG47:AG66,"&lt;&gt;NOR",G47:G66)</f>
        <v>0</v>
      </c>
      <c r="H46" s="159"/>
      <c r="I46" s="159">
        <f>SUM(I47:I66)</f>
        <v>0</v>
      </c>
      <c r="J46" s="159"/>
      <c r="K46" s="159">
        <f>SUM(K47:K66)</f>
        <v>743580</v>
      </c>
      <c r="L46" s="159"/>
      <c r="M46" s="159">
        <f>SUM(M47:M66)</f>
        <v>0</v>
      </c>
      <c r="N46" s="158"/>
      <c r="O46" s="158">
        <f>SUM(O47:O66)</f>
        <v>0</v>
      </c>
      <c r="P46" s="158"/>
      <c r="Q46" s="158">
        <f>SUM(Q47:Q66)</f>
        <v>0</v>
      </c>
      <c r="R46" s="159"/>
      <c r="S46" s="159"/>
      <c r="T46" s="159"/>
      <c r="U46" s="159"/>
      <c r="V46" s="159">
        <f>SUM(V47:V66)</f>
        <v>0</v>
      </c>
      <c r="W46" s="159"/>
      <c r="X46" s="159"/>
      <c r="Y46" s="159"/>
      <c r="AG46" t="s">
        <v>193</v>
      </c>
    </row>
    <row r="47" spans="1:60" ht="45" outlineLevel="1" x14ac:dyDescent="0.2">
      <c r="A47" s="173">
        <v>38</v>
      </c>
      <c r="B47" s="174" t="s">
        <v>1727</v>
      </c>
      <c r="C47" s="180" t="s">
        <v>2186</v>
      </c>
      <c r="D47" s="175" t="s">
        <v>533</v>
      </c>
      <c r="E47" s="176">
        <v>2</v>
      </c>
      <c r="F47" s="177"/>
      <c r="G47" s="178">
        <f t="shared" ref="G47:G66" si="7">ROUND(E47*F47,2)</f>
        <v>0</v>
      </c>
      <c r="H47" s="157">
        <v>0</v>
      </c>
      <c r="I47" s="156">
        <f t="shared" ref="I47:I66" si="8">ROUND(E47*H47,2)</f>
        <v>0</v>
      </c>
      <c r="J47" s="157">
        <v>120141</v>
      </c>
      <c r="K47" s="156">
        <f t="shared" ref="K47:K66" si="9">ROUND(E47*J47,2)</f>
        <v>240282</v>
      </c>
      <c r="L47" s="156">
        <v>21</v>
      </c>
      <c r="M47" s="156">
        <f t="shared" ref="M47:M66" si="10">G47*(1+L47/100)</f>
        <v>0</v>
      </c>
      <c r="N47" s="155">
        <v>0</v>
      </c>
      <c r="O47" s="155">
        <f t="shared" ref="O47:O66" si="11">ROUND(E47*N47,2)</f>
        <v>0</v>
      </c>
      <c r="P47" s="155">
        <v>0</v>
      </c>
      <c r="Q47" s="155">
        <f t="shared" ref="Q47:Q66" si="12">ROUND(E47*P47,2)</f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ref="V47:V66" si="13">ROUND(E47*U47,2)</f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73">
        <v>39</v>
      </c>
      <c r="B48" s="174" t="s">
        <v>1729</v>
      </c>
      <c r="C48" s="180" t="s">
        <v>2187</v>
      </c>
      <c r="D48" s="175" t="s">
        <v>533</v>
      </c>
      <c r="E48" s="176">
        <v>3</v>
      </c>
      <c r="F48" s="177"/>
      <c r="G48" s="178">
        <f t="shared" si="7"/>
        <v>0</v>
      </c>
      <c r="H48" s="157">
        <v>0</v>
      </c>
      <c r="I48" s="156">
        <f t="shared" si="8"/>
        <v>0</v>
      </c>
      <c r="J48" s="157">
        <v>21141</v>
      </c>
      <c r="K48" s="156">
        <f t="shared" si="9"/>
        <v>63423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40</v>
      </c>
      <c r="B49" s="174" t="s">
        <v>1731</v>
      </c>
      <c r="C49" s="180" t="s">
        <v>2188</v>
      </c>
      <c r="D49" s="175" t="s">
        <v>533</v>
      </c>
      <c r="E49" s="176">
        <v>2</v>
      </c>
      <c r="F49" s="177"/>
      <c r="G49" s="178">
        <f t="shared" si="7"/>
        <v>0</v>
      </c>
      <c r="H49" s="157">
        <v>0</v>
      </c>
      <c r="I49" s="156">
        <f t="shared" si="8"/>
        <v>0</v>
      </c>
      <c r="J49" s="157">
        <v>32140</v>
      </c>
      <c r="K49" s="156">
        <f t="shared" si="9"/>
        <v>64280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41</v>
      </c>
      <c r="B50" s="174" t="s">
        <v>1733</v>
      </c>
      <c r="C50" s="180" t="s">
        <v>2189</v>
      </c>
      <c r="D50" s="175" t="s">
        <v>533</v>
      </c>
      <c r="E50" s="176">
        <v>78</v>
      </c>
      <c r="F50" s="177"/>
      <c r="G50" s="178">
        <f t="shared" si="7"/>
        <v>0</v>
      </c>
      <c r="H50" s="157">
        <v>0</v>
      </c>
      <c r="I50" s="156">
        <f t="shared" si="8"/>
        <v>0</v>
      </c>
      <c r="J50" s="157">
        <v>1313.75</v>
      </c>
      <c r="K50" s="156">
        <f t="shared" si="9"/>
        <v>102472.5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3">
        <v>42</v>
      </c>
      <c r="B51" s="174" t="s">
        <v>1735</v>
      </c>
      <c r="C51" s="180" t="s">
        <v>2190</v>
      </c>
      <c r="D51" s="175" t="s">
        <v>533</v>
      </c>
      <c r="E51" s="176">
        <v>78</v>
      </c>
      <c r="F51" s="177"/>
      <c r="G51" s="178">
        <f t="shared" si="7"/>
        <v>0</v>
      </c>
      <c r="H51" s="157">
        <v>0</v>
      </c>
      <c r="I51" s="156">
        <f t="shared" si="8"/>
        <v>0</v>
      </c>
      <c r="J51" s="157">
        <v>301.25</v>
      </c>
      <c r="K51" s="156">
        <f t="shared" si="9"/>
        <v>23497.5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3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43</v>
      </c>
      <c r="B52" s="174" t="s">
        <v>1737</v>
      </c>
      <c r="C52" s="180" t="s">
        <v>2191</v>
      </c>
      <c r="D52" s="175" t="s">
        <v>533</v>
      </c>
      <c r="E52" s="176">
        <v>40</v>
      </c>
      <c r="F52" s="177"/>
      <c r="G52" s="178">
        <f t="shared" si="7"/>
        <v>0</v>
      </c>
      <c r="H52" s="157">
        <v>0</v>
      </c>
      <c r="I52" s="156">
        <f t="shared" si="8"/>
        <v>0</v>
      </c>
      <c r="J52" s="157">
        <v>541</v>
      </c>
      <c r="K52" s="156">
        <f t="shared" si="9"/>
        <v>21640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13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44</v>
      </c>
      <c r="B53" s="174" t="s">
        <v>1739</v>
      </c>
      <c r="C53" s="180" t="s">
        <v>2192</v>
      </c>
      <c r="D53" s="175" t="s">
        <v>533</v>
      </c>
      <c r="E53" s="176">
        <v>8</v>
      </c>
      <c r="F53" s="177"/>
      <c r="G53" s="178">
        <f t="shared" si="7"/>
        <v>0</v>
      </c>
      <c r="H53" s="157">
        <v>0</v>
      </c>
      <c r="I53" s="156">
        <f t="shared" si="8"/>
        <v>0</v>
      </c>
      <c r="J53" s="157">
        <v>300</v>
      </c>
      <c r="K53" s="156">
        <f t="shared" si="9"/>
        <v>2400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13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3">
        <v>45</v>
      </c>
      <c r="B54" s="174" t="s">
        <v>1741</v>
      </c>
      <c r="C54" s="180" t="s">
        <v>2193</v>
      </c>
      <c r="D54" s="175" t="s">
        <v>533</v>
      </c>
      <c r="E54" s="176">
        <v>550</v>
      </c>
      <c r="F54" s="177"/>
      <c r="G54" s="178">
        <f t="shared" si="7"/>
        <v>0</v>
      </c>
      <c r="H54" s="157">
        <v>0</v>
      </c>
      <c r="I54" s="156">
        <f t="shared" si="8"/>
        <v>0</v>
      </c>
      <c r="J54" s="157">
        <v>56</v>
      </c>
      <c r="K54" s="156">
        <f t="shared" si="9"/>
        <v>30800</v>
      </c>
      <c r="L54" s="156">
        <v>21</v>
      </c>
      <c r="M54" s="156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si="13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201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46</v>
      </c>
      <c r="B55" s="174" t="s">
        <v>1743</v>
      </c>
      <c r="C55" s="180" t="s">
        <v>2194</v>
      </c>
      <c r="D55" s="175" t="s">
        <v>2195</v>
      </c>
      <c r="E55" s="176">
        <v>155</v>
      </c>
      <c r="F55" s="177"/>
      <c r="G55" s="178">
        <f t="shared" si="7"/>
        <v>0</v>
      </c>
      <c r="H55" s="157">
        <v>0</v>
      </c>
      <c r="I55" s="156">
        <f t="shared" si="8"/>
        <v>0</v>
      </c>
      <c r="J55" s="157">
        <v>59</v>
      </c>
      <c r="K55" s="156">
        <f t="shared" si="9"/>
        <v>9145</v>
      </c>
      <c r="L55" s="156">
        <v>21</v>
      </c>
      <c r="M55" s="156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si="13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47</v>
      </c>
      <c r="B56" s="174" t="s">
        <v>1745</v>
      </c>
      <c r="C56" s="180" t="s">
        <v>2196</v>
      </c>
      <c r="D56" s="175" t="s">
        <v>533</v>
      </c>
      <c r="E56" s="176">
        <v>550</v>
      </c>
      <c r="F56" s="177"/>
      <c r="G56" s="178">
        <f t="shared" si="7"/>
        <v>0</v>
      </c>
      <c r="H56" s="157">
        <v>0</v>
      </c>
      <c r="I56" s="156">
        <f t="shared" si="8"/>
        <v>0</v>
      </c>
      <c r="J56" s="157">
        <v>96.25</v>
      </c>
      <c r="K56" s="156">
        <f t="shared" si="9"/>
        <v>52937.5</v>
      </c>
      <c r="L56" s="156">
        <v>21</v>
      </c>
      <c r="M56" s="156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13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48</v>
      </c>
      <c r="B57" s="174" t="s">
        <v>1747</v>
      </c>
      <c r="C57" s="180" t="s">
        <v>2197</v>
      </c>
      <c r="D57" s="175" t="s">
        <v>344</v>
      </c>
      <c r="E57" s="176">
        <v>5</v>
      </c>
      <c r="F57" s="177"/>
      <c r="G57" s="178">
        <f t="shared" si="7"/>
        <v>0</v>
      </c>
      <c r="H57" s="157">
        <v>0</v>
      </c>
      <c r="I57" s="156">
        <f t="shared" si="8"/>
        <v>0</v>
      </c>
      <c r="J57" s="157">
        <v>84</v>
      </c>
      <c r="K57" s="156">
        <f t="shared" si="9"/>
        <v>420</v>
      </c>
      <c r="L57" s="156">
        <v>21</v>
      </c>
      <c r="M57" s="156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13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49</v>
      </c>
      <c r="B58" s="174" t="s">
        <v>1749</v>
      </c>
      <c r="C58" s="180" t="s">
        <v>2198</v>
      </c>
      <c r="D58" s="175" t="s">
        <v>344</v>
      </c>
      <c r="E58" s="176">
        <v>120</v>
      </c>
      <c r="F58" s="177"/>
      <c r="G58" s="178">
        <f t="shared" si="7"/>
        <v>0</v>
      </c>
      <c r="H58" s="157">
        <v>0</v>
      </c>
      <c r="I58" s="156">
        <f t="shared" si="8"/>
        <v>0</v>
      </c>
      <c r="J58" s="157">
        <v>619</v>
      </c>
      <c r="K58" s="156">
        <f t="shared" si="9"/>
        <v>74280</v>
      </c>
      <c r="L58" s="156">
        <v>21</v>
      </c>
      <c r="M58" s="156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13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50</v>
      </c>
      <c r="B59" s="174" t="s">
        <v>1751</v>
      </c>
      <c r="C59" s="180" t="s">
        <v>2199</v>
      </c>
      <c r="D59" s="175" t="s">
        <v>1652</v>
      </c>
      <c r="E59" s="176">
        <v>8</v>
      </c>
      <c r="F59" s="177"/>
      <c r="G59" s="178">
        <f t="shared" si="7"/>
        <v>0</v>
      </c>
      <c r="H59" s="157">
        <v>0</v>
      </c>
      <c r="I59" s="156">
        <f t="shared" si="8"/>
        <v>0</v>
      </c>
      <c r="J59" s="157">
        <v>562.5</v>
      </c>
      <c r="K59" s="156">
        <f t="shared" si="9"/>
        <v>4500</v>
      </c>
      <c r="L59" s="156">
        <v>21</v>
      </c>
      <c r="M59" s="156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13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3">
        <v>51</v>
      </c>
      <c r="B60" s="174" t="s">
        <v>1753</v>
      </c>
      <c r="C60" s="180" t="s">
        <v>2200</v>
      </c>
      <c r="D60" s="175" t="s">
        <v>533</v>
      </c>
      <c r="E60" s="176">
        <v>1</v>
      </c>
      <c r="F60" s="177"/>
      <c r="G60" s="178">
        <f t="shared" si="7"/>
        <v>0</v>
      </c>
      <c r="H60" s="157">
        <v>0</v>
      </c>
      <c r="I60" s="156">
        <f t="shared" si="8"/>
        <v>0</v>
      </c>
      <c r="J60" s="157">
        <v>1875</v>
      </c>
      <c r="K60" s="156">
        <f t="shared" si="9"/>
        <v>1875</v>
      </c>
      <c r="L60" s="156">
        <v>21</v>
      </c>
      <c r="M60" s="156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13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52</v>
      </c>
      <c r="B61" s="174" t="s">
        <v>1755</v>
      </c>
      <c r="C61" s="180" t="s">
        <v>2201</v>
      </c>
      <c r="D61" s="175" t="s">
        <v>533</v>
      </c>
      <c r="E61" s="176">
        <v>1</v>
      </c>
      <c r="F61" s="177"/>
      <c r="G61" s="178">
        <f t="shared" si="7"/>
        <v>0</v>
      </c>
      <c r="H61" s="157">
        <v>0</v>
      </c>
      <c r="I61" s="156">
        <f t="shared" si="8"/>
        <v>0</v>
      </c>
      <c r="J61" s="157">
        <v>13850</v>
      </c>
      <c r="K61" s="156">
        <f t="shared" si="9"/>
        <v>13850</v>
      </c>
      <c r="L61" s="156">
        <v>21</v>
      </c>
      <c r="M61" s="156">
        <f t="shared" si="10"/>
        <v>0</v>
      </c>
      <c r="N61" s="155">
        <v>0</v>
      </c>
      <c r="O61" s="155">
        <f t="shared" si="11"/>
        <v>0</v>
      </c>
      <c r="P61" s="155">
        <v>0</v>
      </c>
      <c r="Q61" s="155">
        <f t="shared" si="12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13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53</v>
      </c>
      <c r="B62" s="174" t="s">
        <v>1757</v>
      </c>
      <c r="C62" s="180" t="s">
        <v>2202</v>
      </c>
      <c r="D62" s="175" t="s">
        <v>533</v>
      </c>
      <c r="E62" s="176">
        <v>1</v>
      </c>
      <c r="F62" s="177"/>
      <c r="G62" s="178">
        <f t="shared" si="7"/>
        <v>0</v>
      </c>
      <c r="H62" s="157">
        <v>0</v>
      </c>
      <c r="I62" s="156">
        <f t="shared" si="8"/>
        <v>0</v>
      </c>
      <c r="J62" s="157">
        <v>15027.5</v>
      </c>
      <c r="K62" s="156">
        <f t="shared" si="9"/>
        <v>15027.5</v>
      </c>
      <c r="L62" s="156">
        <v>21</v>
      </c>
      <c r="M62" s="156">
        <f t="shared" si="10"/>
        <v>0</v>
      </c>
      <c r="N62" s="155">
        <v>0</v>
      </c>
      <c r="O62" s="155">
        <f t="shared" si="11"/>
        <v>0</v>
      </c>
      <c r="P62" s="155">
        <v>0</v>
      </c>
      <c r="Q62" s="155">
        <f t="shared" si="12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13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54</v>
      </c>
      <c r="B63" s="174" t="s">
        <v>1759</v>
      </c>
      <c r="C63" s="180" t="s">
        <v>2203</v>
      </c>
      <c r="D63" s="175" t="s">
        <v>1652</v>
      </c>
      <c r="E63" s="176">
        <v>16</v>
      </c>
      <c r="F63" s="177"/>
      <c r="G63" s="178">
        <f t="shared" si="7"/>
        <v>0</v>
      </c>
      <c r="H63" s="157">
        <v>0</v>
      </c>
      <c r="I63" s="156">
        <f t="shared" si="8"/>
        <v>0</v>
      </c>
      <c r="J63" s="157">
        <v>562.5</v>
      </c>
      <c r="K63" s="156">
        <f t="shared" si="9"/>
        <v>9000</v>
      </c>
      <c r="L63" s="156">
        <v>21</v>
      </c>
      <c r="M63" s="156">
        <f t="shared" si="10"/>
        <v>0</v>
      </c>
      <c r="N63" s="155">
        <v>0</v>
      </c>
      <c r="O63" s="155">
        <f t="shared" si="11"/>
        <v>0</v>
      </c>
      <c r="P63" s="155">
        <v>0</v>
      </c>
      <c r="Q63" s="155">
        <f t="shared" si="12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13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55</v>
      </c>
      <c r="B64" s="174" t="s">
        <v>1761</v>
      </c>
      <c r="C64" s="180" t="s">
        <v>2204</v>
      </c>
      <c r="D64" s="175" t="s">
        <v>533</v>
      </c>
      <c r="E64" s="176">
        <v>30</v>
      </c>
      <c r="F64" s="177"/>
      <c r="G64" s="178">
        <f t="shared" si="7"/>
        <v>0</v>
      </c>
      <c r="H64" s="157">
        <v>0</v>
      </c>
      <c r="I64" s="156">
        <f t="shared" si="8"/>
        <v>0</v>
      </c>
      <c r="J64" s="157">
        <v>187.5</v>
      </c>
      <c r="K64" s="156">
        <f t="shared" si="9"/>
        <v>5625</v>
      </c>
      <c r="L64" s="156">
        <v>21</v>
      </c>
      <c r="M64" s="156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13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3">
        <v>56</v>
      </c>
      <c r="B65" s="174" t="s">
        <v>1763</v>
      </c>
      <c r="C65" s="180" t="s">
        <v>1941</v>
      </c>
      <c r="D65" s="175" t="s">
        <v>533</v>
      </c>
      <c r="E65" s="176">
        <v>10</v>
      </c>
      <c r="F65" s="177"/>
      <c r="G65" s="178">
        <f t="shared" si="7"/>
        <v>0</v>
      </c>
      <c r="H65" s="157">
        <v>0</v>
      </c>
      <c r="I65" s="156">
        <f t="shared" si="8"/>
        <v>0</v>
      </c>
      <c r="J65" s="157">
        <v>312.5</v>
      </c>
      <c r="K65" s="156">
        <f t="shared" si="9"/>
        <v>3125</v>
      </c>
      <c r="L65" s="156">
        <v>21</v>
      </c>
      <c r="M65" s="156">
        <f t="shared" si="10"/>
        <v>0</v>
      </c>
      <c r="N65" s="155">
        <v>0</v>
      </c>
      <c r="O65" s="155">
        <f t="shared" si="11"/>
        <v>0</v>
      </c>
      <c r="P65" s="155">
        <v>0</v>
      </c>
      <c r="Q65" s="155">
        <f t="shared" si="12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13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7">
        <v>57</v>
      </c>
      <c r="B66" s="168" t="s">
        <v>1765</v>
      </c>
      <c r="C66" s="181" t="s">
        <v>2185</v>
      </c>
      <c r="D66" s="169" t="s">
        <v>533</v>
      </c>
      <c r="E66" s="170">
        <v>1</v>
      </c>
      <c r="F66" s="171"/>
      <c r="G66" s="172">
        <f t="shared" si="7"/>
        <v>0</v>
      </c>
      <c r="H66" s="157">
        <v>0</v>
      </c>
      <c r="I66" s="156">
        <f t="shared" si="8"/>
        <v>0</v>
      </c>
      <c r="J66" s="157">
        <v>5000</v>
      </c>
      <c r="K66" s="156">
        <f t="shared" si="9"/>
        <v>5000</v>
      </c>
      <c r="L66" s="156">
        <v>21</v>
      </c>
      <c r="M66" s="156">
        <f t="shared" si="10"/>
        <v>0</v>
      </c>
      <c r="N66" s="155">
        <v>0</v>
      </c>
      <c r="O66" s="155">
        <f t="shared" si="11"/>
        <v>0</v>
      </c>
      <c r="P66" s="155">
        <v>0</v>
      </c>
      <c r="Q66" s="155">
        <f t="shared" si="12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13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178</v>
      </c>
    </row>
    <row r="68" spans="1:60" x14ac:dyDescent="0.2">
      <c r="A68" s="149"/>
      <c r="B68" s="150" t="s">
        <v>30</v>
      </c>
      <c r="C68" s="183"/>
      <c r="D68" s="151"/>
      <c r="E68" s="152"/>
      <c r="F68" s="152"/>
      <c r="G68" s="166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225</v>
      </c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8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95" t="s">
        <v>226</v>
      </c>
      <c r="B71" s="295"/>
      <c r="C71" s="29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83"/>
      <c r="B72" s="284"/>
      <c r="C72" s="285"/>
      <c r="D72" s="284"/>
      <c r="E72" s="284"/>
      <c r="F72" s="284"/>
      <c r="G72" s="28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227</v>
      </c>
    </row>
    <row r="73" spans="1:60" x14ac:dyDescent="0.2">
      <c r="A73" s="287"/>
      <c r="B73" s="288"/>
      <c r="C73" s="289"/>
      <c r="D73" s="288"/>
      <c r="E73" s="288"/>
      <c r="F73" s="288"/>
      <c r="G73" s="29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87"/>
      <c r="B74" s="288"/>
      <c r="C74" s="289"/>
      <c r="D74" s="288"/>
      <c r="E74" s="288"/>
      <c r="F74" s="288"/>
      <c r="G74" s="29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87"/>
      <c r="B75" s="288"/>
      <c r="C75" s="289"/>
      <c r="D75" s="288"/>
      <c r="E75" s="288"/>
      <c r="F75" s="288"/>
      <c r="G75" s="29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91"/>
      <c r="B76" s="292"/>
      <c r="C76" s="293"/>
      <c r="D76" s="292"/>
      <c r="E76" s="292"/>
      <c r="F76" s="292"/>
      <c r="G76" s="29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8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84"/>
      <c r="D78" s="10"/>
      <c r="AG78" t="s">
        <v>228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62</v>
      </c>
      <c r="C4" s="280" t="s">
        <v>63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63</v>
      </c>
      <c r="D8" s="162"/>
      <c r="E8" s="163"/>
      <c r="F8" s="164"/>
      <c r="G8" s="165">
        <f>SUMIF(AG9:AG25,"&lt;&gt;NOR",G9:G25)</f>
        <v>0</v>
      </c>
      <c r="H8" s="159"/>
      <c r="I8" s="159">
        <f>SUM(I9:I25)</f>
        <v>1400</v>
      </c>
      <c r="J8" s="159"/>
      <c r="K8" s="159">
        <f>SUM(K9:K25)</f>
        <v>114748</v>
      </c>
      <c r="L8" s="159"/>
      <c r="M8" s="159">
        <f>SUM(M9:M25)</f>
        <v>0</v>
      </c>
      <c r="N8" s="158"/>
      <c r="O8" s="158">
        <f>SUM(O9:O25)</f>
        <v>0</v>
      </c>
      <c r="P8" s="158"/>
      <c r="Q8" s="158">
        <f>SUM(Q9:Q25)</f>
        <v>0</v>
      </c>
      <c r="R8" s="159"/>
      <c r="S8" s="159"/>
      <c r="T8" s="159"/>
      <c r="U8" s="159"/>
      <c r="V8" s="159">
        <f>SUM(V9:V25)</f>
        <v>0</v>
      </c>
      <c r="W8" s="159"/>
      <c r="X8" s="159"/>
      <c r="Y8" s="159"/>
      <c r="AG8" t="s">
        <v>193</v>
      </c>
    </row>
    <row r="9" spans="1:60" outlineLevel="1" x14ac:dyDescent="0.2">
      <c r="A9" s="173">
        <v>1</v>
      </c>
      <c r="B9" s="174" t="s">
        <v>1653</v>
      </c>
      <c r="C9" s="180" t="s">
        <v>2205</v>
      </c>
      <c r="D9" s="175" t="s">
        <v>344</v>
      </c>
      <c r="E9" s="176">
        <v>75</v>
      </c>
      <c r="F9" s="177"/>
      <c r="G9" s="178">
        <f t="shared" ref="G9:G25" si="0">ROUND(E9*F9,2)</f>
        <v>0</v>
      </c>
      <c r="H9" s="157">
        <v>0</v>
      </c>
      <c r="I9" s="156">
        <f t="shared" ref="I9:I25" si="1">ROUND(E9*H9,2)</f>
        <v>0</v>
      </c>
      <c r="J9" s="157">
        <v>20</v>
      </c>
      <c r="K9" s="156">
        <f t="shared" ref="K9:K25" si="2">ROUND(E9*J9,2)</f>
        <v>1500</v>
      </c>
      <c r="L9" s="156">
        <v>21</v>
      </c>
      <c r="M9" s="156">
        <f t="shared" ref="M9:M25" si="3">G9*(1+L9/100)</f>
        <v>0</v>
      </c>
      <c r="N9" s="155">
        <v>0</v>
      </c>
      <c r="O9" s="155">
        <f t="shared" ref="O9:O25" si="4">ROUND(E9*N9,2)</f>
        <v>0</v>
      </c>
      <c r="P9" s="155">
        <v>0</v>
      </c>
      <c r="Q9" s="155">
        <f t="shared" ref="Q9:Q25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25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1655</v>
      </c>
      <c r="C10" s="180" t="s">
        <v>2206</v>
      </c>
      <c r="D10" s="175" t="s">
        <v>344</v>
      </c>
      <c r="E10" s="176">
        <v>75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24</v>
      </c>
      <c r="K10" s="156">
        <f t="shared" si="2"/>
        <v>1800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1657</v>
      </c>
      <c r="C11" s="180" t="s">
        <v>2207</v>
      </c>
      <c r="D11" s="175" t="s">
        <v>344</v>
      </c>
      <c r="E11" s="176">
        <v>75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20</v>
      </c>
      <c r="K11" s="156">
        <f t="shared" si="2"/>
        <v>1500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1659</v>
      </c>
      <c r="C12" s="180" t="s">
        <v>2208</v>
      </c>
      <c r="D12" s="175" t="s">
        <v>344</v>
      </c>
      <c r="E12" s="176">
        <v>75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24</v>
      </c>
      <c r="K12" s="156">
        <f t="shared" si="2"/>
        <v>1800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1661</v>
      </c>
      <c r="C13" s="180" t="s">
        <v>2209</v>
      </c>
      <c r="D13" s="175" t="s">
        <v>1652</v>
      </c>
      <c r="E13" s="176">
        <v>10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1600</v>
      </c>
      <c r="K13" s="156">
        <f t="shared" si="2"/>
        <v>16000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1663</v>
      </c>
      <c r="C14" s="180" t="s">
        <v>2210</v>
      </c>
      <c r="D14" s="175" t="s">
        <v>533</v>
      </c>
      <c r="E14" s="176">
        <v>1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4398</v>
      </c>
      <c r="K14" s="156">
        <f t="shared" si="2"/>
        <v>4398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1665</v>
      </c>
      <c r="C15" s="180" t="s">
        <v>2211</v>
      </c>
      <c r="D15" s="175" t="s">
        <v>533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4000</v>
      </c>
      <c r="K15" s="156">
        <f t="shared" si="2"/>
        <v>4000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1667</v>
      </c>
      <c r="C16" s="180" t="s">
        <v>2212</v>
      </c>
      <c r="D16" s="175" t="s">
        <v>1652</v>
      </c>
      <c r="E16" s="176">
        <v>24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700</v>
      </c>
      <c r="K16" s="156">
        <f t="shared" si="2"/>
        <v>16800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9</v>
      </c>
      <c r="B17" s="174" t="s">
        <v>1669</v>
      </c>
      <c r="C17" s="180" t="s">
        <v>2213</v>
      </c>
      <c r="D17" s="175" t="s">
        <v>1652</v>
      </c>
      <c r="E17" s="176">
        <v>4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700</v>
      </c>
      <c r="K17" s="156">
        <f t="shared" si="2"/>
        <v>2800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1671</v>
      </c>
      <c r="C18" s="180" t="s">
        <v>2214</v>
      </c>
      <c r="D18" s="175" t="s">
        <v>533</v>
      </c>
      <c r="E18" s="176">
        <v>2</v>
      </c>
      <c r="F18" s="177"/>
      <c r="G18" s="178">
        <f t="shared" si="0"/>
        <v>0</v>
      </c>
      <c r="H18" s="157">
        <v>700</v>
      </c>
      <c r="I18" s="156">
        <f t="shared" si="1"/>
        <v>1400</v>
      </c>
      <c r="J18" s="157">
        <v>0</v>
      </c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209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210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3">
        <v>11</v>
      </c>
      <c r="B19" s="174" t="s">
        <v>1673</v>
      </c>
      <c r="C19" s="180" t="s">
        <v>2215</v>
      </c>
      <c r="D19" s="175" t="s">
        <v>533</v>
      </c>
      <c r="E19" s="176">
        <v>1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7500</v>
      </c>
      <c r="K19" s="156">
        <f t="shared" si="2"/>
        <v>7500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12</v>
      </c>
      <c r="B20" s="174" t="s">
        <v>1675</v>
      </c>
      <c r="C20" s="180" t="s">
        <v>2216</v>
      </c>
      <c r="D20" s="175" t="s">
        <v>1652</v>
      </c>
      <c r="E20" s="176">
        <v>4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700</v>
      </c>
      <c r="K20" s="156">
        <f t="shared" si="2"/>
        <v>2800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1677</v>
      </c>
      <c r="C21" s="180" t="s">
        <v>2217</v>
      </c>
      <c r="D21" s="175" t="s">
        <v>1652</v>
      </c>
      <c r="E21" s="176">
        <v>4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700</v>
      </c>
      <c r="K21" s="156">
        <f t="shared" si="2"/>
        <v>2800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1679</v>
      </c>
      <c r="C22" s="180" t="s">
        <v>2218</v>
      </c>
      <c r="D22" s="175" t="s">
        <v>1652</v>
      </c>
      <c r="E22" s="176">
        <v>4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700</v>
      </c>
      <c r="K22" s="156">
        <f t="shared" si="2"/>
        <v>2800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1681</v>
      </c>
      <c r="C23" s="180" t="s">
        <v>2219</v>
      </c>
      <c r="D23" s="175" t="s">
        <v>344</v>
      </c>
      <c r="E23" s="176">
        <v>75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190</v>
      </c>
      <c r="K23" s="156">
        <f t="shared" si="2"/>
        <v>14250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16</v>
      </c>
      <c r="B24" s="174" t="s">
        <v>1683</v>
      </c>
      <c r="C24" s="180" t="s">
        <v>2220</v>
      </c>
      <c r="D24" s="175" t="s">
        <v>2221</v>
      </c>
      <c r="E24" s="176">
        <v>20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850</v>
      </c>
      <c r="K24" s="156">
        <f t="shared" si="2"/>
        <v>17000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7">
        <v>17</v>
      </c>
      <c r="B25" s="168" t="s">
        <v>1685</v>
      </c>
      <c r="C25" s="181" t="s">
        <v>2222</v>
      </c>
      <c r="D25" s="169" t="s">
        <v>2221</v>
      </c>
      <c r="E25" s="170">
        <v>20</v>
      </c>
      <c r="F25" s="171"/>
      <c r="G25" s="172">
        <f t="shared" si="0"/>
        <v>0</v>
      </c>
      <c r="H25" s="157">
        <v>0</v>
      </c>
      <c r="I25" s="156">
        <f t="shared" si="1"/>
        <v>0</v>
      </c>
      <c r="J25" s="157">
        <v>850</v>
      </c>
      <c r="K25" s="156">
        <f t="shared" si="2"/>
        <v>17000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3"/>
      <c r="B26" s="4"/>
      <c r="C26" s="18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178</v>
      </c>
    </row>
    <row r="27" spans="1:60" x14ac:dyDescent="0.2">
      <c r="A27" s="149"/>
      <c r="B27" s="150" t="s">
        <v>30</v>
      </c>
      <c r="C27" s="183"/>
      <c r="D27" s="151"/>
      <c r="E27" s="152"/>
      <c r="F27" s="152"/>
      <c r="G27" s="166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225</v>
      </c>
    </row>
    <row r="28" spans="1:60" x14ac:dyDescent="0.2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95" t="s">
        <v>226</v>
      </c>
      <c r="B30" s="295"/>
      <c r="C30" s="29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83"/>
      <c r="B31" s="284"/>
      <c r="C31" s="285"/>
      <c r="D31" s="284"/>
      <c r="E31" s="284"/>
      <c r="F31" s="284"/>
      <c r="G31" s="28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227</v>
      </c>
    </row>
    <row r="32" spans="1:60" x14ac:dyDescent="0.2">
      <c r="A32" s="287"/>
      <c r="B32" s="288"/>
      <c r="C32" s="289"/>
      <c r="D32" s="288"/>
      <c r="E32" s="288"/>
      <c r="F32" s="288"/>
      <c r="G32" s="29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87"/>
      <c r="B33" s="288"/>
      <c r="C33" s="289"/>
      <c r="D33" s="288"/>
      <c r="E33" s="288"/>
      <c r="F33" s="288"/>
      <c r="G33" s="29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87"/>
      <c r="B34" s="288"/>
      <c r="C34" s="289"/>
      <c r="D34" s="288"/>
      <c r="E34" s="288"/>
      <c r="F34" s="288"/>
      <c r="G34" s="29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91"/>
      <c r="B35" s="292"/>
      <c r="C35" s="293"/>
      <c r="D35" s="292"/>
      <c r="E35" s="292"/>
      <c r="F35" s="292"/>
      <c r="G35" s="29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8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84"/>
      <c r="D37" s="10"/>
      <c r="AG37" t="s">
        <v>228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Stavba!Objekt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Quality Group s.r.o.</cp:lastModifiedBy>
  <cp:lastPrinted>2019-03-19T12:27:02Z</cp:lastPrinted>
  <dcterms:created xsi:type="dcterms:W3CDTF">2009-04-08T07:15:50Z</dcterms:created>
  <dcterms:modified xsi:type="dcterms:W3CDTF">2023-03-13T09:49:48Z</dcterms:modified>
</cp:coreProperties>
</file>