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dborova\02 - Oddělení správy budov\5. Projektové dokumentace\AKTUALIZOVANÉ ROZPOČTY RTS 2022\"/>
    </mc:Choice>
  </mc:AlternateContent>
  <xr:revisionPtr revIDLastSave="0" documentId="8_{B45D68F0-8AF8-4D84-8093-A8055513887B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1.1 Pol'!$A$1:$X$164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54" i="12" l="1"/>
  <c r="BA45" i="12"/>
  <c r="BA26" i="12"/>
  <c r="BA22" i="12"/>
  <c r="BA20" i="12"/>
  <c r="BA11" i="12"/>
  <c r="G9" i="12"/>
  <c r="M9" i="12" s="1"/>
  <c r="I9" i="12"/>
  <c r="K9" i="12"/>
  <c r="K8" i="12" s="1"/>
  <c r="O9" i="12"/>
  <c r="Q9" i="12"/>
  <c r="V9" i="12"/>
  <c r="G10" i="12"/>
  <c r="M10" i="12" s="1"/>
  <c r="I10" i="12"/>
  <c r="K10" i="12"/>
  <c r="O10" i="12"/>
  <c r="Q10" i="12"/>
  <c r="V10" i="12"/>
  <c r="G12" i="12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7" i="12"/>
  <c r="I17" i="12"/>
  <c r="K17" i="12"/>
  <c r="M17" i="12"/>
  <c r="O17" i="12"/>
  <c r="Q17" i="12"/>
  <c r="V17" i="12"/>
  <c r="G19" i="12"/>
  <c r="I19" i="12"/>
  <c r="K19" i="12"/>
  <c r="O19" i="12"/>
  <c r="Q19" i="12"/>
  <c r="V19" i="12"/>
  <c r="G21" i="12"/>
  <c r="M21" i="12" s="1"/>
  <c r="I21" i="12"/>
  <c r="K21" i="12"/>
  <c r="O21" i="12"/>
  <c r="Q21" i="12"/>
  <c r="Q16" i="12" s="1"/>
  <c r="V21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K30" i="12"/>
  <c r="V30" i="12"/>
  <c r="G31" i="12"/>
  <c r="G30" i="12" s="1"/>
  <c r="I55" i="1" s="1"/>
  <c r="I31" i="12"/>
  <c r="I30" i="12" s="1"/>
  <c r="K31" i="12"/>
  <c r="O31" i="12"/>
  <c r="O30" i="12" s="1"/>
  <c r="Q31" i="12"/>
  <c r="Q30" i="12" s="1"/>
  <c r="V31" i="12"/>
  <c r="G34" i="12"/>
  <c r="M34" i="12" s="1"/>
  <c r="I34" i="12"/>
  <c r="I33" i="12" s="1"/>
  <c r="K34" i="12"/>
  <c r="O34" i="12"/>
  <c r="Q34" i="12"/>
  <c r="Q33" i="12" s="1"/>
  <c r="V34" i="12"/>
  <c r="G35" i="12"/>
  <c r="I35" i="12"/>
  <c r="K35" i="12"/>
  <c r="M35" i="12"/>
  <c r="O35" i="12"/>
  <c r="Q35" i="12"/>
  <c r="V35" i="12"/>
  <c r="G36" i="12"/>
  <c r="I36" i="12"/>
  <c r="K36" i="12"/>
  <c r="O36" i="12"/>
  <c r="Q36" i="12"/>
  <c r="V36" i="12"/>
  <c r="G38" i="12"/>
  <c r="M38" i="12" s="1"/>
  <c r="I38" i="12"/>
  <c r="K38" i="12"/>
  <c r="O38" i="12"/>
  <c r="Q38" i="12"/>
  <c r="Q37" i="12" s="1"/>
  <c r="V38" i="12"/>
  <c r="G40" i="12"/>
  <c r="M40" i="12" s="1"/>
  <c r="I40" i="12"/>
  <c r="K40" i="12"/>
  <c r="O40" i="12"/>
  <c r="Q40" i="12"/>
  <c r="V40" i="12"/>
  <c r="G41" i="12"/>
  <c r="I41" i="12"/>
  <c r="I37" i="12" s="1"/>
  <c r="K41" i="12"/>
  <c r="O41" i="12"/>
  <c r="Q41" i="12"/>
  <c r="V41" i="12"/>
  <c r="G43" i="12"/>
  <c r="I58" i="1" s="1"/>
  <c r="I43" i="12"/>
  <c r="O43" i="12"/>
  <c r="Q43" i="12"/>
  <c r="G44" i="12"/>
  <c r="M44" i="12" s="1"/>
  <c r="M43" i="12" s="1"/>
  <c r="I44" i="12"/>
  <c r="K44" i="12"/>
  <c r="K43" i="12" s="1"/>
  <c r="O44" i="12"/>
  <c r="Q44" i="12"/>
  <c r="V44" i="12"/>
  <c r="V43" i="12" s="1"/>
  <c r="G47" i="12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2" i="12"/>
  <c r="M52" i="12" s="1"/>
  <c r="I52" i="12"/>
  <c r="K52" i="12"/>
  <c r="K46" i="12" s="1"/>
  <c r="O52" i="12"/>
  <c r="Q52" i="12"/>
  <c r="V52" i="12"/>
  <c r="V46" i="12" s="1"/>
  <c r="G55" i="12"/>
  <c r="M55" i="12" s="1"/>
  <c r="I55" i="12"/>
  <c r="K55" i="12"/>
  <c r="O55" i="12"/>
  <c r="Q55" i="12"/>
  <c r="V55" i="12"/>
  <c r="G59" i="12"/>
  <c r="M59" i="12" s="1"/>
  <c r="I59" i="12"/>
  <c r="K59" i="12"/>
  <c r="O59" i="12"/>
  <c r="Q59" i="12"/>
  <c r="V59" i="12"/>
  <c r="G62" i="12"/>
  <c r="M62" i="12" s="1"/>
  <c r="I62" i="12"/>
  <c r="K62" i="12"/>
  <c r="K61" i="12" s="1"/>
  <c r="O62" i="12"/>
  <c r="Q62" i="12"/>
  <c r="V62" i="12"/>
  <c r="G66" i="12"/>
  <c r="I66" i="12"/>
  <c r="K66" i="12"/>
  <c r="M66" i="12"/>
  <c r="O66" i="12"/>
  <c r="Q66" i="12"/>
  <c r="V66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Q61" i="12" s="1"/>
  <c r="V71" i="12"/>
  <c r="G74" i="12"/>
  <c r="M74" i="12" s="1"/>
  <c r="I74" i="12"/>
  <c r="K74" i="12"/>
  <c r="O74" i="12"/>
  <c r="Q74" i="12"/>
  <c r="V74" i="12"/>
  <c r="G75" i="12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3" i="12"/>
  <c r="I63" i="1" s="1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I64" i="1" s="1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31" i="12"/>
  <c r="I131" i="12"/>
  <c r="K131" i="12"/>
  <c r="M131" i="12"/>
  <c r="O131" i="12"/>
  <c r="Q131" i="12"/>
  <c r="V131" i="12"/>
  <c r="G133" i="12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3" i="12"/>
  <c r="G140" i="12" s="1"/>
  <c r="I66" i="1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7" i="12"/>
  <c r="I147" i="12"/>
  <c r="K147" i="12"/>
  <c r="K146" i="12" s="1"/>
  <c r="O147" i="12"/>
  <c r="Q147" i="12"/>
  <c r="V147" i="12"/>
  <c r="G148" i="12"/>
  <c r="M148" i="12" s="1"/>
  <c r="I148" i="12"/>
  <c r="K148" i="12"/>
  <c r="O148" i="12"/>
  <c r="Q148" i="12"/>
  <c r="V148" i="12"/>
  <c r="V146" i="12" s="1"/>
  <c r="I149" i="12"/>
  <c r="G150" i="12"/>
  <c r="I150" i="12"/>
  <c r="K150" i="12"/>
  <c r="K149" i="12" s="1"/>
  <c r="M150" i="12"/>
  <c r="O150" i="12"/>
  <c r="Q150" i="12"/>
  <c r="V150" i="12"/>
  <c r="V149" i="12" s="1"/>
  <c r="G151" i="12"/>
  <c r="G149" i="12" s="1"/>
  <c r="I68" i="1" s="1"/>
  <c r="I18" i="1" s="1"/>
  <c r="I151" i="12"/>
  <c r="K151" i="12"/>
  <c r="O151" i="12"/>
  <c r="Q151" i="12"/>
  <c r="Q149" i="12" s="1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Q152" i="12" s="1"/>
  <c r="V157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AF163" i="12"/>
  <c r="G42" i="1" s="1"/>
  <c r="I20" i="1"/>
  <c r="I19" i="1"/>
  <c r="H43" i="1"/>
  <c r="Q73" i="12" l="1"/>
  <c r="O146" i="12"/>
  <c r="I140" i="12"/>
  <c r="O130" i="12"/>
  <c r="I122" i="12"/>
  <c r="O113" i="12"/>
  <c r="Q99" i="12"/>
  <c r="V73" i="12"/>
  <c r="G46" i="12"/>
  <c r="I59" i="1" s="1"/>
  <c r="G37" i="12"/>
  <c r="I57" i="1" s="1"/>
  <c r="V37" i="12"/>
  <c r="K33" i="12"/>
  <c r="V16" i="12"/>
  <c r="O149" i="12"/>
  <c r="K140" i="12"/>
  <c r="Q130" i="12"/>
  <c r="K122" i="12"/>
  <c r="V99" i="12"/>
  <c r="G73" i="12"/>
  <c r="I61" i="1" s="1"/>
  <c r="O61" i="12"/>
  <c r="I46" i="12"/>
  <c r="G16" i="12"/>
  <c r="I54" i="1" s="1"/>
  <c r="O8" i="12"/>
  <c r="Q113" i="12"/>
  <c r="G99" i="12"/>
  <c r="I62" i="1" s="1"/>
  <c r="I73" i="12"/>
  <c r="O33" i="12"/>
  <c r="I16" i="12"/>
  <c r="Q8" i="12"/>
  <c r="G39" i="1"/>
  <c r="G43" i="1" s="1"/>
  <c r="G25" i="1" s="1"/>
  <c r="G146" i="12"/>
  <c r="I67" i="1" s="1"/>
  <c r="G130" i="12"/>
  <c r="I65" i="1" s="1"/>
  <c r="O122" i="12"/>
  <c r="V113" i="12"/>
  <c r="I99" i="12"/>
  <c r="K73" i="12"/>
  <c r="K37" i="12"/>
  <c r="K16" i="12"/>
  <c r="V130" i="12"/>
  <c r="K152" i="12"/>
  <c r="I146" i="12"/>
  <c r="O140" i="12"/>
  <c r="I130" i="12"/>
  <c r="K99" i="12"/>
  <c r="G61" i="12"/>
  <c r="I60" i="1" s="1"/>
  <c r="V61" i="12"/>
  <c r="AE163" i="12"/>
  <c r="V8" i="12"/>
  <c r="G41" i="1"/>
  <c r="O99" i="12"/>
  <c r="V152" i="12"/>
  <c r="Q140" i="12"/>
  <c r="K130" i="12"/>
  <c r="Q122" i="12"/>
  <c r="I113" i="12"/>
  <c r="I61" i="12"/>
  <c r="O46" i="12"/>
  <c r="O37" i="12"/>
  <c r="G33" i="12"/>
  <c r="I56" i="1" s="1"/>
  <c r="V33" i="12"/>
  <c r="I8" i="12"/>
  <c r="Q146" i="12"/>
  <c r="I152" i="12"/>
  <c r="O152" i="12"/>
  <c r="V140" i="12"/>
  <c r="V122" i="12"/>
  <c r="K113" i="12"/>
  <c r="O73" i="12"/>
  <c r="Q46" i="12"/>
  <c r="O16" i="12"/>
  <c r="M37" i="12"/>
  <c r="M122" i="12"/>
  <c r="M152" i="12"/>
  <c r="M113" i="12"/>
  <c r="G152" i="12"/>
  <c r="I69" i="1" s="1"/>
  <c r="M133" i="12"/>
  <c r="M130" i="12" s="1"/>
  <c r="M100" i="12"/>
  <c r="M99" i="12" s="1"/>
  <c r="M75" i="12"/>
  <c r="M73" i="12" s="1"/>
  <c r="M70" i="12"/>
  <c r="M61" i="12" s="1"/>
  <c r="M47" i="12"/>
  <c r="M46" i="12" s="1"/>
  <c r="M41" i="12"/>
  <c r="M36" i="12"/>
  <c r="M33" i="12" s="1"/>
  <c r="M31" i="12"/>
  <c r="M30" i="12" s="1"/>
  <c r="M19" i="12"/>
  <c r="M16" i="12" s="1"/>
  <c r="M12" i="12"/>
  <c r="M8" i="12" s="1"/>
  <c r="G8" i="12"/>
  <c r="M147" i="12"/>
  <c r="M146" i="12" s="1"/>
  <c r="M143" i="12"/>
  <c r="M140" i="12" s="1"/>
  <c r="M151" i="12"/>
  <c r="M149" i="12" s="1"/>
  <c r="J28" i="1"/>
  <c r="J26" i="1"/>
  <c r="G38" i="1"/>
  <c r="F38" i="1"/>
  <c r="J23" i="1"/>
  <c r="J24" i="1"/>
  <c r="J25" i="1"/>
  <c r="J27" i="1"/>
  <c r="E24" i="1"/>
  <c r="G24" i="1"/>
  <c r="E26" i="1"/>
  <c r="G26" i="1"/>
  <c r="I53" i="1" l="1"/>
  <c r="G163" i="12"/>
  <c r="F42" i="1"/>
  <c r="I42" i="1" s="1"/>
  <c r="F41" i="1"/>
  <c r="I41" i="1" s="1"/>
  <c r="F39" i="1"/>
  <c r="I17" i="1"/>
  <c r="I39" i="1" l="1"/>
  <c r="I43" i="1" s="1"/>
  <c r="F43" i="1"/>
  <c r="G23" i="1" s="1"/>
  <c r="A27" i="1" s="1"/>
  <c r="A28" i="1" s="1"/>
  <c r="G28" i="1" s="1"/>
  <c r="G27" i="1" s="1"/>
  <c r="G29" i="1" s="1"/>
  <c r="I16" i="1"/>
  <c r="I21" i="1" s="1"/>
  <c r="I70" i="1"/>
  <c r="J69" i="1" l="1"/>
  <c r="J58" i="1"/>
  <c r="J57" i="1"/>
  <c r="J55" i="1"/>
  <c r="J60" i="1"/>
  <c r="J59" i="1"/>
  <c r="J61" i="1"/>
  <c r="J66" i="1"/>
  <c r="J67" i="1"/>
  <c r="J62" i="1"/>
  <c r="J65" i="1"/>
  <c r="J56" i="1"/>
  <c r="J64" i="1"/>
  <c r="J63" i="1"/>
  <c r="J68" i="1"/>
  <c r="J54" i="1"/>
  <c r="J53" i="1"/>
  <c r="J42" i="1"/>
  <c r="J39" i="1"/>
  <c r="J43" i="1" s="1"/>
  <c r="J41" i="1"/>
  <c r="J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446918BE-4423-461D-BC11-524DE33967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915EAE-5986-4096-95DD-732495AD0F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<sst xmlns="http://schemas.openxmlformats.org/spreadsheetml/2006/main" count="1117" uniqueCount="401">
  <si>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</si>
  <si>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</si>
  <si>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</si>
  <si>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</si>
  <si>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</si>
  <si>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</si>
  <si>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</si>
  <si>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</si>
  <si>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</si>
  <si>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</si>
  <si>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</si>
  <si>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</si>
  <si>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</si>
  <si>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</si>
  <si>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</si>
  <si>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</si>
  <si>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</si>
  <si>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</si>
  <si>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</si>
  <si>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</si>
  <si>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</si>
  <si>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</si>
  <si>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</si>
  <si>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</si>
  <si>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</si>
  <si>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</si>
  <si>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</si>
  <si>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</si>
  <si>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</si>
  <si>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</si>
  <si>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</si>
  <si>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</si>
  <si>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</si>
  <si>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</si>
  <si>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</si>
  <si>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</si>
  <si>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</si>
  <si>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</si>
  <si>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</si>
  <si>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</si>
  <si>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</si>
  <si>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</si>
  <si>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</si>
  <si>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1.1</t>
  </si>
  <si>
    <t>Stavební úpravy-REV 03/2022</t>
  </si>
  <si>
    <t>SO01</t>
  </si>
  <si>
    <t xml:space="preserve">Stavební </t>
  </si>
  <si>
    <t>Objekt:</t>
  </si>
  <si>
    <t>Rozpočet:</t>
  </si>
  <si>
    <t>B18/0025</t>
  </si>
  <si>
    <t>Oprava typové bytové jednotky 2+KK, na Aleji 82, FM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</si>
  <si>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</si>
  <si>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</si>
  <si>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</si>
  <si>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</si>
  <si>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</si>
  <si>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</si>
  <si>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Bohumil Vojtíšek</t>
  </si>
  <si>
    <t>141</t>
  </si>
  <si>
    <t>Lučina</t>
  </si>
  <si>
    <t>73939</t>
  </si>
  <si>
    <t>04819683</t>
  </si>
  <si>
    <t>Stavba</t>
  </si>
  <si>
    <t>Stavební objekt</t>
  </si>
  <si>
    <t>Celkem za stavbu</t>
  </si>
  <si>
    <t>CZK</t>
  </si>
  <si>
    <t>#POPS</t>
  </si>
  <si>
    <t>Popis stavby: B18/0025 - Oprava typové bytové jednotky 2+KK, na Aleji 82, FM</t>
  </si>
  <si>
    <t>#POPO</t>
  </si>
  <si>
    <t xml:space="preserve">Popis objektu: SO01 - Stavební </t>
  </si>
  <si>
    <t>#POPR</t>
  </si>
  <si>
    <t>Popis rozpočtu: 1.1 - Stavební úpravy-REV 03/2022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</si>
  <si>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</si>
  <si>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</si>
  <si>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</si>
  <si>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</si>
  <si>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</si>
  <si>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</si>
  <si>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</si>
  <si>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</si>
  <si>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</si>
  <si>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</si>
  <si>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</si>
  <si>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</si>
  <si>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</si>
  <si>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</si>
  <si>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</si>
  <si>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</si>
  <si>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</si>
  <si>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</si>
  <si>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</si>
  <si>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</si>
  <si>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</si>
  <si>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</si>
  <si>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</si>
  <si>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</si>
  <si>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</si>
  <si>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</si>
  <si>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</si>
  <si>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</si>
  <si>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</si>
  <si>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</si>
  <si>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</si>
  <si>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</si>
  <si>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</si>
  <si>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</si>
  <si>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</si>
  <si>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</si>
  <si>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</si>
  <si>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</si>
  <si>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</si>
  <si>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</si>
  <si>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</si>
  <si>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</si>
  <si>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</si>
  <si>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</si>
  <si>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</si>
  <si>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</si>
  <si>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</si>
  <si>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</si>
  <si>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</si>
  <si>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</si>
  <si>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</si>
  <si>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</si>
  <si>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</si>
  <si>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</si>
  <si>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</si>
  <si>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</si>
  <si>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</si>
  <si>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</si>
  <si>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</si>
  <si>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</si>
  <si>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</si>
  <si>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</si>
  <si>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</si>
  <si>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</si>
  <si>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</si>
  <si>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</si>
  <si>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</si>
  <si>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317121047RT1</t>
  </si>
  <si>
    <t>Překlady pórobetonové nenosné délky 1240 mm, šířky 75 mm, výšky 249 mm</t>
  </si>
  <si>
    <t>kus</t>
  </si>
  <si>
    <t>801-1</t>
  </si>
  <si>
    <t>RTS 22/ I</t>
  </si>
  <si>
    <t>Práce</t>
  </si>
  <si>
    <t>POL1_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</si>
  <si>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</si>
  <si>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</si>
  <si>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m2</t>
  </si>
  <si>
    <t>zřízení nosné konstrukce příčky, vložení tepelné izolace tl. do 5 cm, montáž desek, tmelení spár Q2 a úprava rohů. Včetně dodávek materiálu.</t>
  </si>
  <si>
    <t>SPI</t>
  </si>
  <si>
    <t>342255020RT2</t>
  </si>
  <si>
    <t>Příčky z cihel a tvárnic nepálených příčky z příčkovek pórobetonových tloušťky 50 mm</t>
  </si>
  <si>
    <t>včetně pomocného lešení</t>
  </si>
  <si>
    <t>342255024RT1</t>
  </si>
  <si>
    <t>Příčky z cihel a tvárnic nepálených příčky z příčkovek pórobetonových tloušťky 100 mm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</si>
  <si>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</si>
  <si>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</si>
  <si>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</si>
  <si>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</si>
  <si>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</si>
  <si>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</si>
  <si>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</si>
  <si>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</si>
  <si>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</si>
  <si>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</si>
  <si>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</si>
  <si>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612421131RT2</t>
  </si>
  <si>
    <t>Oprava vnitřních vápenných omítek stěn v množství opravované plochy do 5 %,  štukových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</si>
  <si>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</si>
  <si>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</si>
  <si>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</si>
  <si>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</si>
  <si>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</si>
  <si>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</si>
  <si>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</si>
  <si>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653942121R00</t>
  </si>
  <si>
    <t>Osazení ochranných úhelníků vč. dodávky</t>
  </si>
  <si>
    <t>Vlastní</t>
  </si>
  <si>
    <t>Kalkul</t>
  </si>
  <si>
    <t>632411110RT2</t>
  </si>
  <si>
    <t>Potěr ze suchých směsí samonivelační polymercementová stěrka, pevnost v tlaku 30 MPa, tloušťky 10 mm, bez penetrace</t>
  </si>
  <si>
    <t>s rozprostřením a uhlazením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</si>
  <si>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</si>
  <si>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</si>
  <si>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55330419R</t>
  </si>
  <si>
    <t>zárubeň kovová hranatá; pro přesné zdění; š profilu 150 mm; š průchodu 600 mm; h průchodu 1 970 mm; P; závěsy pevné</t>
  </si>
  <si>
    <t>SPCM</t>
  </si>
  <si>
    <t>Specifikace</t>
  </si>
  <si>
    <t>POL3_</t>
  </si>
  <si>
    <t>553310552R</t>
  </si>
  <si>
    <t>zárubeň kovová světlíková; pro klasické zdění, pro zděné stěny, příčky; ústí 80 mm; š průchodu 800 mm; h průchodu 1 970 mm; L, P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</si>
  <si>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</si>
  <si>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</si>
  <si>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</si>
  <si>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</si>
  <si>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</si>
  <si>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</si>
  <si>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</si>
  <si>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</si>
  <si>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</si>
  <si>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</si>
  <si>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</si>
  <si>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</si>
  <si>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</si>
  <si>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</si>
  <si>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</si>
  <si>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721171808R00</t>
  </si>
  <si>
    <t>Demontáž potrubí z novodurových trub přes D 75 mm do D 114 mm</t>
  </si>
  <si>
    <t>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</si>
  <si>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</si>
  <si>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</si>
  <si>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</si>
  <si>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</si>
  <si>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</si>
  <si>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</si>
  <si>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</si>
  <si>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</si>
  <si>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</si>
  <si>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</si>
  <si>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</si>
  <si>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</si>
  <si>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</si>
  <si>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</si>
  <si>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</si>
  <si>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</si>
  <si>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</si>
  <si>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</si>
  <si>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</si>
  <si>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</si>
  <si>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</si>
  <si>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</si>
  <si>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</si>
  <si>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</si>
  <si>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</si>
  <si>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</si>
  <si>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</si>
  <si>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</si>
  <si>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</si>
  <si>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</si>
  <si>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</si>
  <si>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</si>
  <si>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</si>
  <si>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</si>
  <si>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</si>
  <si>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</si>
  <si>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</si>
  <si>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</si>
  <si>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</si>
  <si>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</si>
  <si>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725249101R00</t>
  </si>
  <si>
    <t xml:space="preserve">Montáž sprchového boxu  </t>
  </si>
  <si>
    <t>725249102R00</t>
  </si>
  <si>
    <t>Montáž sprchové mísy a vaničky sprchových mís a vaniček</t>
  </si>
  <si>
    <t>725529301R00</t>
  </si>
  <si>
    <t xml:space="preserve">Montáž infrazářiče  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</si>
  <si>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</si>
  <si>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</si>
  <si>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</si>
  <si>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</si>
  <si>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725860188RT1</t>
  </si>
  <si>
    <t>Zápachová uzávěrka (sifon) pro zařizovací předměty pro pračky/myčky; podomítková; PE; D 40 mm; / 50 mm; krycí deska nerez, přip. koleno, včetně dodávky materiálu</t>
  </si>
  <si>
    <t>725869204R00</t>
  </si>
  <si>
    <t>Montáž zápachové uzávěrky pro zařiz. předměty dřezovýé jednoduché, D 40</t>
  </si>
  <si>
    <t>725869218RV1</t>
  </si>
  <si>
    <t>Montáž sifonu sprchových vaniček</t>
  </si>
  <si>
    <t>54151325R</t>
  </si>
  <si>
    <t>infrazářič příkon 1 200 W; š = 535 mm; v = 145 mm; hl = 85 mm</t>
  </si>
  <si>
    <t>55141106R</t>
  </si>
  <si>
    <t>ventil rohový pro vodovod, sanitu; kulový, rohový; DN 15 mm; pracovní teplota do 90 ° C; médium voda; 1/2" x 3/4"; připojení závitové</t>
  </si>
  <si>
    <t>55144220R</t>
  </si>
  <si>
    <t>baterie umyvadlová směšovací; stojánková; ovládání pákové, s otevíráním odpadu; povrch chrom; kartuše s regulací teploty; odtoková garnitura</t>
  </si>
  <si>
    <t>55145009R</t>
  </si>
  <si>
    <t>baterie sprchová nástěnná; rozteč 150 mm; ovládání pákové; povrch chrom; příslušenství sprchová tyč</t>
  </si>
  <si>
    <t>55145415R</t>
  </si>
  <si>
    <t>baterie dřezová nástěnná; výtok spodní; ovládání pákové; povrch chrom; 200 mm</t>
  </si>
  <si>
    <t>55161310R</t>
  </si>
  <si>
    <t>uzávěrka zápachová DN 40; pro umyvadla; plast, mosaz</t>
  </si>
  <si>
    <t>55161596R</t>
  </si>
  <si>
    <t>sifon ke sprchové vaničce; chromovaný</t>
  </si>
  <si>
    <t>55423058RV</t>
  </si>
  <si>
    <t>Sprchová vanička 1100x800mm</t>
  </si>
  <si>
    <t>554844111RV</t>
  </si>
  <si>
    <t>Sprchová zástěna 110</t>
  </si>
  <si>
    <t>64214330R</t>
  </si>
  <si>
    <t>umyvadlo š = 550 mm; hl. 450 mm; diturvit; s otvorem pro baterii;uprostřed; s přepadem; bílá; uchycení šrouby</t>
  </si>
  <si>
    <t>64233512R</t>
  </si>
  <si>
    <t>klozet kombi stojící; h kloz. mísy 400 mm; š nádrže 370 mm; š kloz. mísy 360 mm; hl. 630 mm; splach. hluboké; odpad vodorovný; bílý; nádrž boční napouštění; objem splachování 3 nebo 6 l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</si>
  <si>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</si>
  <si>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</si>
  <si>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</si>
  <si>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</si>
  <si>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</si>
  <si>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762111811RV1</t>
  </si>
  <si>
    <t>Demontáž stěn DTD</t>
  </si>
  <si>
    <t>Indiv</t>
  </si>
  <si>
    <t>54914597R</t>
  </si>
  <si>
    <t>kování stavební - prvek: klika a knoflík se štíty pro cylindrickou vložku; provedení Cr; pro vchodové dveře</t>
  </si>
  <si>
    <t>54914630R</t>
  </si>
  <si>
    <t>kování interiérové kliky se štíty pro klíč; povrch - kliky pochromované; povrch - štíty leštěná nerez</t>
  </si>
  <si>
    <t>61160101R</t>
  </si>
  <si>
    <t>dveře vnitřní š = 600 mm; h = 1 970,0 mm; hladké; otevíravé; počet křídel 1; plné; povrch. úprava bílá barva</t>
  </si>
  <si>
    <t>61160603R</t>
  </si>
  <si>
    <t>dveře vnitřní š = 800 mm; h = 1 970,0 mm; hladké; otevíravé; počet křídel 1; prosklení 2/3; povrch. úprava bílá barva</t>
  </si>
  <si>
    <t>61165611R</t>
  </si>
  <si>
    <t>dveře speciální protipožární; vnitřní; vnější; š = 800 mm; h = 1 970,0 mm; hladké; EI 30 min; otevíravé; počet křídel 1; plné; povrch. úprava laminát</t>
  </si>
  <si>
    <t>61181103R</t>
  </si>
  <si>
    <t>zárubeň dřevěná obkladová; otočná; pro dveře jednokřídlové; š průchodu 800 mm; h průchodu 1 970 mm; tloušťka stěny 80 až 300 mm; požární odolnost; fólie; dub, buk, mahagon, ořech, olše, javor, třešeň, bílá, wenge</t>
  </si>
  <si>
    <t>61581624.AR</t>
  </si>
  <si>
    <t>linka kuchyňská atypická; š = 2 400 mm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</si>
  <si>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</si>
  <si>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</si>
  <si>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</si>
  <si>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</si>
  <si>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</si>
  <si>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</si>
  <si>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</si>
  <si>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</si>
  <si>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</si>
  <si>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</si>
  <si>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</si>
  <si>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771479001R00</t>
  </si>
  <si>
    <t>Montáž soklíků z dlaždic keramických Řezání dlaždic pro soklíky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</si>
  <si>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</si>
  <si>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</si>
  <si>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</si>
  <si>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</si>
  <si>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597623142R</t>
  </si>
  <si>
    <t>dlažba keramická š = 298 mm; l = 298 mm; h = 8,0 mm; pro interiér; barva šedá; mat; PEI 4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</si>
  <si>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</si>
  <si>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</si>
  <si>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</si>
  <si>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</si>
  <si>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</si>
  <si>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</si>
  <si>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</si>
  <si>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</si>
  <si>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</si>
  <si>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</si>
  <si>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</si>
  <si>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</si>
  <si>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</si>
  <si>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</si>
  <si>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</si>
  <si>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</si>
  <si>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</si>
  <si>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781111121R00</t>
  </si>
  <si>
    <t>Doplňkové práce při provádění obkladů montáž lišt rohových, vanových a dilatačních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</si>
  <si>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</si>
  <si>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</si>
  <si>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</si>
  <si>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</si>
  <si>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</si>
  <si>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</si>
  <si>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</si>
  <si>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</si>
  <si>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59781346R</t>
  </si>
  <si>
    <t>obklad keramický š = 148 mm; l = 148 mm; h = 6,0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</si>
  <si>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</si>
  <si>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</si>
  <si>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</si>
  <si>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</si>
  <si>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</si>
  <si>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</si>
  <si>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</si>
  <si>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</si>
  <si>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</si>
  <si>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</si>
  <si>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</si>
  <si>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</si>
  <si>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</si>
  <si>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</si>
  <si>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</si>
  <si>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</si>
  <si>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</si>
  <si>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220890202R00</t>
  </si>
  <si>
    <t>Revize</t>
  </si>
  <si>
    <t>h</t>
  </si>
  <si>
    <t>M21000005</t>
  </si>
  <si>
    <t>Elektroinstalace viz samostatný položkový rozpočet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</si>
  <si>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</si>
  <si>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</si>
  <si>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</si>
  <si>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</si>
  <si>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</si>
  <si>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</si>
  <si>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</si>
  <si>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</si>
  <si>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</si>
  <si>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</si>
  <si>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</si>
  <si>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</si>
  <si>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</si>
  <si>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</si>
  <si>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</si>
  <si>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</si>
  <si>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</si>
  <si>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979990101R00</t>
  </si>
  <si>
    <t>Poplatek za skládku směsi betonu a cihel do 30x30 cm, skupina 17 01 01 a 17 01 02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</si>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</sst>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xohd5LaxumWoUbOfqf8aDC1/jOaemZgOynv9/ri05d/qAB0XkXo6cXExGjeLQiM3qPf6/dlaPyJvS+qrFCdwPA==" saltValue="quHZ1+wvaTx8jmQwWhMcx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6" t="s">
        <v>22</v>
      </c>
      <c r="C2" s="77"/>
      <c r="D2" s="78" t="s">
        <v>49</v>
      </c>
      <c r="E2" s="238" t="s">
        <v>50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79" t="s">
        <v>47</v>
      </c>
      <c r="C3" s="77"/>
      <c r="D3" s="80" t="s">
        <v>45</v>
      </c>
      <c r="E3" s="241" t="s">
        <v>46</v>
      </c>
      <c r="F3" s="242"/>
      <c r="G3" s="242"/>
      <c r="H3" s="242"/>
      <c r="I3" s="242"/>
      <c r="J3" s="243"/>
    </row>
    <row r="4" spans="1:15" ht="23.25" customHeight="1" x14ac:dyDescent="0.2">
      <c r="A4" s="73">
        <v>2490</v>
      </c>
      <c r="B4" s="81" t="s">
        <v>48</v>
      </c>
      <c r="C4" s="82"/>
      <c r="D4" s="83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51</v>
      </c>
      <c r="E5" s="227"/>
      <c r="F5" s="227"/>
      <c r="G5" s="227"/>
      <c r="H5" s="18" t="s">
        <v>40</v>
      </c>
      <c r="I5" s="84" t="s">
        <v>55</v>
      </c>
      <c r="J5" s="8"/>
    </row>
    <row r="6" spans="1:15" ht="15.75" customHeight="1" x14ac:dyDescent="0.2">
      <c r="A6" s="2"/>
      <c r="B6" s="28"/>
      <c r="C6" s="53"/>
      <c r="D6" s="228" t="s">
        <v>52</v>
      </c>
      <c r="E6" s="229"/>
      <c r="F6" s="229"/>
      <c r="G6" s="229"/>
      <c r="H6" s="18" t="s">
        <v>34</v>
      </c>
      <c r="I6" s="84" t="s">
        <v>56</v>
      </c>
      <c r="J6" s="8"/>
    </row>
    <row r="7" spans="1:15" ht="15.75" customHeight="1" x14ac:dyDescent="0.2">
      <c r="A7" s="2"/>
      <c r="B7" s="29"/>
      <c r="C7" s="54"/>
      <c r="D7" s="74" t="s">
        <v>54</v>
      </c>
      <c r="E7" s="230" t="s">
        <v>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75" t="s">
        <v>57</v>
      </c>
      <c r="H8" s="18" t="s">
        <v>40</v>
      </c>
      <c r="I8" s="84" t="s">
        <v>61</v>
      </c>
      <c r="J8" s="8"/>
    </row>
    <row r="9" spans="1:15" ht="15.75" hidden="1" customHeight="1" x14ac:dyDescent="0.2">
      <c r="A9" s="2"/>
      <c r="B9" s="2"/>
      <c r="D9" s="75" t="s">
        <v>58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74" t="s">
        <v>60</v>
      </c>
      <c r="E10" s="85" t="s">
        <v>59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7"/>
      <c r="J11" s="8"/>
    </row>
    <row r="12" spans="1:15" ht="15.75" customHeight="1" x14ac:dyDescent="0.2">
      <c r="A12" s="2"/>
      <c r="B12" s="28"/>
      <c r="C12" s="53"/>
      <c r="D12" s="220"/>
      <c r="E12" s="220"/>
      <c r="F12" s="220"/>
      <c r="G12" s="220"/>
      <c r="H12" s="18" t="s">
        <v>34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4" t="s">
        <v>24</v>
      </c>
      <c r="B16" s="38" t="s">
        <v>24</v>
      </c>
      <c r="C16" s="59"/>
      <c r="D16" s="60"/>
      <c r="E16" s="209"/>
      <c r="F16" s="210"/>
      <c r="G16" s="209"/>
      <c r="H16" s="210"/>
      <c r="I16" s="209">
        <f>SUMIF(F53:F69,A16,I53:I69)+SUMIF(F53:F69,"PSU",I53:I69)</f>
        <v>0</v>
      </c>
      <c r="J16" s="211"/>
    </row>
    <row r="17" spans="1:10" ht="23.25" customHeight="1" x14ac:dyDescent="0.2">
      <c r="A17" s="144" t="s">
        <v>25</v>
      </c>
      <c r="B17" s="38" t="s">
        <v>25</v>
      </c>
      <c r="C17" s="59"/>
      <c r="D17" s="60"/>
      <c r="E17" s="209"/>
      <c r="F17" s="210"/>
      <c r="G17" s="209"/>
      <c r="H17" s="210"/>
      <c r="I17" s="209">
        <f>SUMIF(F53:F69,A17,I53:I69)</f>
        <v>0</v>
      </c>
      <c r="J17" s="211"/>
    </row>
    <row r="18" spans="1:10" ht="23.25" customHeight="1" x14ac:dyDescent="0.2">
      <c r="A18" s="144" t="s">
        <v>26</v>
      </c>
      <c r="B18" s="38" t="s">
        <v>26</v>
      </c>
      <c r="C18" s="59"/>
      <c r="D18" s="60"/>
      <c r="E18" s="209"/>
      <c r="F18" s="210"/>
      <c r="G18" s="209"/>
      <c r="H18" s="210"/>
      <c r="I18" s="209">
        <f>SUMIF(F53:F69,A18,I53:I69)</f>
        <v>0</v>
      </c>
      <c r="J18" s="211"/>
    </row>
    <row r="19" spans="1:10" ht="23.25" customHeight="1" x14ac:dyDescent="0.2">
      <c r="A19" s="144" t="s">
        <v>109</v>
      </c>
      <c r="B19" s="38" t="s">
        <v>27</v>
      </c>
      <c r="C19" s="59"/>
      <c r="D19" s="60"/>
      <c r="E19" s="209"/>
      <c r="F19" s="210"/>
      <c r="G19" s="209"/>
      <c r="H19" s="210"/>
      <c r="I19" s="209">
        <f>SUMIF(F53:F69,A19,I53:I69)</f>
        <v>0</v>
      </c>
      <c r="J19" s="211"/>
    </row>
    <row r="20" spans="1:10" ht="23.25" customHeight="1" x14ac:dyDescent="0.2">
      <c r="A20" s="144" t="s">
        <v>110</v>
      </c>
      <c r="B20" s="38" t="s">
        <v>28</v>
      </c>
      <c r="C20" s="59"/>
      <c r="D20" s="60"/>
      <c r="E20" s="209"/>
      <c r="F20" s="210"/>
      <c r="G20" s="209"/>
      <c r="H20" s="210"/>
      <c r="I20" s="209">
        <f>SUMIF(F53:F69,A20,I53:I69)</f>
        <v>0</v>
      </c>
      <c r="J20" s="211"/>
    </row>
    <row r="21" spans="1:10" ht="23.25" customHeight="1" x14ac:dyDescent="0.2">
      <c r="A21" s="2"/>
      <c r="B21" s="48" t="s">
        <v>29</v>
      </c>
      <c r="C21" s="61"/>
      <c r="D21" s="62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205">
        <f>I23*E23/100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5">
        <f>IF(A28&gt;50, ROUNDUP(A27, 0), ROUNDDOWN(A27, 0))</f>
        <v>0</v>
      </c>
      <c r="H28" s="215"/>
      <c r="I28" s="215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14">
        <f>ZakladDPHSni+DPHSni+ZakladDPHZakl+DPHZakl+Zaokrouhleni</f>
        <v>0</v>
      </c>
      <c r="H29" s="214"/>
      <c r="I29" s="214"/>
      <c r="J29" s="125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62</v>
      </c>
      <c r="C39" s="200"/>
      <c r="D39" s="200"/>
      <c r="E39" s="200"/>
      <c r="F39" s="102">
        <f>'SO01 1.1 Pol'!AE163</f>
        <v>0</v>
      </c>
      <c r="G39" s="103">
        <f>'SO01 1.1 Pol'!AF163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0">
        <v>2</v>
      </c>
      <c r="B40" s="107"/>
      <c r="C40" s="201" t="s">
        <v>63</v>
      </c>
      <c r="D40" s="201"/>
      <c r="E40" s="201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45</v>
      </c>
      <c r="C41" s="201" t="s">
        <v>46</v>
      </c>
      <c r="D41" s="201"/>
      <c r="E41" s="201"/>
      <c r="F41" s="108">
        <f>'SO01 1.1 Pol'!AE163</f>
        <v>0</v>
      </c>
      <c r="G41" s="109">
        <f>'SO01 1.1 Pol'!AF163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 x14ac:dyDescent="0.2">
      <c r="A42" s="90">
        <v>3</v>
      </c>
      <c r="B42" s="112" t="s">
        <v>43</v>
      </c>
      <c r="C42" s="200" t="s">
        <v>44</v>
      </c>
      <c r="D42" s="200"/>
      <c r="E42" s="200"/>
      <c r="F42" s="113">
        <f>'SO01 1.1 Pol'!AE163</f>
        <v>0</v>
      </c>
      <c r="G42" s="104">
        <f>'SO01 1.1 Pol'!AF163</f>
        <v>0</v>
      </c>
      <c r="H42" s="104"/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 x14ac:dyDescent="0.2">
      <c r="A43" s="90"/>
      <c r="B43" s="202" t="s">
        <v>64</v>
      </c>
      <c r="C43" s="203"/>
      <c r="D43" s="203"/>
      <c r="E43" s="203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 x14ac:dyDescent="0.2">
      <c r="A45" t="s">
        <v>66</v>
      </c>
      <c r="B45" t="s">
        <v>67</v>
      </c>
    </row>
    <row r="46" spans="1:10" x14ac:dyDescent="0.2">
      <c r="A46" t="s">
        <v>68</v>
      </c>
      <c r="B46" t="s">
        <v>69</v>
      </c>
    </row>
    <row r="47" spans="1:10" x14ac:dyDescent="0.2">
      <c r="A47" t="s">
        <v>70</v>
      </c>
      <c r="B47" t="s">
        <v>71</v>
      </c>
    </row>
    <row r="50" spans="1:10" ht="15.75" x14ac:dyDescent="0.25">
      <c r="B50" s="126" t="s">
        <v>72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73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74</v>
      </c>
      <c r="C53" s="198" t="s">
        <v>75</v>
      </c>
      <c r="D53" s="199"/>
      <c r="E53" s="199"/>
      <c r="F53" s="140" t="s">
        <v>24</v>
      </c>
      <c r="G53" s="141"/>
      <c r="H53" s="141"/>
      <c r="I53" s="141">
        <f>'SO01 1.1 Pol'!G8</f>
        <v>0</v>
      </c>
      <c r="J53" s="138" t="str">
        <f>IF(I70=0,"",I53/I70*100)</f>
        <v/>
      </c>
    </row>
    <row r="54" spans="1:10" ht="36.75" customHeight="1" x14ac:dyDescent="0.2">
      <c r="A54" s="129"/>
      <c r="B54" s="134" t="s">
        <v>76</v>
      </c>
      <c r="C54" s="198" t="s">
        <v>77</v>
      </c>
      <c r="D54" s="199"/>
      <c r="E54" s="199"/>
      <c r="F54" s="140" t="s">
        <v>24</v>
      </c>
      <c r="G54" s="141"/>
      <c r="H54" s="141"/>
      <c r="I54" s="141">
        <f>'SO01 1.1 Pol'!G16</f>
        <v>0</v>
      </c>
      <c r="J54" s="138" t="str">
        <f>IF(I70=0,"",I54/I70*100)</f>
        <v/>
      </c>
    </row>
    <row r="55" spans="1:10" ht="36.75" customHeight="1" x14ac:dyDescent="0.2">
      <c r="A55" s="129"/>
      <c r="B55" s="134" t="s">
        <v>78</v>
      </c>
      <c r="C55" s="198" t="s">
        <v>79</v>
      </c>
      <c r="D55" s="199"/>
      <c r="E55" s="199"/>
      <c r="F55" s="140" t="s">
        <v>24</v>
      </c>
      <c r="G55" s="141"/>
      <c r="H55" s="141"/>
      <c r="I55" s="141">
        <f>'SO01 1.1 Pol'!G30</f>
        <v>0</v>
      </c>
      <c r="J55" s="138" t="str">
        <f>IF(I70=0,"",I55/I70*100)</f>
        <v/>
      </c>
    </row>
    <row r="56" spans="1:10" ht="36.75" customHeight="1" x14ac:dyDescent="0.2">
      <c r="A56" s="129"/>
      <c r="B56" s="134" t="s">
        <v>80</v>
      </c>
      <c r="C56" s="198" t="s">
        <v>81</v>
      </c>
      <c r="D56" s="199"/>
      <c r="E56" s="199"/>
      <c r="F56" s="140" t="s">
        <v>24</v>
      </c>
      <c r="G56" s="141"/>
      <c r="H56" s="141"/>
      <c r="I56" s="141">
        <f>'SO01 1.1 Pol'!G33</f>
        <v>0</v>
      </c>
      <c r="J56" s="138" t="str">
        <f>IF(I70=0,"",I56/I70*100)</f>
        <v/>
      </c>
    </row>
    <row r="57" spans="1:10" ht="36.75" customHeight="1" x14ac:dyDescent="0.2">
      <c r="A57" s="129"/>
      <c r="B57" s="134" t="s">
        <v>82</v>
      </c>
      <c r="C57" s="198" t="s">
        <v>83</v>
      </c>
      <c r="D57" s="199"/>
      <c r="E57" s="199"/>
      <c r="F57" s="140" t="s">
        <v>24</v>
      </c>
      <c r="G57" s="141"/>
      <c r="H57" s="141"/>
      <c r="I57" s="141">
        <f>'SO01 1.1 Pol'!G37</f>
        <v>0</v>
      </c>
      <c r="J57" s="138" t="str">
        <f>IF(I70=0,"",I57/I70*100)</f>
        <v/>
      </c>
    </row>
    <row r="58" spans="1:10" ht="36.75" customHeight="1" x14ac:dyDescent="0.2">
      <c r="A58" s="129"/>
      <c r="B58" s="134" t="s">
        <v>84</v>
      </c>
      <c r="C58" s="198" t="s">
        <v>85</v>
      </c>
      <c r="D58" s="199"/>
      <c r="E58" s="199"/>
      <c r="F58" s="140" t="s">
        <v>24</v>
      </c>
      <c r="G58" s="141"/>
      <c r="H58" s="141"/>
      <c r="I58" s="141">
        <f>'SO01 1.1 Pol'!G43</f>
        <v>0</v>
      </c>
      <c r="J58" s="138" t="str">
        <f>IF(I70=0,"",I58/I70*100)</f>
        <v/>
      </c>
    </row>
    <row r="59" spans="1:10" ht="36.75" customHeight="1" x14ac:dyDescent="0.2">
      <c r="A59" s="129"/>
      <c r="B59" s="134" t="s">
        <v>86</v>
      </c>
      <c r="C59" s="198" t="s">
        <v>87</v>
      </c>
      <c r="D59" s="199"/>
      <c r="E59" s="199"/>
      <c r="F59" s="140" t="s">
        <v>25</v>
      </c>
      <c r="G59" s="141"/>
      <c r="H59" s="141"/>
      <c r="I59" s="141">
        <f>'SO01 1.1 Pol'!G46</f>
        <v>0</v>
      </c>
      <c r="J59" s="138" t="str">
        <f>IF(I70=0,"",I59/I70*100)</f>
        <v/>
      </c>
    </row>
    <row r="60" spans="1:10" ht="36.75" customHeight="1" x14ac:dyDescent="0.2">
      <c r="A60" s="129"/>
      <c r="B60" s="134" t="s">
        <v>88</v>
      </c>
      <c r="C60" s="198" t="s">
        <v>89</v>
      </c>
      <c r="D60" s="199"/>
      <c r="E60" s="199"/>
      <c r="F60" s="140" t="s">
        <v>25</v>
      </c>
      <c r="G60" s="141"/>
      <c r="H60" s="141"/>
      <c r="I60" s="141">
        <f>'SO01 1.1 Pol'!G61</f>
        <v>0</v>
      </c>
      <c r="J60" s="138" t="str">
        <f>IF(I70=0,"",I60/I70*100)</f>
        <v/>
      </c>
    </row>
    <row r="61" spans="1:10" ht="36.75" customHeight="1" x14ac:dyDescent="0.2">
      <c r="A61" s="129"/>
      <c r="B61" s="134" t="s">
        <v>90</v>
      </c>
      <c r="C61" s="198" t="s">
        <v>91</v>
      </c>
      <c r="D61" s="199"/>
      <c r="E61" s="199"/>
      <c r="F61" s="140" t="s">
        <v>25</v>
      </c>
      <c r="G61" s="141"/>
      <c r="H61" s="141"/>
      <c r="I61" s="141">
        <f>'SO01 1.1 Pol'!G73</f>
        <v>0</v>
      </c>
      <c r="J61" s="138" t="str">
        <f>IF(I70=0,"",I61/I70*100)</f>
        <v/>
      </c>
    </row>
    <row r="62" spans="1:10" ht="36.75" customHeight="1" x14ac:dyDescent="0.2">
      <c r="A62" s="129"/>
      <c r="B62" s="134" t="s">
        <v>92</v>
      </c>
      <c r="C62" s="198" t="s">
        <v>93</v>
      </c>
      <c r="D62" s="199"/>
      <c r="E62" s="199"/>
      <c r="F62" s="140" t="s">
        <v>25</v>
      </c>
      <c r="G62" s="141"/>
      <c r="H62" s="141"/>
      <c r="I62" s="141">
        <f>'SO01 1.1 Pol'!G99</f>
        <v>0</v>
      </c>
      <c r="J62" s="138" t="str">
        <f>IF(I70=0,"",I62/I70*100)</f>
        <v/>
      </c>
    </row>
    <row r="63" spans="1:10" ht="36.75" customHeight="1" x14ac:dyDescent="0.2">
      <c r="A63" s="129"/>
      <c r="B63" s="134" t="s">
        <v>94</v>
      </c>
      <c r="C63" s="198" t="s">
        <v>95</v>
      </c>
      <c r="D63" s="199"/>
      <c r="E63" s="199"/>
      <c r="F63" s="140" t="s">
        <v>25</v>
      </c>
      <c r="G63" s="141"/>
      <c r="H63" s="141"/>
      <c r="I63" s="141">
        <f>'SO01 1.1 Pol'!G113</f>
        <v>0</v>
      </c>
      <c r="J63" s="138" t="str">
        <f>IF(I70=0,"",I63/I70*100)</f>
        <v/>
      </c>
    </row>
    <row r="64" spans="1:10" ht="36.75" customHeight="1" x14ac:dyDescent="0.2">
      <c r="A64" s="129"/>
      <c r="B64" s="134" t="s">
        <v>96</v>
      </c>
      <c r="C64" s="198" t="s">
        <v>97</v>
      </c>
      <c r="D64" s="199"/>
      <c r="E64" s="199"/>
      <c r="F64" s="140" t="s">
        <v>25</v>
      </c>
      <c r="G64" s="141"/>
      <c r="H64" s="141"/>
      <c r="I64" s="141">
        <f>'SO01 1.1 Pol'!G122</f>
        <v>0</v>
      </c>
      <c r="J64" s="138" t="str">
        <f>IF(I70=0,"",I64/I70*100)</f>
        <v/>
      </c>
    </row>
    <row r="65" spans="1:10" ht="36.75" customHeight="1" x14ac:dyDescent="0.2">
      <c r="A65" s="129"/>
      <c r="B65" s="134" t="s">
        <v>98</v>
      </c>
      <c r="C65" s="198" t="s">
        <v>99</v>
      </c>
      <c r="D65" s="199"/>
      <c r="E65" s="199"/>
      <c r="F65" s="140" t="s">
        <v>25</v>
      </c>
      <c r="G65" s="141"/>
      <c r="H65" s="141"/>
      <c r="I65" s="141">
        <f>'SO01 1.1 Pol'!G130</f>
        <v>0</v>
      </c>
      <c r="J65" s="138" t="str">
        <f>IF(I70=0,"",I65/I70*100)</f>
        <v/>
      </c>
    </row>
    <row r="66" spans="1:10" ht="36.75" customHeight="1" x14ac:dyDescent="0.2">
      <c r="A66" s="129"/>
      <c r="B66" s="134" t="s">
        <v>100</v>
      </c>
      <c r="C66" s="198" t="s">
        <v>101</v>
      </c>
      <c r="D66" s="199"/>
      <c r="E66" s="199"/>
      <c r="F66" s="140" t="s">
        <v>25</v>
      </c>
      <c r="G66" s="141"/>
      <c r="H66" s="141"/>
      <c r="I66" s="141">
        <f>'SO01 1.1 Pol'!G140</f>
        <v>0</v>
      </c>
      <c r="J66" s="138" t="str">
        <f>IF(I70=0,"",I66/I70*100)</f>
        <v/>
      </c>
    </row>
    <row r="67" spans="1:10" ht="36.75" customHeight="1" x14ac:dyDescent="0.2">
      <c r="A67" s="129"/>
      <c r="B67" s="134" t="s">
        <v>102</v>
      </c>
      <c r="C67" s="198" t="s">
        <v>103</v>
      </c>
      <c r="D67" s="199"/>
      <c r="E67" s="199"/>
      <c r="F67" s="140" t="s">
        <v>25</v>
      </c>
      <c r="G67" s="141"/>
      <c r="H67" s="141"/>
      <c r="I67" s="141">
        <f>'SO01 1.1 Pol'!G146</f>
        <v>0</v>
      </c>
      <c r="J67" s="138" t="str">
        <f>IF(I70=0,"",I67/I70*100)</f>
        <v/>
      </c>
    </row>
    <row r="68" spans="1:10" ht="36.75" customHeight="1" x14ac:dyDescent="0.2">
      <c r="A68" s="129"/>
      <c r="B68" s="134" t="s">
        <v>104</v>
      </c>
      <c r="C68" s="198" t="s">
        <v>105</v>
      </c>
      <c r="D68" s="199"/>
      <c r="E68" s="199"/>
      <c r="F68" s="140" t="s">
        <v>26</v>
      </c>
      <c r="G68" s="141"/>
      <c r="H68" s="141"/>
      <c r="I68" s="141">
        <f>'SO01 1.1 Pol'!G149</f>
        <v>0</v>
      </c>
      <c r="J68" s="138" t="str">
        <f>IF(I70=0,"",I68/I70*100)</f>
        <v/>
      </c>
    </row>
    <row r="69" spans="1:10" ht="36.75" customHeight="1" x14ac:dyDescent="0.2">
      <c r="A69" s="129"/>
      <c r="B69" s="134" t="s">
        <v>106</v>
      </c>
      <c r="C69" s="198" t="s">
        <v>107</v>
      </c>
      <c r="D69" s="199"/>
      <c r="E69" s="199"/>
      <c r="F69" s="140" t="s">
        <v>108</v>
      </c>
      <c r="G69" s="141"/>
      <c r="H69" s="141"/>
      <c r="I69" s="141">
        <f>'SO01 1.1 Pol'!G152</f>
        <v>0</v>
      </c>
      <c r="J69" s="138" t="str">
        <f>IF(I70=0,"",I69/I70*100)</f>
        <v/>
      </c>
    </row>
    <row r="70" spans="1:10" ht="25.5" customHeight="1" x14ac:dyDescent="0.2">
      <c r="A70" s="130"/>
      <c r="B70" s="135" t="s">
        <v>1</v>
      </c>
      <c r="C70" s="136"/>
      <c r="D70" s="137"/>
      <c r="E70" s="137"/>
      <c r="F70" s="142"/>
      <c r="G70" s="143"/>
      <c r="H70" s="143"/>
      <c r="I70" s="143">
        <f>SUM(I53:I69)</f>
        <v>0</v>
      </c>
      <c r="J70" s="139">
        <f>SUM(J53:J69)</f>
        <v>0</v>
      </c>
    </row>
    <row r="71" spans="1:10" x14ac:dyDescent="0.2">
      <c r="F71" s="88"/>
      <c r="G71" s="88"/>
      <c r="H71" s="88"/>
      <c r="I71" s="88"/>
      <c r="J71" s="89"/>
    </row>
    <row r="72" spans="1:10" x14ac:dyDescent="0.2">
      <c r="F72" s="88"/>
      <c r="G72" s="88"/>
      <c r="H72" s="88"/>
      <c r="I72" s="88"/>
      <c r="J72" s="89"/>
    </row>
    <row r="73" spans="1:10" x14ac:dyDescent="0.2">
      <c r="F73" s="88"/>
      <c r="G73" s="88"/>
      <c r="H73" s="88"/>
      <c r="I73" s="88"/>
      <c r="J73" s="89"/>
    </row>
  </sheetData>
  <sheetProtection algorithmName="SHA-512" hashValue="h+5vlplICfhJ8d4eujO5weFC4WuTzQhASdNnVPonfN5h0hoonnnoDFbTNIurh+mFPhJ0nBplZbsYf5lqBb5s+g==" saltValue="0KXP5G096mO6NGikQfT2T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H5Dq74ee4cZ3ptyCGdcCclDegX+FeRy/dqvz6YQmhw7mdBVtjD94gQX4PUjeRyKVc0Q/9VOrTvf5WSK3DGKwLQ==" saltValue="cFU4mvoSxHmKY5qCvA1sf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ED58D-86DA-464A-9338-30CE66ABD1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111</v>
      </c>
      <c r="B1" s="261"/>
      <c r="C1" s="261"/>
      <c r="D1" s="261"/>
      <c r="E1" s="261"/>
      <c r="F1" s="261"/>
      <c r="G1" s="261"/>
      <c r="AG1" t="s">
        <v>112</v>
      </c>
    </row>
    <row r="2" spans="1:60" ht="25.15" customHeight="1" x14ac:dyDescent="0.2">
      <c r="A2" s="145" t="s">
        <v>7</v>
      </c>
      <c r="B2" s="49" t="s">
        <v>49</v>
      </c>
      <c r="C2" s="262" t="s">
        <v>50</v>
      </c>
      <c r="D2" s="263"/>
      <c r="E2" s="263"/>
      <c r="F2" s="263"/>
      <c r="G2" s="264"/>
      <c r="AG2" t="s">
        <v>113</v>
      </c>
    </row>
    <row r="3" spans="1:60" ht="25.15" customHeight="1" x14ac:dyDescent="0.2">
      <c r="A3" s="145" t="s">
        <v>8</v>
      </c>
      <c r="B3" s="49" t="s">
        <v>45</v>
      </c>
      <c r="C3" s="262" t="s">
        <v>46</v>
      </c>
      <c r="D3" s="263"/>
      <c r="E3" s="263"/>
      <c r="F3" s="263"/>
      <c r="G3" s="264"/>
      <c r="AC3" s="127" t="s">
        <v>113</v>
      </c>
      <c r="AG3" t="s">
        <v>114</v>
      </c>
    </row>
    <row r="4" spans="1:60" ht="25.15" customHeight="1" x14ac:dyDescent="0.2">
      <c r="A4" s="146" t="s">
        <v>9</v>
      </c>
      <c r="B4" s="147" t="s">
        <v>43</v>
      </c>
      <c r="C4" s="265" t="s">
        <v>44</v>
      </c>
      <c r="D4" s="266"/>
      <c r="E4" s="266"/>
      <c r="F4" s="266"/>
      <c r="G4" s="267"/>
      <c r="AG4" t="s">
        <v>115</v>
      </c>
    </row>
    <row r="5" spans="1:60" x14ac:dyDescent="0.2">
      <c r="D5" s="10"/>
    </row>
    <row r="6" spans="1:60" ht="38.25" x14ac:dyDescent="0.2">
      <c r="A6" s="149" t="s">
        <v>116</v>
      </c>
      <c r="B6" s="151" t="s">
        <v>117</v>
      </c>
      <c r="C6" s="151" t="s">
        <v>118</v>
      </c>
      <c r="D6" s="150" t="s">
        <v>119</v>
      </c>
      <c r="E6" s="149" t="s">
        <v>120</v>
      </c>
      <c r="F6" s="148" t="s">
        <v>121</v>
      </c>
      <c r="G6" s="149" t="s">
        <v>29</v>
      </c>
      <c r="H6" s="152" t="s">
        <v>30</v>
      </c>
      <c r="I6" s="152" t="s">
        <v>122</v>
      </c>
      <c r="J6" s="152" t="s">
        <v>31</v>
      </c>
      <c r="K6" s="152" t="s">
        <v>123</v>
      </c>
      <c r="L6" s="152" t="s">
        <v>124</v>
      </c>
      <c r="M6" s="152" t="s">
        <v>125</v>
      </c>
      <c r="N6" s="152" t="s">
        <v>126</v>
      </c>
      <c r="O6" s="152" t="s">
        <v>127</v>
      </c>
      <c r="P6" s="152" t="s">
        <v>128</v>
      </c>
      <c r="Q6" s="152" t="s">
        <v>129</v>
      </c>
      <c r="R6" s="152" t="s">
        <v>130</v>
      </c>
      <c r="S6" s="152" t="s">
        <v>131</v>
      </c>
      <c r="T6" s="152" t="s">
        <v>132</v>
      </c>
      <c r="U6" s="152" t="s">
        <v>133</v>
      </c>
      <c r="V6" s="152" t="s">
        <v>134</v>
      </c>
      <c r="W6" s="152" t="s">
        <v>135</v>
      </c>
      <c r="X6" s="152" t="s">
        <v>136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 x14ac:dyDescent="0.2">
      <c r="A8" s="167" t="s">
        <v>137</v>
      </c>
      <c r="B8" s="168" t="s">
        <v>74</v>
      </c>
      <c r="C8" s="190" t="s">
        <v>75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1.27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18.14</v>
      </c>
      <c r="W8" s="166"/>
      <c r="X8" s="166"/>
      <c r="AG8" t="s">
        <v>138</v>
      </c>
    </row>
    <row r="9" spans="1:60" outlineLevel="1" x14ac:dyDescent="0.2">
      <c r="A9" s="181">
        <v>1</v>
      </c>
      <c r="B9" s="182" t="s">
        <v>139</v>
      </c>
      <c r="C9" s="191" t="s">
        <v>140</v>
      </c>
      <c r="D9" s="183" t="s">
        <v>141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15</v>
      </c>
      <c r="M9" s="186">
        <f>G9*(1+L9/100)</f>
        <v>0</v>
      </c>
      <c r="N9" s="184">
        <v>2.1409999999999998E-2</v>
      </c>
      <c r="O9" s="184">
        <f>ROUND(E9*N9,2)</f>
        <v>0.02</v>
      </c>
      <c r="P9" s="184">
        <v>0</v>
      </c>
      <c r="Q9" s="184">
        <f>ROUND(E9*P9,2)</f>
        <v>0</v>
      </c>
      <c r="R9" s="186" t="s">
        <v>142</v>
      </c>
      <c r="S9" s="186" t="s">
        <v>143</v>
      </c>
      <c r="T9" s="187" t="s">
        <v>143</v>
      </c>
      <c r="U9" s="164">
        <v>0.24199999999999999</v>
      </c>
      <c r="V9" s="164">
        <f>ROUND(E9*U9,2)</f>
        <v>0.24</v>
      </c>
      <c r="W9" s="164"/>
      <c r="X9" s="164" t="s">
        <v>144</v>
      </c>
      <c r="Y9" s="153"/>
      <c r="Z9" s="153"/>
      <c r="AA9" s="153"/>
      <c r="AB9" s="153"/>
      <c r="AC9" s="153"/>
      <c r="AD9" s="153"/>
      <c r="AE9" s="153"/>
      <c r="AF9" s="153"/>
      <c r="AG9" s="153" t="s">
        <v>145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74">
        <v>2</v>
      </c>
      <c r="B10" s="175" t="s">
        <v>146</v>
      </c>
      <c r="C10" s="192" t="s">
        <v>147</v>
      </c>
      <c r="D10" s="176" t="s">
        <v>148</v>
      </c>
      <c r="E10" s="177">
        <v>8.2680000000000007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15</v>
      </c>
      <c r="M10" s="179">
        <f>G10*(1+L10/100)</f>
        <v>0</v>
      </c>
      <c r="N10" s="177">
        <v>2.383E-2</v>
      </c>
      <c r="O10" s="177">
        <f>ROUND(E10*N10,2)</f>
        <v>0.2</v>
      </c>
      <c r="P10" s="177">
        <v>0</v>
      </c>
      <c r="Q10" s="177">
        <f>ROUND(E10*P10,2)</f>
        <v>0</v>
      </c>
      <c r="R10" s="179" t="s">
        <v>142</v>
      </c>
      <c r="S10" s="179" t="s">
        <v>143</v>
      </c>
      <c r="T10" s="180" t="s">
        <v>143</v>
      </c>
      <c r="U10" s="164">
        <v>1.194</v>
      </c>
      <c r="V10" s="164">
        <f>ROUND(E10*U10,2)</f>
        <v>9.8699999999999992</v>
      </c>
      <c r="W10" s="164"/>
      <c r="X10" s="164" t="s">
        <v>144</v>
      </c>
      <c r="Y10" s="153"/>
      <c r="Z10" s="153"/>
      <c r="AA10" s="153"/>
      <c r="AB10" s="153"/>
      <c r="AC10" s="153"/>
      <c r="AD10" s="153"/>
      <c r="AE10" s="153"/>
      <c r="AF10" s="153"/>
      <c r="AG10" s="153" t="s">
        <v>145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60"/>
      <c r="B11" s="161"/>
      <c r="C11" s="257" t="s">
        <v>149</v>
      </c>
      <c r="D11" s="258"/>
      <c r="E11" s="258"/>
      <c r="F11" s="258"/>
      <c r="G11" s="258"/>
      <c r="H11" s="164"/>
      <c r="I11" s="164"/>
      <c r="J11" s="164"/>
      <c r="K11" s="164"/>
      <c r="L11" s="164"/>
      <c r="M11" s="164"/>
      <c r="N11" s="163"/>
      <c r="O11" s="163"/>
      <c r="P11" s="163"/>
      <c r="Q11" s="163"/>
      <c r="R11" s="164"/>
      <c r="S11" s="164"/>
      <c r="T11" s="164"/>
      <c r="U11" s="164"/>
      <c r="V11" s="164"/>
      <c r="W11" s="164"/>
      <c r="X11" s="164"/>
      <c r="Y11" s="153"/>
      <c r="Z11" s="153"/>
      <c r="AA11" s="153"/>
      <c r="AB11" s="153"/>
      <c r="AC11" s="153"/>
      <c r="AD11" s="153"/>
      <c r="AE11" s="153"/>
      <c r="AF11" s="153"/>
      <c r="AG11" s="153" t="s">
        <v>150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88" t="str">
        <f>C11</f>
        <v>zřízení nosné konstrukce příčky, vložení tepelné izolace tl. do 5 cm, montáž desek, tmelení spár Q2 a úprava rohů. Včetně dodávek materiálu.</v>
      </c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4">
        <v>3</v>
      </c>
      <c r="B12" s="175" t="s">
        <v>151</v>
      </c>
      <c r="C12" s="192" t="s">
        <v>152</v>
      </c>
      <c r="D12" s="176" t="s">
        <v>148</v>
      </c>
      <c r="E12" s="177">
        <v>3.375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15</v>
      </c>
      <c r="M12" s="179">
        <f>G12*(1+L12/100)</f>
        <v>0</v>
      </c>
      <c r="N12" s="177">
        <v>4.6460000000000001E-2</v>
      </c>
      <c r="O12" s="177">
        <f>ROUND(E12*N12,2)</f>
        <v>0.16</v>
      </c>
      <c r="P12" s="177">
        <v>0</v>
      </c>
      <c r="Q12" s="177">
        <f>ROUND(E12*P12,2)</f>
        <v>0</v>
      </c>
      <c r="R12" s="179" t="s">
        <v>142</v>
      </c>
      <c r="S12" s="179" t="s">
        <v>143</v>
      </c>
      <c r="T12" s="180" t="s">
        <v>143</v>
      </c>
      <c r="U12" s="164">
        <v>0.51744999999999997</v>
      </c>
      <c r="V12" s="164">
        <f>ROUND(E12*U12,2)</f>
        <v>1.75</v>
      </c>
      <c r="W12" s="164"/>
      <c r="X12" s="164" t="s">
        <v>144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145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257" t="s">
        <v>153</v>
      </c>
      <c r="D13" s="258"/>
      <c r="E13" s="258"/>
      <c r="F13" s="258"/>
      <c r="G13" s="258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53"/>
      <c r="Z13" s="153"/>
      <c r="AA13" s="153"/>
      <c r="AB13" s="153"/>
      <c r="AC13" s="153"/>
      <c r="AD13" s="153"/>
      <c r="AE13" s="153"/>
      <c r="AF13" s="153"/>
      <c r="AG13" s="153" t="s">
        <v>150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4">
        <v>4</v>
      </c>
      <c r="B14" s="175" t="s">
        <v>154</v>
      </c>
      <c r="C14" s="192" t="s">
        <v>155</v>
      </c>
      <c r="D14" s="176" t="s">
        <v>148</v>
      </c>
      <c r="E14" s="177">
        <v>11.872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15</v>
      </c>
      <c r="M14" s="179">
        <f>G14*(1+L14/100)</f>
        <v>0</v>
      </c>
      <c r="N14" s="177">
        <v>7.4709999999999999E-2</v>
      </c>
      <c r="O14" s="177">
        <f>ROUND(E14*N14,2)</f>
        <v>0.89</v>
      </c>
      <c r="P14" s="177">
        <v>0</v>
      </c>
      <c r="Q14" s="177">
        <f>ROUND(E14*P14,2)</f>
        <v>0</v>
      </c>
      <c r="R14" s="179" t="s">
        <v>142</v>
      </c>
      <c r="S14" s="179" t="s">
        <v>143</v>
      </c>
      <c r="T14" s="180" t="s">
        <v>143</v>
      </c>
      <c r="U14" s="164">
        <v>0.52915000000000001</v>
      </c>
      <c r="V14" s="164">
        <f>ROUND(E14*U14,2)</f>
        <v>6.28</v>
      </c>
      <c r="W14" s="164"/>
      <c r="X14" s="164" t="s">
        <v>144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145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257" t="s">
        <v>153</v>
      </c>
      <c r="D15" s="258"/>
      <c r="E15" s="258"/>
      <c r="F15" s="258"/>
      <c r="G15" s="258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53"/>
      <c r="Z15" s="153"/>
      <c r="AA15" s="153"/>
      <c r="AB15" s="153"/>
      <c r="AC15" s="153"/>
      <c r="AD15" s="153"/>
      <c r="AE15" s="153"/>
      <c r="AF15" s="153"/>
      <c r="AG15" s="153" t="s">
        <v>150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67" t="s">
        <v>137</v>
      </c>
      <c r="B16" s="168" t="s">
        <v>76</v>
      </c>
      <c r="C16" s="190" t="s">
        <v>77</v>
      </c>
      <c r="D16" s="169"/>
      <c r="E16" s="170"/>
      <c r="F16" s="171"/>
      <c r="G16" s="171">
        <f>SUMIF(AG17:AG29,"&lt;&gt;NOR",G17:G29)</f>
        <v>0</v>
      </c>
      <c r="H16" s="171"/>
      <c r="I16" s="171">
        <f>SUM(I17:I29)</f>
        <v>0</v>
      </c>
      <c r="J16" s="171"/>
      <c r="K16" s="171">
        <f>SUM(K17:K29)</f>
        <v>0</v>
      </c>
      <c r="L16" s="171"/>
      <c r="M16" s="171">
        <f>SUM(M17:M29)</f>
        <v>0</v>
      </c>
      <c r="N16" s="170"/>
      <c r="O16" s="170">
        <f>SUM(O17:O29)</f>
        <v>1.2400000000000002</v>
      </c>
      <c r="P16" s="170"/>
      <c r="Q16" s="170">
        <f>SUM(Q17:Q29)</f>
        <v>0</v>
      </c>
      <c r="R16" s="171"/>
      <c r="S16" s="171"/>
      <c r="T16" s="172"/>
      <c r="U16" s="166"/>
      <c r="V16" s="166">
        <f>SUM(V17:V29)</f>
        <v>120.10000000000001</v>
      </c>
      <c r="W16" s="166"/>
      <c r="X16" s="166"/>
      <c r="AG16" t="s">
        <v>138</v>
      </c>
    </row>
    <row r="17" spans="1:60" outlineLevel="1" x14ac:dyDescent="0.2">
      <c r="A17" s="174">
        <v>5</v>
      </c>
      <c r="B17" s="175" t="s">
        <v>156</v>
      </c>
      <c r="C17" s="192" t="s">
        <v>157</v>
      </c>
      <c r="D17" s="176" t="s">
        <v>148</v>
      </c>
      <c r="E17" s="177">
        <v>169.59450000000001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15</v>
      </c>
      <c r="M17" s="179">
        <f>G17*(1+L17/100)</f>
        <v>0</v>
      </c>
      <c r="N17" s="177">
        <v>3.6999999999999999E-4</v>
      </c>
      <c r="O17" s="177">
        <f>ROUND(E17*N17,2)</f>
        <v>0.06</v>
      </c>
      <c r="P17" s="177">
        <v>0</v>
      </c>
      <c r="Q17" s="177">
        <f>ROUND(E17*P17,2)</f>
        <v>0</v>
      </c>
      <c r="R17" s="179" t="s">
        <v>142</v>
      </c>
      <c r="S17" s="179" t="s">
        <v>143</v>
      </c>
      <c r="T17" s="180" t="s">
        <v>143</v>
      </c>
      <c r="U17" s="164">
        <v>7.0000000000000007E-2</v>
      </c>
      <c r="V17" s="164">
        <f>ROUND(E17*U17,2)</f>
        <v>11.87</v>
      </c>
      <c r="W17" s="164"/>
      <c r="X17" s="164" t="s">
        <v>144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145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257" t="s">
        <v>158</v>
      </c>
      <c r="D18" s="258"/>
      <c r="E18" s="258"/>
      <c r="F18" s="258"/>
      <c r="G18" s="258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53"/>
      <c r="Z18" s="153"/>
      <c r="AA18" s="153"/>
      <c r="AB18" s="153"/>
      <c r="AC18" s="153"/>
      <c r="AD18" s="153"/>
      <c r="AE18" s="153"/>
      <c r="AF18" s="153"/>
      <c r="AG18" s="153" t="s">
        <v>150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74">
        <v>6</v>
      </c>
      <c r="B19" s="175" t="s">
        <v>159</v>
      </c>
      <c r="C19" s="192" t="s">
        <v>160</v>
      </c>
      <c r="D19" s="176" t="s">
        <v>148</v>
      </c>
      <c r="E19" s="177">
        <v>20.7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15</v>
      </c>
      <c r="M19" s="179">
        <f>G19*(1+L19/100)</f>
        <v>0</v>
      </c>
      <c r="N19" s="177">
        <v>4.0000000000000003E-5</v>
      </c>
      <c r="O19" s="177">
        <f>ROUND(E19*N19,2)</f>
        <v>0</v>
      </c>
      <c r="P19" s="177">
        <v>0</v>
      </c>
      <c r="Q19" s="177">
        <f>ROUND(E19*P19,2)</f>
        <v>0</v>
      </c>
      <c r="R19" s="179" t="s">
        <v>142</v>
      </c>
      <c r="S19" s="179" t="s">
        <v>143</v>
      </c>
      <c r="T19" s="180" t="s">
        <v>143</v>
      </c>
      <c r="U19" s="164">
        <v>7.8E-2</v>
      </c>
      <c r="V19" s="164">
        <f>ROUND(E19*U19,2)</f>
        <v>1.61</v>
      </c>
      <c r="W19" s="164"/>
      <c r="X19" s="164" t="s">
        <v>144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145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60"/>
      <c r="B20" s="161"/>
      <c r="C20" s="257" t="s">
        <v>161</v>
      </c>
      <c r="D20" s="258"/>
      <c r="E20" s="258"/>
      <c r="F20" s="258"/>
      <c r="G20" s="258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53"/>
      <c r="Z20" s="153"/>
      <c r="AA20" s="153"/>
      <c r="AB20" s="153"/>
      <c r="AC20" s="153"/>
      <c r="AD20" s="153"/>
      <c r="AE20" s="153"/>
      <c r="AF20" s="153"/>
      <c r="AG20" s="153" t="s">
        <v>150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88" t="str">
        <f>C20</f>
        <v>které se zřizují před úpravami povrchu, a obalení osazených dveřních zárubní před znečištěním při úpravách povrchu nástřikem plastických maltovin včetně pozdějšího odkrytí,</v>
      </c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74">
        <v>7</v>
      </c>
      <c r="B21" s="175" t="s">
        <v>162</v>
      </c>
      <c r="C21" s="192" t="s">
        <v>163</v>
      </c>
      <c r="D21" s="176" t="s">
        <v>148</v>
      </c>
      <c r="E21" s="177">
        <v>43.25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15</v>
      </c>
      <c r="M21" s="179">
        <f>G21*(1+L21/100)</f>
        <v>0</v>
      </c>
      <c r="N21" s="177">
        <v>7.6800000000000002E-3</v>
      </c>
      <c r="O21" s="177">
        <f>ROUND(E21*N21,2)</f>
        <v>0.33</v>
      </c>
      <c r="P21" s="177">
        <v>0</v>
      </c>
      <c r="Q21" s="177">
        <f>ROUND(E21*P21,2)</f>
        <v>0</v>
      </c>
      <c r="R21" s="179" t="s">
        <v>142</v>
      </c>
      <c r="S21" s="179" t="s">
        <v>143</v>
      </c>
      <c r="T21" s="180" t="s">
        <v>143</v>
      </c>
      <c r="U21" s="164">
        <v>0.38100000000000001</v>
      </c>
      <c r="V21" s="164">
        <f>ROUND(E21*U21,2)</f>
        <v>16.48</v>
      </c>
      <c r="W21" s="164"/>
      <c r="X21" s="164" t="s">
        <v>144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145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60"/>
      <c r="B22" s="161"/>
      <c r="C22" s="257" t="s">
        <v>164</v>
      </c>
      <c r="D22" s="258"/>
      <c r="E22" s="258"/>
      <c r="F22" s="258"/>
      <c r="G22" s="258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53"/>
      <c r="Z22" s="153"/>
      <c r="AA22" s="153"/>
      <c r="AB22" s="153"/>
      <c r="AC22" s="153"/>
      <c r="AD22" s="153"/>
      <c r="AE22" s="153"/>
      <c r="AF22" s="153"/>
      <c r="AG22" s="153" t="s">
        <v>150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88" t="str">
        <f>C22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81">
        <v>8</v>
      </c>
      <c r="B23" s="182" t="s">
        <v>165</v>
      </c>
      <c r="C23" s="191" t="s">
        <v>166</v>
      </c>
      <c r="D23" s="183" t="s">
        <v>148</v>
      </c>
      <c r="E23" s="184">
        <v>43.25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15</v>
      </c>
      <c r="M23" s="186">
        <f>G23*(1+L23/100)</f>
        <v>0</v>
      </c>
      <c r="N23" s="184">
        <v>3.4000000000000002E-4</v>
      </c>
      <c r="O23" s="184">
        <f>ROUND(E23*N23,2)</f>
        <v>0.01</v>
      </c>
      <c r="P23" s="184">
        <v>0</v>
      </c>
      <c r="Q23" s="184">
        <f>ROUND(E23*P23,2)</f>
        <v>0</v>
      </c>
      <c r="R23" s="186" t="s">
        <v>142</v>
      </c>
      <c r="S23" s="186" t="s">
        <v>143</v>
      </c>
      <c r="T23" s="187" t="s">
        <v>143</v>
      </c>
      <c r="U23" s="164">
        <v>0.33</v>
      </c>
      <c r="V23" s="164">
        <f>ROUND(E23*U23,2)</f>
        <v>14.27</v>
      </c>
      <c r="W23" s="164"/>
      <c r="X23" s="164" t="s">
        <v>144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145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81">
        <v>9</v>
      </c>
      <c r="B24" s="182" t="s">
        <v>167</v>
      </c>
      <c r="C24" s="191" t="s">
        <v>168</v>
      </c>
      <c r="D24" s="183" t="s">
        <v>148</v>
      </c>
      <c r="E24" s="184">
        <v>125.96250000000001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15</v>
      </c>
      <c r="M24" s="186">
        <f>G24*(1+L24/100)</f>
        <v>0</v>
      </c>
      <c r="N24" s="184">
        <v>1.9E-3</v>
      </c>
      <c r="O24" s="184">
        <f>ROUND(E24*N24,2)</f>
        <v>0.24</v>
      </c>
      <c r="P24" s="184">
        <v>0</v>
      </c>
      <c r="Q24" s="184">
        <f>ROUND(E24*P24,2)</f>
        <v>0</v>
      </c>
      <c r="R24" s="186" t="s">
        <v>169</v>
      </c>
      <c r="S24" s="186" t="s">
        <v>143</v>
      </c>
      <c r="T24" s="187" t="s">
        <v>143</v>
      </c>
      <c r="U24" s="164">
        <v>0.10918</v>
      </c>
      <c r="V24" s="164">
        <f>ROUND(E24*U24,2)</f>
        <v>13.75</v>
      </c>
      <c r="W24" s="164"/>
      <c r="X24" s="164" t="s">
        <v>144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145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4">
        <v>10</v>
      </c>
      <c r="B25" s="175" t="s">
        <v>170</v>
      </c>
      <c r="C25" s="192" t="s">
        <v>171</v>
      </c>
      <c r="D25" s="176" t="s">
        <v>148</v>
      </c>
      <c r="E25" s="177">
        <v>125.96250000000001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0</v>
      </c>
      <c r="N25" s="177">
        <v>4.4600000000000004E-3</v>
      </c>
      <c r="O25" s="177">
        <f>ROUND(E25*N25,2)</f>
        <v>0.56000000000000005</v>
      </c>
      <c r="P25" s="177">
        <v>0</v>
      </c>
      <c r="Q25" s="177">
        <f>ROUND(E25*P25,2)</f>
        <v>0</v>
      </c>
      <c r="R25" s="179" t="s">
        <v>142</v>
      </c>
      <c r="S25" s="179" t="s">
        <v>143</v>
      </c>
      <c r="T25" s="180" t="s">
        <v>143</v>
      </c>
      <c r="U25" s="164">
        <v>0.25115999999999999</v>
      </c>
      <c r="V25" s="164">
        <f>ROUND(E25*U25,2)</f>
        <v>31.64</v>
      </c>
      <c r="W25" s="164"/>
      <c r="X25" s="164" t="s">
        <v>144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145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60"/>
      <c r="B26" s="161"/>
      <c r="C26" s="257" t="s">
        <v>172</v>
      </c>
      <c r="D26" s="258"/>
      <c r="E26" s="258"/>
      <c r="F26" s="258"/>
      <c r="G26" s="258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53"/>
      <c r="Z26" s="153"/>
      <c r="AA26" s="153"/>
      <c r="AB26" s="153"/>
      <c r="AC26" s="153"/>
      <c r="AD26" s="153"/>
      <c r="AE26" s="153"/>
      <c r="AF26" s="153"/>
      <c r="AG26" s="153" t="s">
        <v>150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88" t="str">
        <f>C26</f>
        <v>na rovném povrchu vnitřních stěn, pilířů, svislých panelových konstrukcí, s nejnutnějším obroušením podkladu (pemzou apod.) a oprášením,</v>
      </c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4">
        <v>11</v>
      </c>
      <c r="B27" s="175" t="s">
        <v>173</v>
      </c>
      <c r="C27" s="192" t="s">
        <v>174</v>
      </c>
      <c r="D27" s="176" t="s">
        <v>148</v>
      </c>
      <c r="E27" s="177">
        <v>125.96250000000001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7">
        <v>3.4000000000000002E-4</v>
      </c>
      <c r="O27" s="177">
        <f>ROUND(E27*N27,2)</f>
        <v>0.04</v>
      </c>
      <c r="P27" s="177">
        <v>0</v>
      </c>
      <c r="Q27" s="177">
        <f>ROUND(E27*P27,2)</f>
        <v>0</v>
      </c>
      <c r="R27" s="179" t="s">
        <v>142</v>
      </c>
      <c r="S27" s="179" t="s">
        <v>143</v>
      </c>
      <c r="T27" s="180" t="s">
        <v>143</v>
      </c>
      <c r="U27" s="164">
        <v>0.24</v>
      </c>
      <c r="V27" s="164">
        <f>ROUND(E27*U27,2)</f>
        <v>30.23</v>
      </c>
      <c r="W27" s="164"/>
      <c r="X27" s="164" t="s">
        <v>144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145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57" t="s">
        <v>175</v>
      </c>
      <c r="D28" s="258"/>
      <c r="E28" s="258"/>
      <c r="F28" s="258"/>
      <c r="G28" s="258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53"/>
      <c r="Z28" s="153"/>
      <c r="AA28" s="153"/>
      <c r="AB28" s="153"/>
      <c r="AC28" s="153"/>
      <c r="AD28" s="153"/>
      <c r="AE28" s="153"/>
      <c r="AF28" s="153"/>
      <c r="AG28" s="153" t="s">
        <v>150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81">
        <v>12</v>
      </c>
      <c r="B29" s="182" t="s">
        <v>176</v>
      </c>
      <c r="C29" s="191" t="s">
        <v>177</v>
      </c>
      <c r="D29" s="183" t="s">
        <v>141</v>
      </c>
      <c r="E29" s="184">
        <v>1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15</v>
      </c>
      <c r="M29" s="186">
        <f>G29*(1+L29/100)</f>
        <v>0</v>
      </c>
      <c r="N29" s="184">
        <v>4.6800000000000001E-3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178</v>
      </c>
      <c r="T29" s="187" t="s">
        <v>179</v>
      </c>
      <c r="U29" s="164">
        <v>0.25</v>
      </c>
      <c r="V29" s="164">
        <f>ROUND(E29*U29,2)</f>
        <v>0.25</v>
      </c>
      <c r="W29" s="164"/>
      <c r="X29" s="164" t="s">
        <v>144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145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x14ac:dyDescent="0.2">
      <c r="A30" s="167" t="s">
        <v>137</v>
      </c>
      <c r="B30" s="168" t="s">
        <v>78</v>
      </c>
      <c r="C30" s="190" t="s">
        <v>79</v>
      </c>
      <c r="D30" s="169"/>
      <c r="E30" s="170"/>
      <c r="F30" s="171"/>
      <c r="G30" s="171">
        <f>SUMIF(AG31:AG32,"&lt;&gt;NOR",G31:G32)</f>
        <v>0</v>
      </c>
      <c r="H30" s="171"/>
      <c r="I30" s="171">
        <f>SUM(I31:I32)</f>
        <v>0</v>
      </c>
      <c r="J30" s="171"/>
      <c r="K30" s="171">
        <f>SUM(K31:K32)</f>
        <v>0</v>
      </c>
      <c r="L30" s="171"/>
      <c r="M30" s="171">
        <f>SUM(M31:M32)</f>
        <v>0</v>
      </c>
      <c r="N30" s="170"/>
      <c r="O30" s="170">
        <f>SUM(O31:O32)</f>
        <v>0.77</v>
      </c>
      <c r="P30" s="170"/>
      <c r="Q30" s="170">
        <f>SUM(Q31:Q32)</f>
        <v>0</v>
      </c>
      <c r="R30" s="171"/>
      <c r="S30" s="171"/>
      <c r="T30" s="172"/>
      <c r="U30" s="166"/>
      <c r="V30" s="166">
        <f>SUM(V31:V32)</f>
        <v>12.2</v>
      </c>
      <c r="W30" s="166"/>
      <c r="X30" s="166"/>
      <c r="AG30" t="s">
        <v>138</v>
      </c>
    </row>
    <row r="31" spans="1:60" ht="22.5" outlineLevel="1" x14ac:dyDescent="0.2">
      <c r="A31" s="174">
        <v>13</v>
      </c>
      <c r="B31" s="175" t="s">
        <v>180</v>
      </c>
      <c r="C31" s="192" t="s">
        <v>181</v>
      </c>
      <c r="D31" s="176" t="s">
        <v>148</v>
      </c>
      <c r="E31" s="177">
        <v>43.25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15</v>
      </c>
      <c r="M31" s="179">
        <f>G31*(1+L31/100)</f>
        <v>0</v>
      </c>
      <c r="N31" s="177">
        <v>1.7850000000000001E-2</v>
      </c>
      <c r="O31" s="177">
        <f>ROUND(E31*N31,2)</f>
        <v>0.77</v>
      </c>
      <c r="P31" s="177">
        <v>0</v>
      </c>
      <c r="Q31" s="177">
        <f>ROUND(E31*P31,2)</f>
        <v>0</v>
      </c>
      <c r="R31" s="179" t="s">
        <v>142</v>
      </c>
      <c r="S31" s="179" t="s">
        <v>143</v>
      </c>
      <c r="T31" s="180" t="s">
        <v>143</v>
      </c>
      <c r="U31" s="164">
        <v>0.28199999999999997</v>
      </c>
      <c r="V31" s="164">
        <f>ROUND(E31*U31,2)</f>
        <v>12.2</v>
      </c>
      <c r="W31" s="164"/>
      <c r="X31" s="164" t="s">
        <v>144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145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257" t="s">
        <v>182</v>
      </c>
      <c r="D32" s="258"/>
      <c r="E32" s="258"/>
      <c r="F32" s="258"/>
      <c r="G32" s="258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53"/>
      <c r="Z32" s="153"/>
      <c r="AA32" s="153"/>
      <c r="AB32" s="153"/>
      <c r="AC32" s="153"/>
      <c r="AD32" s="153"/>
      <c r="AE32" s="153"/>
      <c r="AF32" s="153"/>
      <c r="AG32" s="153" t="s">
        <v>150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67" t="s">
        <v>137</v>
      </c>
      <c r="B33" s="168" t="s">
        <v>80</v>
      </c>
      <c r="C33" s="190" t="s">
        <v>81</v>
      </c>
      <c r="D33" s="169"/>
      <c r="E33" s="170"/>
      <c r="F33" s="171"/>
      <c r="G33" s="171">
        <f>SUMIF(AG34:AG36,"&lt;&gt;NOR",G34:G36)</f>
        <v>0</v>
      </c>
      <c r="H33" s="171"/>
      <c r="I33" s="171">
        <f>SUM(I34:I36)</f>
        <v>0</v>
      </c>
      <c r="J33" s="171"/>
      <c r="K33" s="171">
        <f>SUM(K34:K36)</f>
        <v>0</v>
      </c>
      <c r="L33" s="171"/>
      <c r="M33" s="171">
        <f>SUM(M34:M36)</f>
        <v>0</v>
      </c>
      <c r="N33" s="170"/>
      <c r="O33" s="170">
        <f>SUM(O34:O36)</f>
        <v>0.13</v>
      </c>
      <c r="P33" s="170"/>
      <c r="Q33" s="170">
        <f>SUM(Q34:Q36)</f>
        <v>0</v>
      </c>
      <c r="R33" s="171"/>
      <c r="S33" s="171"/>
      <c r="T33" s="172"/>
      <c r="U33" s="166"/>
      <c r="V33" s="166">
        <f>SUM(V34:V36)</f>
        <v>7.44</v>
      </c>
      <c r="W33" s="166"/>
      <c r="X33" s="166"/>
      <c r="AG33" t="s">
        <v>138</v>
      </c>
    </row>
    <row r="34" spans="1:60" ht="45" outlineLevel="1" x14ac:dyDescent="0.2">
      <c r="A34" s="181">
        <v>14</v>
      </c>
      <c r="B34" s="182" t="s">
        <v>183</v>
      </c>
      <c r="C34" s="191" t="s">
        <v>184</v>
      </c>
      <c r="D34" s="183" t="s">
        <v>141</v>
      </c>
      <c r="E34" s="184">
        <v>4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15</v>
      </c>
      <c r="M34" s="186">
        <f>G34*(1+L34/100)</f>
        <v>0</v>
      </c>
      <c r="N34" s="184">
        <v>1.8970000000000001E-2</v>
      </c>
      <c r="O34" s="184">
        <f>ROUND(E34*N34,2)</f>
        <v>0.08</v>
      </c>
      <c r="P34" s="184">
        <v>0</v>
      </c>
      <c r="Q34" s="184">
        <f>ROUND(E34*P34,2)</f>
        <v>0</v>
      </c>
      <c r="R34" s="186" t="s">
        <v>142</v>
      </c>
      <c r="S34" s="186" t="s">
        <v>143</v>
      </c>
      <c r="T34" s="187" t="s">
        <v>143</v>
      </c>
      <c r="U34" s="164">
        <v>1.86</v>
      </c>
      <c r="V34" s="164">
        <f>ROUND(E34*U34,2)</f>
        <v>7.44</v>
      </c>
      <c r="W34" s="164"/>
      <c r="X34" s="164" t="s">
        <v>144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145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81">
        <v>15</v>
      </c>
      <c r="B35" s="182" t="s">
        <v>185</v>
      </c>
      <c r="C35" s="191" t="s">
        <v>186</v>
      </c>
      <c r="D35" s="183" t="s">
        <v>141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15</v>
      </c>
      <c r="M35" s="186">
        <f>G35*(1+L35/100)</f>
        <v>0</v>
      </c>
      <c r="N35" s="184">
        <v>1.406E-2</v>
      </c>
      <c r="O35" s="184">
        <f>ROUND(E35*N35,2)</f>
        <v>0.01</v>
      </c>
      <c r="P35" s="184">
        <v>0</v>
      </c>
      <c r="Q35" s="184">
        <f>ROUND(E35*P35,2)</f>
        <v>0</v>
      </c>
      <c r="R35" s="186" t="s">
        <v>187</v>
      </c>
      <c r="S35" s="186" t="s">
        <v>143</v>
      </c>
      <c r="T35" s="187" t="s">
        <v>143</v>
      </c>
      <c r="U35" s="164">
        <v>0</v>
      </c>
      <c r="V35" s="164">
        <f>ROUND(E35*U35,2)</f>
        <v>0</v>
      </c>
      <c r="W35" s="164"/>
      <c r="X35" s="164" t="s">
        <v>188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189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81">
        <v>16</v>
      </c>
      <c r="B36" s="182" t="s">
        <v>190</v>
      </c>
      <c r="C36" s="191" t="s">
        <v>191</v>
      </c>
      <c r="D36" s="183" t="s">
        <v>141</v>
      </c>
      <c r="E36" s="184">
        <v>2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15</v>
      </c>
      <c r="M36" s="186">
        <f>G36*(1+L36/100)</f>
        <v>0</v>
      </c>
      <c r="N36" s="184">
        <v>1.8200000000000001E-2</v>
      </c>
      <c r="O36" s="184">
        <f>ROUND(E36*N36,2)</f>
        <v>0.04</v>
      </c>
      <c r="P36" s="184">
        <v>0</v>
      </c>
      <c r="Q36" s="184">
        <f>ROUND(E36*P36,2)</f>
        <v>0</v>
      </c>
      <c r="R36" s="186" t="s">
        <v>187</v>
      </c>
      <c r="S36" s="186" t="s">
        <v>143</v>
      </c>
      <c r="T36" s="187" t="s">
        <v>143</v>
      </c>
      <c r="U36" s="164">
        <v>0</v>
      </c>
      <c r="V36" s="164">
        <f>ROUND(E36*U36,2)</f>
        <v>0</v>
      </c>
      <c r="W36" s="164"/>
      <c r="X36" s="164" t="s">
        <v>188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189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67" t="s">
        <v>137</v>
      </c>
      <c r="B37" s="168" t="s">
        <v>82</v>
      </c>
      <c r="C37" s="190" t="s">
        <v>83</v>
      </c>
      <c r="D37" s="169"/>
      <c r="E37" s="170"/>
      <c r="F37" s="171"/>
      <c r="G37" s="171">
        <f>SUMIF(AG38:AG42,"&lt;&gt;NOR",G38:G42)</f>
        <v>0</v>
      </c>
      <c r="H37" s="171"/>
      <c r="I37" s="171">
        <f>SUM(I38:I42)</f>
        <v>0</v>
      </c>
      <c r="J37" s="171"/>
      <c r="K37" s="171">
        <f>SUM(K38:K42)</f>
        <v>0</v>
      </c>
      <c r="L37" s="171"/>
      <c r="M37" s="171">
        <f>SUM(M38:M42)</f>
        <v>0</v>
      </c>
      <c r="N37" s="170"/>
      <c r="O37" s="170">
        <f>SUM(O38:O42)</f>
        <v>0</v>
      </c>
      <c r="P37" s="170"/>
      <c r="Q37" s="170">
        <f>SUM(Q38:Q42)</f>
        <v>1.31</v>
      </c>
      <c r="R37" s="171"/>
      <c r="S37" s="171"/>
      <c r="T37" s="172"/>
      <c r="U37" s="166"/>
      <c r="V37" s="166">
        <f>SUM(V38:V42)</f>
        <v>14.28</v>
      </c>
      <c r="W37" s="166"/>
      <c r="X37" s="166"/>
      <c r="AG37" t="s">
        <v>138</v>
      </c>
    </row>
    <row r="38" spans="1:60" outlineLevel="1" x14ac:dyDescent="0.2">
      <c r="A38" s="174">
        <v>17</v>
      </c>
      <c r="B38" s="175" t="s">
        <v>192</v>
      </c>
      <c r="C38" s="192" t="s">
        <v>193</v>
      </c>
      <c r="D38" s="176" t="s">
        <v>141</v>
      </c>
      <c r="E38" s="177">
        <v>5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15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 t="s">
        <v>194</v>
      </c>
      <c r="S38" s="179" t="s">
        <v>143</v>
      </c>
      <c r="T38" s="180" t="s">
        <v>143</v>
      </c>
      <c r="U38" s="164">
        <v>0.05</v>
      </c>
      <c r="V38" s="164">
        <f>ROUND(E38*U38,2)</f>
        <v>0.25</v>
      </c>
      <c r="W38" s="164"/>
      <c r="X38" s="164" t="s">
        <v>144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145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57" t="s">
        <v>195</v>
      </c>
      <c r="D39" s="258"/>
      <c r="E39" s="258"/>
      <c r="F39" s="258"/>
      <c r="G39" s="258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53"/>
      <c r="Z39" s="153"/>
      <c r="AA39" s="153"/>
      <c r="AB39" s="153"/>
      <c r="AC39" s="153"/>
      <c r="AD39" s="153"/>
      <c r="AE39" s="153"/>
      <c r="AF39" s="153"/>
      <c r="AG39" s="153" t="s">
        <v>150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33.75" outlineLevel="1" x14ac:dyDescent="0.2">
      <c r="A40" s="181">
        <v>18</v>
      </c>
      <c r="B40" s="182" t="s">
        <v>196</v>
      </c>
      <c r="C40" s="191" t="s">
        <v>197</v>
      </c>
      <c r="D40" s="183" t="s">
        <v>148</v>
      </c>
      <c r="E40" s="184">
        <v>4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15</v>
      </c>
      <c r="M40" s="186">
        <f>G40*(1+L40/100)</f>
        <v>0</v>
      </c>
      <c r="N40" s="184">
        <v>1.17E-3</v>
      </c>
      <c r="O40" s="184">
        <f>ROUND(E40*N40,2)</f>
        <v>0</v>
      </c>
      <c r="P40" s="184">
        <v>7.5999999999999998E-2</v>
      </c>
      <c r="Q40" s="184">
        <f>ROUND(E40*P40,2)</f>
        <v>0.3</v>
      </c>
      <c r="R40" s="186" t="s">
        <v>194</v>
      </c>
      <c r="S40" s="186" t="s">
        <v>143</v>
      </c>
      <c r="T40" s="187" t="s">
        <v>143</v>
      </c>
      <c r="U40" s="164">
        <v>0.93899999999999995</v>
      </c>
      <c r="V40" s="164">
        <f>ROUND(E40*U40,2)</f>
        <v>3.76</v>
      </c>
      <c r="W40" s="164"/>
      <c r="X40" s="164" t="s">
        <v>144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145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74">
        <v>19</v>
      </c>
      <c r="B41" s="175" t="s">
        <v>198</v>
      </c>
      <c r="C41" s="192" t="s">
        <v>199</v>
      </c>
      <c r="D41" s="176" t="s">
        <v>148</v>
      </c>
      <c r="E41" s="177">
        <v>14.878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15</v>
      </c>
      <c r="M41" s="179">
        <f>G41*(1+L41/100)</f>
        <v>0</v>
      </c>
      <c r="N41" s="177">
        <v>0</v>
      </c>
      <c r="O41" s="177">
        <f>ROUND(E41*N41,2)</f>
        <v>0</v>
      </c>
      <c r="P41" s="177">
        <v>6.8000000000000005E-2</v>
      </c>
      <c r="Q41" s="177">
        <f>ROUND(E41*P41,2)</f>
        <v>1.01</v>
      </c>
      <c r="R41" s="179" t="s">
        <v>194</v>
      </c>
      <c r="S41" s="179" t="s">
        <v>143</v>
      </c>
      <c r="T41" s="180" t="s">
        <v>143</v>
      </c>
      <c r="U41" s="164">
        <v>0.69</v>
      </c>
      <c r="V41" s="164">
        <f>ROUND(E41*U41,2)</f>
        <v>10.27</v>
      </c>
      <c r="W41" s="164"/>
      <c r="X41" s="164" t="s">
        <v>144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145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57" t="s">
        <v>200</v>
      </c>
      <c r="D42" s="258"/>
      <c r="E42" s="258"/>
      <c r="F42" s="258"/>
      <c r="G42" s="258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3"/>
      <c r="Z42" s="153"/>
      <c r="AA42" s="153"/>
      <c r="AB42" s="153"/>
      <c r="AC42" s="153"/>
      <c r="AD42" s="153"/>
      <c r="AE42" s="153"/>
      <c r="AF42" s="153"/>
      <c r="AG42" s="153" t="s">
        <v>150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67" t="s">
        <v>137</v>
      </c>
      <c r="B43" s="168" t="s">
        <v>84</v>
      </c>
      <c r="C43" s="190" t="s">
        <v>85</v>
      </c>
      <c r="D43" s="169"/>
      <c r="E43" s="170"/>
      <c r="F43" s="171"/>
      <c r="G43" s="171">
        <f>SUMIF(AG44:AG45,"&lt;&gt;NOR",G44:G45)</f>
        <v>0</v>
      </c>
      <c r="H43" s="171"/>
      <c r="I43" s="171">
        <f>SUM(I44:I45)</f>
        <v>0</v>
      </c>
      <c r="J43" s="171"/>
      <c r="K43" s="171">
        <f>SUM(K44:K45)</f>
        <v>0</v>
      </c>
      <c r="L43" s="171"/>
      <c r="M43" s="171">
        <f>SUM(M44:M45)</f>
        <v>0</v>
      </c>
      <c r="N43" s="170"/>
      <c r="O43" s="170">
        <f>SUM(O44:O45)</f>
        <v>0</v>
      </c>
      <c r="P43" s="170"/>
      <c r="Q43" s="170">
        <f>SUM(Q44:Q45)</f>
        <v>0</v>
      </c>
      <c r="R43" s="171"/>
      <c r="S43" s="171"/>
      <c r="T43" s="172"/>
      <c r="U43" s="166"/>
      <c r="V43" s="166">
        <f>SUM(V44:V45)</f>
        <v>1.35</v>
      </c>
      <c r="W43" s="166"/>
      <c r="X43" s="166"/>
      <c r="AG43" t="s">
        <v>138</v>
      </c>
    </row>
    <row r="44" spans="1:60" outlineLevel="1" x14ac:dyDescent="0.2">
      <c r="A44" s="174">
        <v>20</v>
      </c>
      <c r="B44" s="175" t="s">
        <v>201</v>
      </c>
      <c r="C44" s="192" t="s">
        <v>202</v>
      </c>
      <c r="D44" s="176" t="s">
        <v>203</v>
      </c>
      <c r="E44" s="177">
        <v>3.4243000000000001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15</v>
      </c>
      <c r="M44" s="179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 t="s">
        <v>142</v>
      </c>
      <c r="S44" s="179" t="s">
        <v>143</v>
      </c>
      <c r="T44" s="180" t="s">
        <v>143</v>
      </c>
      <c r="U44" s="164">
        <v>0.39300000000000002</v>
      </c>
      <c r="V44" s="164">
        <f>ROUND(E44*U44,2)</f>
        <v>1.35</v>
      </c>
      <c r="W44" s="164"/>
      <c r="X44" s="164" t="s">
        <v>204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205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60"/>
      <c r="B45" s="161"/>
      <c r="C45" s="257" t="s">
        <v>206</v>
      </c>
      <c r="D45" s="258"/>
      <c r="E45" s="258"/>
      <c r="F45" s="258"/>
      <c r="G45" s="258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53"/>
      <c r="Z45" s="153"/>
      <c r="AA45" s="153"/>
      <c r="AB45" s="153"/>
      <c r="AC45" s="153"/>
      <c r="AD45" s="153"/>
      <c r="AE45" s="153"/>
      <c r="AF45" s="153"/>
      <c r="AG45" s="153" t="s">
        <v>150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88" t="str">
        <f>C45</f>
        <v>přesun hmot pro budovy občanské výstavby (JKSO 801), budovy pro bydlení (JKSO 803) budovy pro výrobu a služby (JKSO 812) s nosnou svislou konstrukcí zděnou z cihel nebo tvárnic nebo kovovou</v>
      </c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67" t="s">
        <v>137</v>
      </c>
      <c r="B46" s="168" t="s">
        <v>86</v>
      </c>
      <c r="C46" s="190" t="s">
        <v>87</v>
      </c>
      <c r="D46" s="169"/>
      <c r="E46" s="170"/>
      <c r="F46" s="171"/>
      <c r="G46" s="171">
        <f>SUMIF(AG47:AG60,"&lt;&gt;NOR",G47:G60)</f>
        <v>0</v>
      </c>
      <c r="H46" s="171"/>
      <c r="I46" s="171">
        <f>SUM(I47:I60)</f>
        <v>0</v>
      </c>
      <c r="J46" s="171"/>
      <c r="K46" s="171">
        <f>SUM(K47:K60)</f>
        <v>0</v>
      </c>
      <c r="L46" s="171"/>
      <c r="M46" s="171">
        <f>SUM(M47:M60)</f>
        <v>0</v>
      </c>
      <c r="N46" s="170"/>
      <c r="O46" s="170">
        <f>SUM(O47:O60)</f>
        <v>0</v>
      </c>
      <c r="P46" s="170"/>
      <c r="Q46" s="170">
        <f>SUM(Q47:Q60)</f>
        <v>0.01</v>
      </c>
      <c r="R46" s="171"/>
      <c r="S46" s="171"/>
      <c r="T46" s="172"/>
      <c r="U46" s="166"/>
      <c r="V46" s="166">
        <f>SUM(V47:V60)</f>
        <v>4.1499999999999995</v>
      </c>
      <c r="W46" s="166"/>
      <c r="X46" s="166"/>
      <c r="AG46" t="s">
        <v>138</v>
      </c>
    </row>
    <row r="47" spans="1:60" outlineLevel="1" x14ac:dyDescent="0.2">
      <c r="A47" s="174">
        <v>21</v>
      </c>
      <c r="B47" s="175" t="s">
        <v>207</v>
      </c>
      <c r="C47" s="192" t="s">
        <v>208</v>
      </c>
      <c r="D47" s="176" t="s">
        <v>209</v>
      </c>
      <c r="E47" s="177">
        <v>5.3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15</v>
      </c>
      <c r="M47" s="179">
        <f>G47*(1+L47/100)</f>
        <v>0</v>
      </c>
      <c r="N47" s="177">
        <v>0</v>
      </c>
      <c r="O47" s="177">
        <f>ROUND(E47*N47,2)</f>
        <v>0</v>
      </c>
      <c r="P47" s="177">
        <v>1.98E-3</v>
      </c>
      <c r="Q47" s="177">
        <f>ROUND(E47*P47,2)</f>
        <v>0.01</v>
      </c>
      <c r="R47" s="179" t="s">
        <v>210</v>
      </c>
      <c r="S47" s="179" t="s">
        <v>143</v>
      </c>
      <c r="T47" s="180" t="s">
        <v>143</v>
      </c>
      <c r="U47" s="164">
        <v>8.3000000000000004E-2</v>
      </c>
      <c r="V47" s="164">
        <f>ROUND(E47*U47,2)</f>
        <v>0.44</v>
      </c>
      <c r="W47" s="164"/>
      <c r="X47" s="164" t="s">
        <v>144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145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57" t="s">
        <v>211</v>
      </c>
      <c r="D48" s="258"/>
      <c r="E48" s="258"/>
      <c r="F48" s="258"/>
      <c r="G48" s="258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53"/>
      <c r="Z48" s="153"/>
      <c r="AA48" s="153"/>
      <c r="AB48" s="153"/>
      <c r="AC48" s="153"/>
      <c r="AD48" s="153"/>
      <c r="AE48" s="153"/>
      <c r="AF48" s="153"/>
      <c r="AG48" s="153" t="s">
        <v>150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22</v>
      </c>
      <c r="B49" s="175" t="s">
        <v>212</v>
      </c>
      <c r="C49" s="192" t="s">
        <v>213</v>
      </c>
      <c r="D49" s="176" t="s">
        <v>209</v>
      </c>
      <c r="E49" s="177">
        <v>2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15</v>
      </c>
      <c r="M49" s="179">
        <f>G49*(1+L49/100)</f>
        <v>0</v>
      </c>
      <c r="N49" s="177">
        <v>4.6999999999999999E-4</v>
      </c>
      <c r="O49" s="177">
        <f>ROUND(E49*N49,2)</f>
        <v>0</v>
      </c>
      <c r="P49" s="177">
        <v>0</v>
      </c>
      <c r="Q49" s="177">
        <f>ROUND(E49*P49,2)</f>
        <v>0</v>
      </c>
      <c r="R49" s="179" t="s">
        <v>210</v>
      </c>
      <c r="S49" s="179" t="s">
        <v>143</v>
      </c>
      <c r="T49" s="180" t="s">
        <v>143</v>
      </c>
      <c r="U49" s="164">
        <v>0.35899999999999999</v>
      </c>
      <c r="V49" s="164">
        <f>ROUND(E49*U49,2)</f>
        <v>0.72</v>
      </c>
      <c r="W49" s="164"/>
      <c r="X49" s="164" t="s">
        <v>144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145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57" t="s">
        <v>214</v>
      </c>
      <c r="D50" s="258"/>
      <c r="E50" s="258"/>
      <c r="F50" s="258"/>
      <c r="G50" s="258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53"/>
      <c r="Z50" s="153"/>
      <c r="AA50" s="153"/>
      <c r="AB50" s="153"/>
      <c r="AC50" s="153"/>
      <c r="AD50" s="153"/>
      <c r="AE50" s="153"/>
      <c r="AF50" s="153"/>
      <c r="AG50" s="153" t="s">
        <v>150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59" t="s">
        <v>215</v>
      </c>
      <c r="D51" s="260"/>
      <c r="E51" s="260"/>
      <c r="F51" s="260"/>
      <c r="G51" s="260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53"/>
      <c r="Z51" s="153"/>
      <c r="AA51" s="153"/>
      <c r="AB51" s="153"/>
      <c r="AC51" s="153"/>
      <c r="AD51" s="153"/>
      <c r="AE51" s="153"/>
      <c r="AF51" s="153"/>
      <c r="AG51" s="153" t="s">
        <v>216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4">
        <v>23</v>
      </c>
      <c r="B52" s="175" t="s">
        <v>217</v>
      </c>
      <c r="C52" s="192" t="s">
        <v>218</v>
      </c>
      <c r="D52" s="176" t="s">
        <v>209</v>
      </c>
      <c r="E52" s="177">
        <v>0.8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15</v>
      </c>
      <c r="M52" s="179">
        <f>G52*(1+L52/100)</f>
        <v>0</v>
      </c>
      <c r="N52" s="177">
        <v>1.5200000000000001E-3</v>
      </c>
      <c r="O52" s="177">
        <f>ROUND(E52*N52,2)</f>
        <v>0</v>
      </c>
      <c r="P52" s="177">
        <v>0</v>
      </c>
      <c r="Q52" s="177">
        <f>ROUND(E52*P52,2)</f>
        <v>0</v>
      </c>
      <c r="R52" s="179" t="s">
        <v>210</v>
      </c>
      <c r="S52" s="179" t="s">
        <v>143</v>
      </c>
      <c r="T52" s="180" t="s">
        <v>143</v>
      </c>
      <c r="U52" s="164">
        <v>1.173</v>
      </c>
      <c r="V52" s="164">
        <f>ROUND(E52*U52,2)</f>
        <v>0.94</v>
      </c>
      <c r="W52" s="164"/>
      <c r="X52" s="164" t="s">
        <v>144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145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257" t="s">
        <v>214</v>
      </c>
      <c r="D53" s="258"/>
      <c r="E53" s="258"/>
      <c r="F53" s="258"/>
      <c r="G53" s="258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3"/>
      <c r="Z53" s="153"/>
      <c r="AA53" s="153"/>
      <c r="AB53" s="153"/>
      <c r="AC53" s="153"/>
      <c r="AD53" s="153"/>
      <c r="AE53" s="153"/>
      <c r="AF53" s="153"/>
      <c r="AG53" s="153" t="s">
        <v>150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59" t="s">
        <v>215</v>
      </c>
      <c r="D54" s="260"/>
      <c r="E54" s="260"/>
      <c r="F54" s="260"/>
      <c r="G54" s="260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53"/>
      <c r="Z54" s="153"/>
      <c r="AA54" s="153"/>
      <c r="AB54" s="153"/>
      <c r="AC54" s="153"/>
      <c r="AD54" s="153"/>
      <c r="AE54" s="153"/>
      <c r="AF54" s="153"/>
      <c r="AG54" s="153" t="s">
        <v>216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4">
        <v>24</v>
      </c>
      <c r="B55" s="175" t="s">
        <v>219</v>
      </c>
      <c r="C55" s="192" t="s">
        <v>220</v>
      </c>
      <c r="D55" s="176" t="s">
        <v>209</v>
      </c>
      <c r="E55" s="177">
        <v>2.5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15</v>
      </c>
      <c r="M55" s="179">
        <f>G55*(1+L55/100)</f>
        <v>0</v>
      </c>
      <c r="N55" s="177">
        <v>7.7999999999999999E-4</v>
      </c>
      <c r="O55" s="177">
        <f>ROUND(E55*N55,2)</f>
        <v>0</v>
      </c>
      <c r="P55" s="177">
        <v>0</v>
      </c>
      <c r="Q55" s="177">
        <f>ROUND(E55*P55,2)</f>
        <v>0</v>
      </c>
      <c r="R55" s="179" t="s">
        <v>210</v>
      </c>
      <c r="S55" s="179" t="s">
        <v>143</v>
      </c>
      <c r="T55" s="180" t="s">
        <v>143</v>
      </c>
      <c r="U55" s="164">
        <v>0.81899999999999995</v>
      </c>
      <c r="V55" s="164">
        <f>ROUND(E55*U55,2)</f>
        <v>2.0499999999999998</v>
      </c>
      <c r="W55" s="164"/>
      <c r="X55" s="164" t="s">
        <v>144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145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57" t="s">
        <v>214</v>
      </c>
      <c r="D56" s="258"/>
      <c r="E56" s="258"/>
      <c r="F56" s="258"/>
      <c r="G56" s="258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53"/>
      <c r="Z56" s="153"/>
      <c r="AA56" s="153"/>
      <c r="AB56" s="153"/>
      <c r="AC56" s="153"/>
      <c r="AD56" s="153"/>
      <c r="AE56" s="153"/>
      <c r="AF56" s="153"/>
      <c r="AG56" s="153" t="s">
        <v>150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259" t="s">
        <v>221</v>
      </c>
      <c r="D57" s="260"/>
      <c r="E57" s="260"/>
      <c r="F57" s="260"/>
      <c r="G57" s="260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53"/>
      <c r="Z57" s="153"/>
      <c r="AA57" s="153"/>
      <c r="AB57" s="153"/>
      <c r="AC57" s="153"/>
      <c r="AD57" s="153"/>
      <c r="AE57" s="153"/>
      <c r="AF57" s="153"/>
      <c r="AG57" s="153" t="s">
        <v>216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59" t="s">
        <v>222</v>
      </c>
      <c r="D58" s="260"/>
      <c r="E58" s="260"/>
      <c r="F58" s="260"/>
      <c r="G58" s="260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53"/>
      <c r="Z58" s="153"/>
      <c r="AA58" s="153"/>
      <c r="AB58" s="153"/>
      <c r="AC58" s="153"/>
      <c r="AD58" s="153"/>
      <c r="AE58" s="153"/>
      <c r="AF58" s="153"/>
      <c r="AG58" s="153" t="s">
        <v>216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>
        <v>25</v>
      </c>
      <c r="B59" s="161" t="s">
        <v>223</v>
      </c>
      <c r="C59" s="193" t="s">
        <v>224</v>
      </c>
      <c r="D59" s="162" t="s">
        <v>0</v>
      </c>
      <c r="E59" s="189"/>
      <c r="F59" s="165"/>
      <c r="G59" s="164">
        <f>ROUND(E59*F59,2)</f>
        <v>0</v>
      </c>
      <c r="H59" s="165"/>
      <c r="I59" s="164">
        <f>ROUND(E59*H59,2)</f>
        <v>0</v>
      </c>
      <c r="J59" s="165"/>
      <c r="K59" s="164">
        <f>ROUND(E59*J59,2)</f>
        <v>0</v>
      </c>
      <c r="L59" s="164">
        <v>15</v>
      </c>
      <c r="M59" s="164">
        <f>G59*(1+L59/100)</f>
        <v>0</v>
      </c>
      <c r="N59" s="163">
        <v>0</v>
      </c>
      <c r="O59" s="163">
        <f>ROUND(E59*N59,2)</f>
        <v>0</v>
      </c>
      <c r="P59" s="163">
        <v>0</v>
      </c>
      <c r="Q59" s="163">
        <f>ROUND(E59*P59,2)</f>
        <v>0</v>
      </c>
      <c r="R59" s="164" t="s">
        <v>210</v>
      </c>
      <c r="S59" s="164" t="s">
        <v>143</v>
      </c>
      <c r="T59" s="164" t="s">
        <v>143</v>
      </c>
      <c r="U59" s="164">
        <v>0</v>
      </c>
      <c r="V59" s="164">
        <f>ROUND(E59*U59,2)</f>
        <v>0</v>
      </c>
      <c r="W59" s="164"/>
      <c r="X59" s="164" t="s">
        <v>204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205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53" t="s">
        <v>225</v>
      </c>
      <c r="D60" s="254"/>
      <c r="E60" s="254"/>
      <c r="F60" s="254"/>
      <c r="G60" s="254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53"/>
      <c r="Z60" s="153"/>
      <c r="AA60" s="153"/>
      <c r="AB60" s="153"/>
      <c r="AC60" s="153"/>
      <c r="AD60" s="153"/>
      <c r="AE60" s="153"/>
      <c r="AF60" s="153"/>
      <c r="AG60" s="153" t="s">
        <v>150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67" t="s">
        <v>137</v>
      </c>
      <c r="B61" s="168" t="s">
        <v>88</v>
      </c>
      <c r="C61" s="190" t="s">
        <v>89</v>
      </c>
      <c r="D61" s="169"/>
      <c r="E61" s="170"/>
      <c r="F61" s="171"/>
      <c r="G61" s="171">
        <f>SUMIF(AG62:AG72,"&lt;&gt;NOR",G62:G72)</f>
        <v>0</v>
      </c>
      <c r="H61" s="171"/>
      <c r="I61" s="171">
        <f>SUM(I62:I72)</f>
        <v>0</v>
      </c>
      <c r="J61" s="171"/>
      <c r="K61" s="171">
        <f>SUM(K62:K72)</f>
        <v>0</v>
      </c>
      <c r="L61" s="171"/>
      <c r="M61" s="171">
        <f>SUM(M62:M72)</f>
        <v>0</v>
      </c>
      <c r="N61" s="170"/>
      <c r="O61" s="170">
        <f>SUM(O62:O72)</f>
        <v>0.06</v>
      </c>
      <c r="P61" s="170"/>
      <c r="Q61" s="170">
        <f>SUM(Q62:Q72)</f>
        <v>0</v>
      </c>
      <c r="R61" s="171"/>
      <c r="S61" s="171"/>
      <c r="T61" s="172"/>
      <c r="U61" s="166"/>
      <c r="V61" s="166">
        <f>SUM(V62:V72)</f>
        <v>7.72</v>
      </c>
      <c r="W61" s="166"/>
      <c r="X61" s="166"/>
      <c r="AG61" t="s">
        <v>138</v>
      </c>
    </row>
    <row r="62" spans="1:60" ht="22.5" outlineLevel="1" x14ac:dyDescent="0.2">
      <c r="A62" s="174">
        <v>26</v>
      </c>
      <c r="B62" s="175" t="s">
        <v>226</v>
      </c>
      <c r="C62" s="192" t="s">
        <v>227</v>
      </c>
      <c r="D62" s="176" t="s">
        <v>209</v>
      </c>
      <c r="E62" s="177">
        <v>6.5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15</v>
      </c>
      <c r="M62" s="179">
        <f>G62*(1+L62/100)</f>
        <v>0</v>
      </c>
      <c r="N62" s="177">
        <v>3.9899999999999996E-3</v>
      </c>
      <c r="O62" s="177">
        <f>ROUND(E62*N62,2)</f>
        <v>0.03</v>
      </c>
      <c r="P62" s="177">
        <v>0</v>
      </c>
      <c r="Q62" s="177">
        <f>ROUND(E62*P62,2)</f>
        <v>0</v>
      </c>
      <c r="R62" s="179" t="s">
        <v>210</v>
      </c>
      <c r="S62" s="179" t="s">
        <v>143</v>
      </c>
      <c r="T62" s="180" t="s">
        <v>143</v>
      </c>
      <c r="U62" s="164">
        <v>0.54290000000000005</v>
      </c>
      <c r="V62" s="164">
        <f>ROUND(E62*U62,2)</f>
        <v>3.53</v>
      </c>
      <c r="W62" s="164"/>
      <c r="X62" s="164" t="s">
        <v>144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145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57" t="s">
        <v>228</v>
      </c>
      <c r="D63" s="258"/>
      <c r="E63" s="258"/>
      <c r="F63" s="258"/>
      <c r="G63" s="258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53"/>
      <c r="Z63" s="153"/>
      <c r="AA63" s="153"/>
      <c r="AB63" s="153"/>
      <c r="AC63" s="153"/>
      <c r="AD63" s="153"/>
      <c r="AE63" s="153"/>
      <c r="AF63" s="153"/>
      <c r="AG63" s="153" t="s">
        <v>150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259" t="s">
        <v>229</v>
      </c>
      <c r="D64" s="260"/>
      <c r="E64" s="260"/>
      <c r="F64" s="260"/>
      <c r="G64" s="260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53"/>
      <c r="Z64" s="153"/>
      <c r="AA64" s="153"/>
      <c r="AB64" s="153"/>
      <c r="AC64" s="153"/>
      <c r="AD64" s="153"/>
      <c r="AE64" s="153"/>
      <c r="AF64" s="153"/>
      <c r="AG64" s="153" t="s">
        <v>216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259" t="s">
        <v>230</v>
      </c>
      <c r="D65" s="260"/>
      <c r="E65" s="260"/>
      <c r="F65" s="260"/>
      <c r="G65" s="260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53"/>
      <c r="Z65" s="153"/>
      <c r="AA65" s="153"/>
      <c r="AB65" s="153"/>
      <c r="AC65" s="153"/>
      <c r="AD65" s="153"/>
      <c r="AE65" s="153"/>
      <c r="AF65" s="153"/>
      <c r="AG65" s="153" t="s">
        <v>216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74">
        <v>27</v>
      </c>
      <c r="B66" s="175" t="s">
        <v>231</v>
      </c>
      <c r="C66" s="192" t="s">
        <v>232</v>
      </c>
      <c r="D66" s="176" t="s">
        <v>209</v>
      </c>
      <c r="E66" s="177">
        <v>6.5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15</v>
      </c>
      <c r="M66" s="179">
        <f>G66*(1+L66/100)</f>
        <v>0</v>
      </c>
      <c r="N66" s="177">
        <v>4.0099999999999997E-3</v>
      </c>
      <c r="O66" s="177">
        <f>ROUND(E66*N66,2)</f>
        <v>0.03</v>
      </c>
      <c r="P66" s="177">
        <v>0</v>
      </c>
      <c r="Q66" s="177">
        <f>ROUND(E66*P66,2)</f>
        <v>0</v>
      </c>
      <c r="R66" s="179" t="s">
        <v>210</v>
      </c>
      <c r="S66" s="179" t="s">
        <v>143</v>
      </c>
      <c r="T66" s="180" t="s">
        <v>143</v>
      </c>
      <c r="U66" s="164">
        <v>0.54290000000000005</v>
      </c>
      <c r="V66" s="164">
        <f>ROUND(E66*U66,2)</f>
        <v>3.53</v>
      </c>
      <c r="W66" s="164"/>
      <c r="X66" s="164" t="s">
        <v>144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145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257" t="s">
        <v>228</v>
      </c>
      <c r="D67" s="258"/>
      <c r="E67" s="258"/>
      <c r="F67" s="258"/>
      <c r="G67" s="258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53"/>
      <c r="Z67" s="153"/>
      <c r="AA67" s="153"/>
      <c r="AB67" s="153"/>
      <c r="AC67" s="153"/>
      <c r="AD67" s="153"/>
      <c r="AE67" s="153"/>
      <c r="AF67" s="153"/>
      <c r="AG67" s="153" t="s">
        <v>150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59" t="s">
        <v>229</v>
      </c>
      <c r="D68" s="260"/>
      <c r="E68" s="260"/>
      <c r="F68" s="260"/>
      <c r="G68" s="260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53"/>
      <c r="Z68" s="153"/>
      <c r="AA68" s="153"/>
      <c r="AB68" s="153"/>
      <c r="AC68" s="153"/>
      <c r="AD68" s="153"/>
      <c r="AE68" s="153"/>
      <c r="AF68" s="153"/>
      <c r="AG68" s="153" t="s">
        <v>216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259" t="s">
        <v>230</v>
      </c>
      <c r="D69" s="260"/>
      <c r="E69" s="260"/>
      <c r="F69" s="260"/>
      <c r="G69" s="260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53"/>
      <c r="Z69" s="153"/>
      <c r="AA69" s="153"/>
      <c r="AB69" s="153"/>
      <c r="AC69" s="153"/>
      <c r="AD69" s="153"/>
      <c r="AE69" s="153"/>
      <c r="AF69" s="153"/>
      <c r="AG69" s="153" t="s">
        <v>216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4">
        <v>28</v>
      </c>
      <c r="B70" s="175" t="s">
        <v>233</v>
      </c>
      <c r="C70" s="192" t="s">
        <v>234</v>
      </c>
      <c r="D70" s="176" t="s">
        <v>235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15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 t="s">
        <v>210</v>
      </c>
      <c r="S70" s="179" t="s">
        <v>143</v>
      </c>
      <c r="T70" s="180" t="s">
        <v>143</v>
      </c>
      <c r="U70" s="164">
        <v>0.65566000000000002</v>
      </c>
      <c r="V70" s="164">
        <f>ROUND(E70*U70,2)</f>
        <v>0.66</v>
      </c>
      <c r="W70" s="164"/>
      <c r="X70" s="164" t="s">
        <v>144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145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>
        <v>29</v>
      </c>
      <c r="B71" s="161" t="s">
        <v>236</v>
      </c>
      <c r="C71" s="193" t="s">
        <v>237</v>
      </c>
      <c r="D71" s="162" t="s">
        <v>0</v>
      </c>
      <c r="E71" s="189"/>
      <c r="F71" s="165"/>
      <c r="G71" s="164">
        <f>ROUND(E71*F71,2)</f>
        <v>0</v>
      </c>
      <c r="H71" s="165"/>
      <c r="I71" s="164">
        <f>ROUND(E71*H71,2)</f>
        <v>0</v>
      </c>
      <c r="J71" s="165"/>
      <c r="K71" s="164">
        <f>ROUND(E71*J71,2)</f>
        <v>0</v>
      </c>
      <c r="L71" s="164">
        <v>15</v>
      </c>
      <c r="M71" s="164">
        <f>G71*(1+L71/100)</f>
        <v>0</v>
      </c>
      <c r="N71" s="163">
        <v>0</v>
      </c>
      <c r="O71" s="163">
        <f>ROUND(E71*N71,2)</f>
        <v>0</v>
      </c>
      <c r="P71" s="163">
        <v>0</v>
      </c>
      <c r="Q71" s="163">
        <f>ROUND(E71*P71,2)</f>
        <v>0</v>
      </c>
      <c r="R71" s="164" t="s">
        <v>210</v>
      </c>
      <c r="S71" s="164" t="s">
        <v>143</v>
      </c>
      <c r="T71" s="164" t="s">
        <v>143</v>
      </c>
      <c r="U71" s="164">
        <v>0</v>
      </c>
      <c r="V71" s="164">
        <f>ROUND(E71*U71,2)</f>
        <v>0</v>
      </c>
      <c r="W71" s="164"/>
      <c r="X71" s="164" t="s">
        <v>204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205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253" t="s">
        <v>238</v>
      </c>
      <c r="D72" s="254"/>
      <c r="E72" s="254"/>
      <c r="F72" s="254"/>
      <c r="G72" s="254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53"/>
      <c r="Z72" s="153"/>
      <c r="AA72" s="153"/>
      <c r="AB72" s="153"/>
      <c r="AC72" s="153"/>
      <c r="AD72" s="153"/>
      <c r="AE72" s="153"/>
      <c r="AF72" s="153"/>
      <c r="AG72" s="153" t="s">
        <v>150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x14ac:dyDescent="0.2">
      <c r="A73" s="167" t="s">
        <v>137</v>
      </c>
      <c r="B73" s="168" t="s">
        <v>90</v>
      </c>
      <c r="C73" s="190" t="s">
        <v>91</v>
      </c>
      <c r="D73" s="169"/>
      <c r="E73" s="170"/>
      <c r="F73" s="171"/>
      <c r="G73" s="171">
        <f>SUMIF(AG74:AG98,"&lt;&gt;NOR",G74:G98)</f>
        <v>0</v>
      </c>
      <c r="H73" s="171"/>
      <c r="I73" s="171">
        <f>SUM(I74:I98)</f>
        <v>0</v>
      </c>
      <c r="J73" s="171"/>
      <c r="K73" s="171">
        <f>SUM(K74:K98)</f>
        <v>0</v>
      </c>
      <c r="L73" s="171"/>
      <c r="M73" s="171">
        <f>SUM(M74:M98)</f>
        <v>0</v>
      </c>
      <c r="N73" s="170"/>
      <c r="O73" s="170">
        <f>SUM(O74:O98)</f>
        <v>0.06</v>
      </c>
      <c r="P73" s="170"/>
      <c r="Q73" s="170">
        <f>SUM(Q74:Q98)</f>
        <v>7.0000000000000007E-2</v>
      </c>
      <c r="R73" s="171"/>
      <c r="S73" s="171"/>
      <c r="T73" s="172"/>
      <c r="U73" s="166"/>
      <c r="V73" s="166">
        <f>SUM(V74:V98)</f>
        <v>14.679999999999998</v>
      </c>
      <c r="W73" s="166"/>
      <c r="X73" s="166"/>
      <c r="AG73" t="s">
        <v>138</v>
      </c>
    </row>
    <row r="74" spans="1:60" outlineLevel="1" x14ac:dyDescent="0.2">
      <c r="A74" s="181">
        <v>30</v>
      </c>
      <c r="B74" s="182" t="s">
        <v>239</v>
      </c>
      <c r="C74" s="191" t="s">
        <v>240</v>
      </c>
      <c r="D74" s="183" t="s">
        <v>235</v>
      </c>
      <c r="E74" s="184">
        <v>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15</v>
      </c>
      <c r="M74" s="186">
        <f>G74*(1+L74/100)</f>
        <v>0</v>
      </c>
      <c r="N74" s="184">
        <v>0</v>
      </c>
      <c r="O74" s="184">
        <f>ROUND(E74*N74,2)</f>
        <v>0</v>
      </c>
      <c r="P74" s="184">
        <v>1.933E-2</v>
      </c>
      <c r="Q74" s="184">
        <f>ROUND(E74*P74,2)</f>
        <v>0.02</v>
      </c>
      <c r="R74" s="186" t="s">
        <v>210</v>
      </c>
      <c r="S74" s="186" t="s">
        <v>143</v>
      </c>
      <c r="T74" s="187" t="s">
        <v>143</v>
      </c>
      <c r="U74" s="164">
        <v>0.59</v>
      </c>
      <c r="V74" s="164">
        <f>ROUND(E74*U74,2)</f>
        <v>0.59</v>
      </c>
      <c r="W74" s="164"/>
      <c r="X74" s="164" t="s">
        <v>144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145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81">
        <v>31</v>
      </c>
      <c r="B75" s="182" t="s">
        <v>241</v>
      </c>
      <c r="C75" s="191" t="s">
        <v>242</v>
      </c>
      <c r="D75" s="183" t="s">
        <v>235</v>
      </c>
      <c r="E75" s="184">
        <v>1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15</v>
      </c>
      <c r="M75" s="186">
        <f>G75*(1+L75/100)</f>
        <v>0</v>
      </c>
      <c r="N75" s="184">
        <v>1.8600000000000001E-3</v>
      </c>
      <c r="O75" s="184">
        <f>ROUND(E75*N75,2)</f>
        <v>0</v>
      </c>
      <c r="P75" s="184">
        <v>0</v>
      </c>
      <c r="Q75" s="184">
        <f>ROUND(E75*P75,2)</f>
        <v>0</v>
      </c>
      <c r="R75" s="186" t="s">
        <v>210</v>
      </c>
      <c r="S75" s="186" t="s">
        <v>143</v>
      </c>
      <c r="T75" s="187" t="s">
        <v>143</v>
      </c>
      <c r="U75" s="164">
        <v>1.3340000000000001</v>
      </c>
      <c r="V75" s="164">
        <f>ROUND(E75*U75,2)</f>
        <v>1.33</v>
      </c>
      <c r="W75" s="164"/>
      <c r="X75" s="164" t="s">
        <v>144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145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81">
        <v>32</v>
      </c>
      <c r="B76" s="182" t="s">
        <v>243</v>
      </c>
      <c r="C76" s="191" t="s">
        <v>244</v>
      </c>
      <c r="D76" s="183" t="s">
        <v>235</v>
      </c>
      <c r="E76" s="184">
        <v>1</v>
      </c>
      <c r="F76" s="185"/>
      <c r="G76" s="186">
        <f>ROUND(E76*F76,2)</f>
        <v>0</v>
      </c>
      <c r="H76" s="185"/>
      <c r="I76" s="186">
        <f>ROUND(E76*H76,2)</f>
        <v>0</v>
      </c>
      <c r="J76" s="185"/>
      <c r="K76" s="186">
        <f>ROUND(E76*J76,2)</f>
        <v>0</v>
      </c>
      <c r="L76" s="186">
        <v>15</v>
      </c>
      <c r="M76" s="186">
        <f>G76*(1+L76/100)</f>
        <v>0</v>
      </c>
      <c r="N76" s="184">
        <v>0</v>
      </c>
      <c r="O76" s="184">
        <f>ROUND(E76*N76,2)</f>
        <v>0</v>
      </c>
      <c r="P76" s="184">
        <v>1.9460000000000002E-2</v>
      </c>
      <c r="Q76" s="184">
        <f>ROUND(E76*P76,2)</f>
        <v>0.02</v>
      </c>
      <c r="R76" s="186" t="s">
        <v>210</v>
      </c>
      <c r="S76" s="186" t="s">
        <v>143</v>
      </c>
      <c r="T76" s="187" t="s">
        <v>143</v>
      </c>
      <c r="U76" s="164">
        <v>0.38200000000000001</v>
      </c>
      <c r="V76" s="164">
        <f>ROUND(E76*U76,2)</f>
        <v>0.38</v>
      </c>
      <c r="W76" s="164"/>
      <c r="X76" s="164" t="s">
        <v>144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145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74">
        <v>33</v>
      </c>
      <c r="B77" s="175" t="s">
        <v>245</v>
      </c>
      <c r="C77" s="192" t="s">
        <v>246</v>
      </c>
      <c r="D77" s="176" t="s">
        <v>235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15</v>
      </c>
      <c r="M77" s="179">
        <f>G77*(1+L77/100)</f>
        <v>0</v>
      </c>
      <c r="N77" s="177">
        <v>1.41E-3</v>
      </c>
      <c r="O77" s="177">
        <f>ROUND(E77*N77,2)</f>
        <v>0</v>
      </c>
      <c r="P77" s="177">
        <v>0</v>
      </c>
      <c r="Q77" s="177">
        <f>ROUND(E77*P77,2)</f>
        <v>0</v>
      </c>
      <c r="R77" s="179" t="s">
        <v>210</v>
      </c>
      <c r="S77" s="179" t="s">
        <v>143</v>
      </c>
      <c r="T77" s="180" t="s">
        <v>143</v>
      </c>
      <c r="U77" s="164">
        <v>1.575</v>
      </c>
      <c r="V77" s="164">
        <f>ROUND(E77*U77,2)</f>
        <v>1.58</v>
      </c>
      <c r="W77" s="164"/>
      <c r="X77" s="164" t="s">
        <v>144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145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55" t="s">
        <v>247</v>
      </c>
      <c r="D78" s="256"/>
      <c r="E78" s="256"/>
      <c r="F78" s="256"/>
      <c r="G78" s="256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53"/>
      <c r="Z78" s="153"/>
      <c r="AA78" s="153"/>
      <c r="AB78" s="153"/>
      <c r="AC78" s="153"/>
      <c r="AD78" s="153"/>
      <c r="AE78" s="153"/>
      <c r="AF78" s="153"/>
      <c r="AG78" s="153" t="s">
        <v>216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81">
        <v>34</v>
      </c>
      <c r="B79" s="182" t="s">
        <v>248</v>
      </c>
      <c r="C79" s="191" t="s">
        <v>249</v>
      </c>
      <c r="D79" s="183" t="s">
        <v>235</v>
      </c>
      <c r="E79" s="184">
        <v>1</v>
      </c>
      <c r="F79" s="185"/>
      <c r="G79" s="186">
        <f t="shared" ref="G79:G98" si="0">ROUND(E79*F79,2)</f>
        <v>0</v>
      </c>
      <c r="H79" s="185"/>
      <c r="I79" s="186">
        <f t="shared" ref="I79:I98" si="1">ROUND(E79*H79,2)</f>
        <v>0</v>
      </c>
      <c r="J79" s="185"/>
      <c r="K79" s="186">
        <f t="shared" ref="K79:K98" si="2">ROUND(E79*J79,2)</f>
        <v>0</v>
      </c>
      <c r="L79" s="186">
        <v>15</v>
      </c>
      <c r="M79" s="186">
        <f t="shared" ref="M79:M98" si="3">G79*(1+L79/100)</f>
        <v>0</v>
      </c>
      <c r="N79" s="184">
        <v>0</v>
      </c>
      <c r="O79" s="184">
        <f t="shared" ref="O79:O98" si="4">ROUND(E79*N79,2)</f>
        <v>0</v>
      </c>
      <c r="P79" s="184">
        <v>3.2899999999999999E-2</v>
      </c>
      <c r="Q79" s="184">
        <f t="shared" ref="Q79:Q98" si="5">ROUND(E79*P79,2)</f>
        <v>0.03</v>
      </c>
      <c r="R79" s="186" t="s">
        <v>210</v>
      </c>
      <c r="S79" s="186" t="s">
        <v>143</v>
      </c>
      <c r="T79" s="187" t="s">
        <v>143</v>
      </c>
      <c r="U79" s="164">
        <v>0.432</v>
      </c>
      <c r="V79" s="164">
        <f t="shared" ref="V79:V98" si="6">ROUND(E79*U79,2)</f>
        <v>0.43</v>
      </c>
      <c r="W79" s="164"/>
      <c r="X79" s="164" t="s">
        <v>144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145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1">
        <v>35</v>
      </c>
      <c r="B80" s="182" t="s">
        <v>250</v>
      </c>
      <c r="C80" s="191" t="s">
        <v>251</v>
      </c>
      <c r="D80" s="183" t="s">
        <v>235</v>
      </c>
      <c r="E80" s="184">
        <v>1</v>
      </c>
      <c r="F80" s="185"/>
      <c r="G80" s="186">
        <f t="shared" si="0"/>
        <v>0</v>
      </c>
      <c r="H80" s="185"/>
      <c r="I80" s="186">
        <f t="shared" si="1"/>
        <v>0</v>
      </c>
      <c r="J80" s="185"/>
      <c r="K80" s="186">
        <f t="shared" si="2"/>
        <v>0</v>
      </c>
      <c r="L80" s="186">
        <v>15</v>
      </c>
      <c r="M80" s="186">
        <f t="shared" si="3"/>
        <v>0</v>
      </c>
      <c r="N80" s="184">
        <v>4.4999999999999999E-4</v>
      </c>
      <c r="O80" s="184">
        <f t="shared" si="4"/>
        <v>0</v>
      </c>
      <c r="P80" s="184">
        <v>0</v>
      </c>
      <c r="Q80" s="184">
        <f t="shared" si="5"/>
        <v>0</v>
      </c>
      <c r="R80" s="186" t="s">
        <v>210</v>
      </c>
      <c r="S80" s="186" t="s">
        <v>143</v>
      </c>
      <c r="T80" s="187" t="s">
        <v>143</v>
      </c>
      <c r="U80" s="164">
        <v>5</v>
      </c>
      <c r="V80" s="164">
        <f t="shared" si="6"/>
        <v>5</v>
      </c>
      <c r="W80" s="164"/>
      <c r="X80" s="164" t="s">
        <v>144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145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81">
        <v>36</v>
      </c>
      <c r="B81" s="182" t="s">
        <v>252</v>
      </c>
      <c r="C81" s="191" t="s">
        <v>253</v>
      </c>
      <c r="D81" s="183" t="s">
        <v>235</v>
      </c>
      <c r="E81" s="184">
        <v>1</v>
      </c>
      <c r="F81" s="185"/>
      <c r="G81" s="186">
        <f t="shared" si="0"/>
        <v>0</v>
      </c>
      <c r="H81" s="185"/>
      <c r="I81" s="186">
        <f t="shared" si="1"/>
        <v>0</v>
      </c>
      <c r="J81" s="185"/>
      <c r="K81" s="186">
        <f t="shared" si="2"/>
        <v>0</v>
      </c>
      <c r="L81" s="186">
        <v>15</v>
      </c>
      <c r="M81" s="186">
        <f t="shared" si="3"/>
        <v>0</v>
      </c>
      <c r="N81" s="184">
        <v>6.2E-4</v>
      </c>
      <c r="O81" s="184">
        <f t="shared" si="4"/>
        <v>0</v>
      </c>
      <c r="P81" s="184">
        <v>0</v>
      </c>
      <c r="Q81" s="184">
        <f t="shared" si="5"/>
        <v>0</v>
      </c>
      <c r="R81" s="186" t="s">
        <v>210</v>
      </c>
      <c r="S81" s="186" t="s">
        <v>143</v>
      </c>
      <c r="T81" s="187" t="s">
        <v>143</v>
      </c>
      <c r="U81" s="164">
        <v>2.6</v>
      </c>
      <c r="V81" s="164">
        <f t="shared" si="6"/>
        <v>2.6</v>
      </c>
      <c r="W81" s="164"/>
      <c r="X81" s="164" t="s">
        <v>144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145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81">
        <v>37</v>
      </c>
      <c r="B82" s="182" t="s">
        <v>254</v>
      </c>
      <c r="C82" s="191" t="s">
        <v>255</v>
      </c>
      <c r="D82" s="183" t="s">
        <v>235</v>
      </c>
      <c r="E82" s="184">
        <v>1</v>
      </c>
      <c r="F82" s="185"/>
      <c r="G82" s="186">
        <f t="shared" si="0"/>
        <v>0</v>
      </c>
      <c r="H82" s="185"/>
      <c r="I82" s="186">
        <f t="shared" si="1"/>
        <v>0</v>
      </c>
      <c r="J82" s="185"/>
      <c r="K82" s="186">
        <f t="shared" si="2"/>
        <v>0</v>
      </c>
      <c r="L82" s="186">
        <v>15</v>
      </c>
      <c r="M82" s="186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6" t="s">
        <v>210</v>
      </c>
      <c r="S82" s="186" t="s">
        <v>143</v>
      </c>
      <c r="T82" s="187" t="s">
        <v>143</v>
      </c>
      <c r="U82" s="164">
        <v>0.39</v>
      </c>
      <c r="V82" s="164">
        <f t="shared" si="6"/>
        <v>0.39</v>
      </c>
      <c r="W82" s="164"/>
      <c r="X82" s="164" t="s">
        <v>144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145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81">
        <v>38</v>
      </c>
      <c r="B83" s="182" t="s">
        <v>256</v>
      </c>
      <c r="C83" s="191" t="s">
        <v>257</v>
      </c>
      <c r="D83" s="183" t="s">
        <v>235</v>
      </c>
      <c r="E83" s="184">
        <v>2</v>
      </c>
      <c r="F83" s="185"/>
      <c r="G83" s="186">
        <f t="shared" si="0"/>
        <v>0</v>
      </c>
      <c r="H83" s="185"/>
      <c r="I83" s="186">
        <f t="shared" si="1"/>
        <v>0</v>
      </c>
      <c r="J83" s="185"/>
      <c r="K83" s="186">
        <f t="shared" si="2"/>
        <v>0</v>
      </c>
      <c r="L83" s="186">
        <v>15</v>
      </c>
      <c r="M83" s="186">
        <f t="shared" si="3"/>
        <v>0</v>
      </c>
      <c r="N83" s="184">
        <v>0</v>
      </c>
      <c r="O83" s="184">
        <f t="shared" si="4"/>
        <v>0</v>
      </c>
      <c r="P83" s="184">
        <v>1.56E-3</v>
      </c>
      <c r="Q83" s="184">
        <f t="shared" si="5"/>
        <v>0</v>
      </c>
      <c r="R83" s="186" t="s">
        <v>210</v>
      </c>
      <c r="S83" s="186" t="s">
        <v>143</v>
      </c>
      <c r="T83" s="187" t="s">
        <v>143</v>
      </c>
      <c r="U83" s="164">
        <v>0.217</v>
      </c>
      <c r="V83" s="164">
        <f t="shared" si="6"/>
        <v>0.43</v>
      </c>
      <c r="W83" s="164"/>
      <c r="X83" s="164" t="s">
        <v>144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145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81">
        <v>39</v>
      </c>
      <c r="B84" s="182" t="s">
        <v>258</v>
      </c>
      <c r="C84" s="191" t="s">
        <v>259</v>
      </c>
      <c r="D84" s="183" t="s">
        <v>141</v>
      </c>
      <c r="E84" s="184">
        <v>2</v>
      </c>
      <c r="F84" s="185"/>
      <c r="G84" s="186">
        <f t="shared" si="0"/>
        <v>0</v>
      </c>
      <c r="H84" s="185"/>
      <c r="I84" s="186">
        <f t="shared" si="1"/>
        <v>0</v>
      </c>
      <c r="J84" s="185"/>
      <c r="K84" s="186">
        <f t="shared" si="2"/>
        <v>0</v>
      </c>
      <c r="L84" s="186">
        <v>15</v>
      </c>
      <c r="M84" s="186">
        <f t="shared" si="3"/>
        <v>0</v>
      </c>
      <c r="N84" s="184">
        <v>1.2E-4</v>
      </c>
      <c r="O84" s="184">
        <f t="shared" si="4"/>
        <v>0</v>
      </c>
      <c r="P84" s="184">
        <v>0</v>
      </c>
      <c r="Q84" s="184">
        <f t="shared" si="5"/>
        <v>0</v>
      </c>
      <c r="R84" s="186" t="s">
        <v>210</v>
      </c>
      <c r="S84" s="186" t="s">
        <v>143</v>
      </c>
      <c r="T84" s="187" t="s">
        <v>143</v>
      </c>
      <c r="U84" s="164">
        <v>0.47599999999999998</v>
      </c>
      <c r="V84" s="164">
        <f t="shared" si="6"/>
        <v>0.95</v>
      </c>
      <c r="W84" s="164"/>
      <c r="X84" s="164" t="s">
        <v>144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145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81">
        <v>40</v>
      </c>
      <c r="B85" s="182" t="s">
        <v>260</v>
      </c>
      <c r="C85" s="191" t="s">
        <v>261</v>
      </c>
      <c r="D85" s="183" t="s">
        <v>141</v>
      </c>
      <c r="E85" s="184">
        <v>1</v>
      </c>
      <c r="F85" s="185"/>
      <c r="G85" s="186">
        <f t="shared" si="0"/>
        <v>0</v>
      </c>
      <c r="H85" s="185"/>
      <c r="I85" s="186">
        <f t="shared" si="1"/>
        <v>0</v>
      </c>
      <c r="J85" s="185"/>
      <c r="K85" s="186">
        <f t="shared" si="2"/>
        <v>0</v>
      </c>
      <c r="L85" s="186">
        <v>15</v>
      </c>
      <c r="M85" s="186">
        <f t="shared" si="3"/>
        <v>0</v>
      </c>
      <c r="N85" s="184">
        <v>2.0000000000000001E-4</v>
      </c>
      <c r="O85" s="184">
        <f t="shared" si="4"/>
        <v>0</v>
      </c>
      <c r="P85" s="184">
        <v>0</v>
      </c>
      <c r="Q85" s="184">
        <f t="shared" si="5"/>
        <v>0</v>
      </c>
      <c r="R85" s="186" t="s">
        <v>210</v>
      </c>
      <c r="S85" s="186" t="s">
        <v>143</v>
      </c>
      <c r="T85" s="187" t="s">
        <v>143</v>
      </c>
      <c r="U85" s="164">
        <v>0.246</v>
      </c>
      <c r="V85" s="164">
        <f t="shared" si="6"/>
        <v>0.25</v>
      </c>
      <c r="W85" s="164"/>
      <c r="X85" s="164" t="s">
        <v>144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145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81">
        <v>41</v>
      </c>
      <c r="B86" s="182" t="s">
        <v>262</v>
      </c>
      <c r="C86" s="191" t="s">
        <v>263</v>
      </c>
      <c r="D86" s="183" t="s">
        <v>141</v>
      </c>
      <c r="E86" s="184">
        <v>2</v>
      </c>
      <c r="F86" s="185"/>
      <c r="G86" s="186">
        <f t="shared" si="0"/>
        <v>0</v>
      </c>
      <c r="H86" s="185"/>
      <c r="I86" s="186">
        <f t="shared" si="1"/>
        <v>0</v>
      </c>
      <c r="J86" s="185"/>
      <c r="K86" s="186">
        <f t="shared" si="2"/>
        <v>0</v>
      </c>
      <c r="L86" s="186">
        <v>15</v>
      </c>
      <c r="M86" s="186">
        <f t="shared" si="3"/>
        <v>0</v>
      </c>
      <c r="N86" s="184">
        <v>1.4999999999999999E-4</v>
      </c>
      <c r="O86" s="184">
        <f t="shared" si="4"/>
        <v>0</v>
      </c>
      <c r="P86" s="184">
        <v>0</v>
      </c>
      <c r="Q86" s="184">
        <f t="shared" si="5"/>
        <v>0</v>
      </c>
      <c r="R86" s="186" t="s">
        <v>210</v>
      </c>
      <c r="S86" s="186" t="s">
        <v>143</v>
      </c>
      <c r="T86" s="187" t="s">
        <v>143</v>
      </c>
      <c r="U86" s="164">
        <v>0.25</v>
      </c>
      <c r="V86" s="164">
        <f t="shared" si="6"/>
        <v>0.5</v>
      </c>
      <c r="W86" s="164"/>
      <c r="X86" s="164" t="s">
        <v>144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145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81">
        <v>42</v>
      </c>
      <c r="B87" s="182" t="s">
        <v>264</v>
      </c>
      <c r="C87" s="191" t="s">
        <v>265</v>
      </c>
      <c r="D87" s="183" t="s">
        <v>141</v>
      </c>
      <c r="E87" s="184">
        <v>1</v>
      </c>
      <c r="F87" s="185"/>
      <c r="G87" s="186">
        <f t="shared" si="0"/>
        <v>0</v>
      </c>
      <c r="H87" s="185"/>
      <c r="I87" s="186">
        <f t="shared" si="1"/>
        <v>0</v>
      </c>
      <c r="J87" s="185"/>
      <c r="K87" s="186">
        <f t="shared" si="2"/>
        <v>0</v>
      </c>
      <c r="L87" s="186">
        <v>15</v>
      </c>
      <c r="M87" s="186">
        <f t="shared" si="3"/>
        <v>0</v>
      </c>
      <c r="N87" s="184">
        <v>1.3999999999999999E-4</v>
      </c>
      <c r="O87" s="184">
        <f t="shared" si="4"/>
        <v>0</v>
      </c>
      <c r="P87" s="184">
        <v>0</v>
      </c>
      <c r="Q87" s="184">
        <f t="shared" si="5"/>
        <v>0</v>
      </c>
      <c r="R87" s="186"/>
      <c r="S87" s="186" t="s">
        <v>178</v>
      </c>
      <c r="T87" s="187" t="s">
        <v>179</v>
      </c>
      <c r="U87" s="164">
        <v>0.246</v>
      </c>
      <c r="V87" s="164">
        <f t="shared" si="6"/>
        <v>0.25</v>
      </c>
      <c r="W87" s="164"/>
      <c r="X87" s="164" t="s">
        <v>144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145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81">
        <v>43</v>
      </c>
      <c r="B88" s="182" t="s">
        <v>266</v>
      </c>
      <c r="C88" s="191" t="s">
        <v>267</v>
      </c>
      <c r="D88" s="183" t="s">
        <v>141</v>
      </c>
      <c r="E88" s="184">
        <v>1</v>
      </c>
      <c r="F88" s="185"/>
      <c r="G88" s="186">
        <f t="shared" si="0"/>
        <v>0</v>
      </c>
      <c r="H88" s="185"/>
      <c r="I88" s="186">
        <f t="shared" si="1"/>
        <v>0</v>
      </c>
      <c r="J88" s="185"/>
      <c r="K88" s="186">
        <f t="shared" si="2"/>
        <v>0</v>
      </c>
      <c r="L88" s="186">
        <v>15</v>
      </c>
      <c r="M88" s="186">
        <f t="shared" si="3"/>
        <v>0</v>
      </c>
      <c r="N88" s="184">
        <v>1.5499999999999999E-3</v>
      </c>
      <c r="O88" s="184">
        <f t="shared" si="4"/>
        <v>0</v>
      </c>
      <c r="P88" s="184">
        <v>0</v>
      </c>
      <c r="Q88" s="184">
        <f t="shared" si="5"/>
        <v>0</v>
      </c>
      <c r="R88" s="186" t="s">
        <v>187</v>
      </c>
      <c r="S88" s="186" t="s">
        <v>143</v>
      </c>
      <c r="T88" s="187" t="s">
        <v>143</v>
      </c>
      <c r="U88" s="164">
        <v>0</v>
      </c>
      <c r="V88" s="164">
        <f t="shared" si="6"/>
        <v>0</v>
      </c>
      <c r="W88" s="164"/>
      <c r="X88" s="164" t="s">
        <v>188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189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81">
        <v>44</v>
      </c>
      <c r="B89" s="182" t="s">
        <v>268</v>
      </c>
      <c r="C89" s="191" t="s">
        <v>269</v>
      </c>
      <c r="D89" s="183" t="s">
        <v>141</v>
      </c>
      <c r="E89" s="184">
        <v>6</v>
      </c>
      <c r="F89" s="185"/>
      <c r="G89" s="186">
        <f t="shared" si="0"/>
        <v>0</v>
      </c>
      <c r="H89" s="185"/>
      <c r="I89" s="186">
        <f t="shared" si="1"/>
        <v>0</v>
      </c>
      <c r="J89" s="185"/>
      <c r="K89" s="186">
        <f t="shared" si="2"/>
        <v>0</v>
      </c>
      <c r="L89" s="186">
        <v>15</v>
      </c>
      <c r="M89" s="186">
        <f t="shared" si="3"/>
        <v>0</v>
      </c>
      <c r="N89" s="184">
        <v>2.0000000000000001E-4</v>
      </c>
      <c r="O89" s="184">
        <f t="shared" si="4"/>
        <v>0</v>
      </c>
      <c r="P89" s="184">
        <v>0</v>
      </c>
      <c r="Q89" s="184">
        <f t="shared" si="5"/>
        <v>0</v>
      </c>
      <c r="R89" s="186" t="s">
        <v>187</v>
      </c>
      <c r="S89" s="186" t="s">
        <v>143</v>
      </c>
      <c r="T89" s="187" t="s">
        <v>143</v>
      </c>
      <c r="U89" s="164">
        <v>0</v>
      </c>
      <c r="V89" s="164">
        <f t="shared" si="6"/>
        <v>0</v>
      </c>
      <c r="W89" s="164"/>
      <c r="X89" s="164" t="s">
        <v>188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189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81">
        <v>45</v>
      </c>
      <c r="B90" s="182" t="s">
        <v>270</v>
      </c>
      <c r="C90" s="191" t="s">
        <v>271</v>
      </c>
      <c r="D90" s="183" t="s">
        <v>141</v>
      </c>
      <c r="E90" s="184">
        <v>1</v>
      </c>
      <c r="F90" s="185"/>
      <c r="G90" s="186">
        <f t="shared" si="0"/>
        <v>0</v>
      </c>
      <c r="H90" s="185"/>
      <c r="I90" s="186">
        <f t="shared" si="1"/>
        <v>0</v>
      </c>
      <c r="J90" s="185"/>
      <c r="K90" s="186">
        <f t="shared" si="2"/>
        <v>0</v>
      </c>
      <c r="L90" s="186">
        <v>15</v>
      </c>
      <c r="M90" s="186">
        <f t="shared" si="3"/>
        <v>0</v>
      </c>
      <c r="N90" s="184">
        <v>0</v>
      </c>
      <c r="O90" s="184">
        <f t="shared" si="4"/>
        <v>0</v>
      </c>
      <c r="P90" s="184">
        <v>0</v>
      </c>
      <c r="Q90" s="184">
        <f t="shared" si="5"/>
        <v>0</v>
      </c>
      <c r="R90" s="186" t="s">
        <v>187</v>
      </c>
      <c r="S90" s="186" t="s">
        <v>143</v>
      </c>
      <c r="T90" s="187" t="s">
        <v>143</v>
      </c>
      <c r="U90" s="164">
        <v>0</v>
      </c>
      <c r="V90" s="164">
        <f t="shared" si="6"/>
        <v>0</v>
      </c>
      <c r="W90" s="164"/>
      <c r="X90" s="164" t="s">
        <v>188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189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81">
        <v>46</v>
      </c>
      <c r="B91" s="182" t="s">
        <v>272</v>
      </c>
      <c r="C91" s="191" t="s">
        <v>273</v>
      </c>
      <c r="D91" s="183" t="s">
        <v>141</v>
      </c>
      <c r="E91" s="184">
        <v>1</v>
      </c>
      <c r="F91" s="185"/>
      <c r="G91" s="186">
        <f t="shared" si="0"/>
        <v>0</v>
      </c>
      <c r="H91" s="185"/>
      <c r="I91" s="186">
        <f t="shared" si="1"/>
        <v>0</v>
      </c>
      <c r="J91" s="185"/>
      <c r="K91" s="186">
        <f t="shared" si="2"/>
        <v>0</v>
      </c>
      <c r="L91" s="186">
        <v>15</v>
      </c>
      <c r="M91" s="186">
        <f t="shared" si="3"/>
        <v>0</v>
      </c>
      <c r="N91" s="184">
        <v>1.48E-3</v>
      </c>
      <c r="O91" s="184">
        <f t="shared" si="4"/>
        <v>0</v>
      </c>
      <c r="P91" s="184">
        <v>0</v>
      </c>
      <c r="Q91" s="184">
        <f t="shared" si="5"/>
        <v>0</v>
      </c>
      <c r="R91" s="186" t="s">
        <v>187</v>
      </c>
      <c r="S91" s="186" t="s">
        <v>143</v>
      </c>
      <c r="T91" s="187" t="s">
        <v>143</v>
      </c>
      <c r="U91" s="164">
        <v>0</v>
      </c>
      <c r="V91" s="164">
        <f t="shared" si="6"/>
        <v>0</v>
      </c>
      <c r="W91" s="164"/>
      <c r="X91" s="164" t="s">
        <v>188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189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81">
        <v>47</v>
      </c>
      <c r="B92" s="182" t="s">
        <v>274</v>
      </c>
      <c r="C92" s="191" t="s">
        <v>275</v>
      </c>
      <c r="D92" s="183" t="s">
        <v>141</v>
      </c>
      <c r="E92" s="184">
        <v>1</v>
      </c>
      <c r="F92" s="185"/>
      <c r="G92" s="186">
        <f t="shared" si="0"/>
        <v>0</v>
      </c>
      <c r="H92" s="185"/>
      <c r="I92" s="186">
        <f t="shared" si="1"/>
        <v>0</v>
      </c>
      <c r="J92" s="185"/>
      <c r="K92" s="186">
        <f t="shared" si="2"/>
        <v>0</v>
      </c>
      <c r="L92" s="186">
        <v>15</v>
      </c>
      <c r="M92" s="186">
        <f t="shared" si="3"/>
        <v>0</v>
      </c>
      <c r="N92" s="184">
        <v>1.1999999999999999E-3</v>
      </c>
      <c r="O92" s="184">
        <f t="shared" si="4"/>
        <v>0</v>
      </c>
      <c r="P92" s="184">
        <v>0</v>
      </c>
      <c r="Q92" s="184">
        <f t="shared" si="5"/>
        <v>0</v>
      </c>
      <c r="R92" s="186" t="s">
        <v>187</v>
      </c>
      <c r="S92" s="186" t="s">
        <v>143</v>
      </c>
      <c r="T92" s="187" t="s">
        <v>143</v>
      </c>
      <c r="U92" s="164">
        <v>0</v>
      </c>
      <c r="V92" s="164">
        <f t="shared" si="6"/>
        <v>0</v>
      </c>
      <c r="W92" s="164"/>
      <c r="X92" s="164" t="s">
        <v>188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189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81">
        <v>48</v>
      </c>
      <c r="B93" s="182" t="s">
        <v>276</v>
      </c>
      <c r="C93" s="191" t="s">
        <v>277</v>
      </c>
      <c r="D93" s="183" t="s">
        <v>141</v>
      </c>
      <c r="E93" s="184">
        <v>2</v>
      </c>
      <c r="F93" s="185"/>
      <c r="G93" s="186">
        <f t="shared" si="0"/>
        <v>0</v>
      </c>
      <c r="H93" s="185"/>
      <c r="I93" s="186">
        <f t="shared" si="1"/>
        <v>0</v>
      </c>
      <c r="J93" s="185"/>
      <c r="K93" s="186">
        <f t="shared" si="2"/>
        <v>0</v>
      </c>
      <c r="L93" s="186">
        <v>15</v>
      </c>
      <c r="M93" s="186">
        <f t="shared" si="3"/>
        <v>0</v>
      </c>
      <c r="N93" s="184">
        <v>3.1E-4</v>
      </c>
      <c r="O93" s="184">
        <f t="shared" si="4"/>
        <v>0</v>
      </c>
      <c r="P93" s="184">
        <v>0</v>
      </c>
      <c r="Q93" s="184">
        <f t="shared" si="5"/>
        <v>0</v>
      </c>
      <c r="R93" s="186" t="s">
        <v>187</v>
      </c>
      <c r="S93" s="186" t="s">
        <v>143</v>
      </c>
      <c r="T93" s="187" t="s">
        <v>143</v>
      </c>
      <c r="U93" s="164">
        <v>0</v>
      </c>
      <c r="V93" s="164">
        <f t="shared" si="6"/>
        <v>0</v>
      </c>
      <c r="W93" s="164"/>
      <c r="X93" s="164" t="s">
        <v>188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189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81">
        <v>49</v>
      </c>
      <c r="B94" s="182" t="s">
        <v>278</v>
      </c>
      <c r="C94" s="191" t="s">
        <v>279</v>
      </c>
      <c r="D94" s="183" t="s">
        <v>141</v>
      </c>
      <c r="E94" s="184">
        <v>1</v>
      </c>
      <c r="F94" s="185"/>
      <c r="G94" s="186">
        <f t="shared" si="0"/>
        <v>0</v>
      </c>
      <c r="H94" s="185"/>
      <c r="I94" s="186">
        <f t="shared" si="1"/>
        <v>0</v>
      </c>
      <c r="J94" s="185"/>
      <c r="K94" s="186">
        <f t="shared" si="2"/>
        <v>0</v>
      </c>
      <c r="L94" s="186">
        <v>15</v>
      </c>
      <c r="M94" s="186">
        <f t="shared" si="3"/>
        <v>0</v>
      </c>
      <c r="N94" s="184">
        <v>5.0000000000000001E-4</v>
      </c>
      <c r="O94" s="184">
        <f t="shared" si="4"/>
        <v>0</v>
      </c>
      <c r="P94" s="184">
        <v>0</v>
      </c>
      <c r="Q94" s="184">
        <f t="shared" si="5"/>
        <v>0</v>
      </c>
      <c r="R94" s="186" t="s">
        <v>187</v>
      </c>
      <c r="S94" s="186" t="s">
        <v>143</v>
      </c>
      <c r="T94" s="187" t="s">
        <v>143</v>
      </c>
      <c r="U94" s="164">
        <v>0</v>
      </c>
      <c r="V94" s="164">
        <f t="shared" si="6"/>
        <v>0</v>
      </c>
      <c r="W94" s="164"/>
      <c r="X94" s="164" t="s">
        <v>188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189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81">
        <v>50</v>
      </c>
      <c r="B95" s="182" t="s">
        <v>280</v>
      </c>
      <c r="C95" s="191" t="s">
        <v>281</v>
      </c>
      <c r="D95" s="183" t="s">
        <v>141</v>
      </c>
      <c r="E95" s="184">
        <v>1</v>
      </c>
      <c r="F95" s="185"/>
      <c r="G95" s="186">
        <f t="shared" si="0"/>
        <v>0</v>
      </c>
      <c r="H95" s="185"/>
      <c r="I95" s="186">
        <f t="shared" si="1"/>
        <v>0</v>
      </c>
      <c r="J95" s="185"/>
      <c r="K95" s="186">
        <f t="shared" si="2"/>
        <v>0</v>
      </c>
      <c r="L95" s="186">
        <v>15</v>
      </c>
      <c r="M95" s="186">
        <f t="shared" si="3"/>
        <v>0</v>
      </c>
      <c r="N95" s="184">
        <v>1.2999999999999999E-2</v>
      </c>
      <c r="O95" s="184">
        <f t="shared" si="4"/>
        <v>0.01</v>
      </c>
      <c r="P95" s="184">
        <v>0</v>
      </c>
      <c r="Q95" s="184">
        <f t="shared" si="5"/>
        <v>0</v>
      </c>
      <c r="R95" s="186"/>
      <c r="S95" s="186" t="s">
        <v>178</v>
      </c>
      <c r="T95" s="187" t="s">
        <v>179</v>
      </c>
      <c r="U95" s="164">
        <v>0</v>
      </c>
      <c r="V95" s="164">
        <f t="shared" si="6"/>
        <v>0</v>
      </c>
      <c r="W95" s="164"/>
      <c r="X95" s="164" t="s">
        <v>188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189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81">
        <v>51</v>
      </c>
      <c r="B96" s="182" t="s">
        <v>282</v>
      </c>
      <c r="C96" s="191" t="s">
        <v>283</v>
      </c>
      <c r="D96" s="183" t="s">
        <v>141</v>
      </c>
      <c r="E96" s="184">
        <v>1</v>
      </c>
      <c r="F96" s="185"/>
      <c r="G96" s="186">
        <f t="shared" si="0"/>
        <v>0</v>
      </c>
      <c r="H96" s="185"/>
      <c r="I96" s="186">
        <f t="shared" si="1"/>
        <v>0</v>
      </c>
      <c r="J96" s="185"/>
      <c r="K96" s="186">
        <f t="shared" si="2"/>
        <v>0</v>
      </c>
      <c r="L96" s="186">
        <v>15</v>
      </c>
      <c r="M96" s="186">
        <f t="shared" si="3"/>
        <v>0</v>
      </c>
      <c r="N96" s="184">
        <v>0.01</v>
      </c>
      <c r="O96" s="184">
        <f t="shared" si="4"/>
        <v>0.01</v>
      </c>
      <c r="P96" s="184">
        <v>0</v>
      </c>
      <c r="Q96" s="184">
        <f t="shared" si="5"/>
        <v>0</v>
      </c>
      <c r="R96" s="186"/>
      <c r="S96" s="186" t="s">
        <v>178</v>
      </c>
      <c r="T96" s="187" t="s">
        <v>179</v>
      </c>
      <c r="U96" s="164">
        <v>0</v>
      </c>
      <c r="V96" s="164">
        <f t="shared" si="6"/>
        <v>0</v>
      </c>
      <c r="W96" s="164"/>
      <c r="X96" s="164" t="s">
        <v>188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189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81">
        <v>52</v>
      </c>
      <c r="B97" s="182" t="s">
        <v>284</v>
      </c>
      <c r="C97" s="191" t="s">
        <v>285</v>
      </c>
      <c r="D97" s="183" t="s">
        <v>141</v>
      </c>
      <c r="E97" s="184">
        <v>1</v>
      </c>
      <c r="F97" s="185"/>
      <c r="G97" s="186">
        <f t="shared" si="0"/>
        <v>0</v>
      </c>
      <c r="H97" s="185"/>
      <c r="I97" s="186">
        <f t="shared" si="1"/>
        <v>0</v>
      </c>
      <c r="J97" s="185"/>
      <c r="K97" s="186">
        <f t="shared" si="2"/>
        <v>0</v>
      </c>
      <c r="L97" s="186">
        <v>15</v>
      </c>
      <c r="M97" s="186">
        <f t="shared" si="3"/>
        <v>0</v>
      </c>
      <c r="N97" s="184">
        <v>1.2999999999999999E-2</v>
      </c>
      <c r="O97" s="184">
        <f t="shared" si="4"/>
        <v>0.01</v>
      </c>
      <c r="P97" s="184">
        <v>0</v>
      </c>
      <c r="Q97" s="184">
        <f t="shared" si="5"/>
        <v>0</v>
      </c>
      <c r="R97" s="186" t="s">
        <v>187</v>
      </c>
      <c r="S97" s="186" t="s">
        <v>143</v>
      </c>
      <c r="T97" s="187" t="s">
        <v>143</v>
      </c>
      <c r="U97" s="164">
        <v>0</v>
      </c>
      <c r="V97" s="164">
        <f t="shared" si="6"/>
        <v>0</v>
      </c>
      <c r="W97" s="164"/>
      <c r="X97" s="164" t="s">
        <v>188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189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33.75" outlineLevel="1" x14ac:dyDescent="0.2">
      <c r="A98" s="181">
        <v>53</v>
      </c>
      <c r="B98" s="182" t="s">
        <v>286</v>
      </c>
      <c r="C98" s="191" t="s">
        <v>287</v>
      </c>
      <c r="D98" s="183" t="s">
        <v>141</v>
      </c>
      <c r="E98" s="184">
        <v>1</v>
      </c>
      <c r="F98" s="185"/>
      <c r="G98" s="186">
        <f t="shared" si="0"/>
        <v>0</v>
      </c>
      <c r="H98" s="185"/>
      <c r="I98" s="186">
        <f t="shared" si="1"/>
        <v>0</v>
      </c>
      <c r="J98" s="185"/>
      <c r="K98" s="186">
        <f t="shared" si="2"/>
        <v>0</v>
      </c>
      <c r="L98" s="186">
        <v>15</v>
      </c>
      <c r="M98" s="186">
        <f t="shared" si="3"/>
        <v>0</v>
      </c>
      <c r="N98" s="184">
        <v>2.5000000000000001E-2</v>
      </c>
      <c r="O98" s="184">
        <f t="shared" si="4"/>
        <v>0.03</v>
      </c>
      <c r="P98" s="184">
        <v>0</v>
      </c>
      <c r="Q98" s="184">
        <f t="shared" si="5"/>
        <v>0</v>
      </c>
      <c r="R98" s="186" t="s">
        <v>187</v>
      </c>
      <c r="S98" s="186" t="s">
        <v>143</v>
      </c>
      <c r="T98" s="187" t="s">
        <v>143</v>
      </c>
      <c r="U98" s="164">
        <v>0</v>
      </c>
      <c r="V98" s="164">
        <f t="shared" si="6"/>
        <v>0</v>
      </c>
      <c r="W98" s="164"/>
      <c r="X98" s="164" t="s">
        <v>188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189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x14ac:dyDescent="0.2">
      <c r="A99" s="167" t="s">
        <v>137</v>
      </c>
      <c r="B99" s="168" t="s">
        <v>92</v>
      </c>
      <c r="C99" s="190" t="s">
        <v>93</v>
      </c>
      <c r="D99" s="169"/>
      <c r="E99" s="170"/>
      <c r="F99" s="171"/>
      <c r="G99" s="171">
        <f>SUMIF(AG100:AG112,"&lt;&gt;NOR",G100:G112)</f>
        <v>0</v>
      </c>
      <c r="H99" s="171"/>
      <c r="I99" s="171">
        <f>SUM(I100:I112)</f>
        <v>0</v>
      </c>
      <c r="J99" s="171"/>
      <c r="K99" s="171">
        <f>SUM(K100:K112)</f>
        <v>0</v>
      </c>
      <c r="L99" s="171"/>
      <c r="M99" s="171">
        <f>SUM(M100:M112)</f>
        <v>0</v>
      </c>
      <c r="N99" s="170"/>
      <c r="O99" s="170">
        <f>SUM(O100:O112)</f>
        <v>0.28999999999999998</v>
      </c>
      <c r="P99" s="170"/>
      <c r="Q99" s="170">
        <f>SUM(Q100:Q112)</f>
        <v>0.92</v>
      </c>
      <c r="R99" s="171"/>
      <c r="S99" s="171"/>
      <c r="T99" s="172"/>
      <c r="U99" s="166"/>
      <c r="V99" s="166">
        <f>SUM(V100:V112)</f>
        <v>8.8800000000000008</v>
      </c>
      <c r="W99" s="166"/>
      <c r="X99" s="166"/>
      <c r="AG99" t="s">
        <v>138</v>
      </c>
    </row>
    <row r="100" spans="1:60" outlineLevel="1" x14ac:dyDescent="0.2">
      <c r="A100" s="181">
        <v>54</v>
      </c>
      <c r="B100" s="182" t="s">
        <v>288</v>
      </c>
      <c r="C100" s="191" t="s">
        <v>289</v>
      </c>
      <c r="D100" s="183" t="s">
        <v>141</v>
      </c>
      <c r="E100" s="184">
        <v>1</v>
      </c>
      <c r="F100" s="185"/>
      <c r="G100" s="186">
        <f t="shared" ref="G100:G111" si="7">ROUND(E100*F100,2)</f>
        <v>0</v>
      </c>
      <c r="H100" s="185"/>
      <c r="I100" s="186">
        <f t="shared" ref="I100:I111" si="8">ROUND(E100*H100,2)</f>
        <v>0</v>
      </c>
      <c r="J100" s="185"/>
      <c r="K100" s="186">
        <f t="shared" ref="K100:K111" si="9">ROUND(E100*J100,2)</f>
        <v>0</v>
      </c>
      <c r="L100" s="186">
        <v>15</v>
      </c>
      <c r="M100" s="186">
        <f t="shared" ref="M100:M111" si="10">G100*(1+L100/100)</f>
        <v>0</v>
      </c>
      <c r="N100" s="184">
        <v>0</v>
      </c>
      <c r="O100" s="184">
        <f t="shared" ref="O100:O111" si="11">ROUND(E100*N100,2)</f>
        <v>0</v>
      </c>
      <c r="P100" s="184">
        <v>0</v>
      </c>
      <c r="Q100" s="184">
        <f t="shared" ref="Q100:Q111" si="12">ROUND(E100*P100,2)</f>
        <v>0</v>
      </c>
      <c r="R100" s="186" t="s">
        <v>290</v>
      </c>
      <c r="S100" s="186" t="s">
        <v>143</v>
      </c>
      <c r="T100" s="187" t="s">
        <v>143</v>
      </c>
      <c r="U100" s="164">
        <v>4.0670000000000002</v>
      </c>
      <c r="V100" s="164">
        <f t="shared" ref="V100:V111" si="13">ROUND(E100*U100,2)</f>
        <v>4.07</v>
      </c>
      <c r="W100" s="164"/>
      <c r="X100" s="164" t="s">
        <v>144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145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1">
        <v>55</v>
      </c>
      <c r="B101" s="182" t="s">
        <v>291</v>
      </c>
      <c r="C101" s="191" t="s">
        <v>292</v>
      </c>
      <c r="D101" s="183" t="s">
        <v>141</v>
      </c>
      <c r="E101" s="184">
        <v>1</v>
      </c>
      <c r="F101" s="185"/>
      <c r="G101" s="186">
        <f t="shared" si="7"/>
        <v>0</v>
      </c>
      <c r="H101" s="185"/>
      <c r="I101" s="186">
        <f t="shared" si="8"/>
        <v>0</v>
      </c>
      <c r="J101" s="185"/>
      <c r="K101" s="186">
        <f t="shared" si="9"/>
        <v>0</v>
      </c>
      <c r="L101" s="186">
        <v>15</v>
      </c>
      <c r="M101" s="186">
        <f t="shared" si="10"/>
        <v>0</v>
      </c>
      <c r="N101" s="184">
        <v>0</v>
      </c>
      <c r="O101" s="184">
        <f t="shared" si="11"/>
        <v>0</v>
      </c>
      <c r="P101" s="184">
        <v>0.17399999999999999</v>
      </c>
      <c r="Q101" s="184">
        <f t="shared" si="12"/>
        <v>0.17</v>
      </c>
      <c r="R101" s="186" t="s">
        <v>290</v>
      </c>
      <c r="S101" s="186" t="s">
        <v>143</v>
      </c>
      <c r="T101" s="187" t="s">
        <v>143</v>
      </c>
      <c r="U101" s="164">
        <v>0.95</v>
      </c>
      <c r="V101" s="164">
        <f t="shared" si="13"/>
        <v>0.95</v>
      </c>
      <c r="W101" s="164"/>
      <c r="X101" s="164" t="s">
        <v>144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145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81">
        <v>56</v>
      </c>
      <c r="B102" s="182" t="s">
        <v>293</v>
      </c>
      <c r="C102" s="191" t="s">
        <v>294</v>
      </c>
      <c r="D102" s="183" t="s">
        <v>148</v>
      </c>
      <c r="E102" s="184">
        <v>33.893500000000003</v>
      </c>
      <c r="F102" s="185"/>
      <c r="G102" s="186">
        <f t="shared" si="7"/>
        <v>0</v>
      </c>
      <c r="H102" s="185"/>
      <c r="I102" s="186">
        <f t="shared" si="8"/>
        <v>0</v>
      </c>
      <c r="J102" s="185"/>
      <c r="K102" s="186">
        <f t="shared" si="9"/>
        <v>0</v>
      </c>
      <c r="L102" s="186">
        <v>15</v>
      </c>
      <c r="M102" s="186">
        <f t="shared" si="10"/>
        <v>0</v>
      </c>
      <c r="N102" s="184">
        <v>1.6000000000000001E-4</v>
      </c>
      <c r="O102" s="184">
        <f t="shared" si="11"/>
        <v>0.01</v>
      </c>
      <c r="P102" s="184">
        <v>2.1999999999999999E-2</v>
      </c>
      <c r="Q102" s="184">
        <f t="shared" si="12"/>
        <v>0.75</v>
      </c>
      <c r="R102" s="186"/>
      <c r="S102" s="186" t="s">
        <v>178</v>
      </c>
      <c r="T102" s="187" t="s">
        <v>295</v>
      </c>
      <c r="U102" s="164">
        <v>0.114</v>
      </c>
      <c r="V102" s="164">
        <f t="shared" si="13"/>
        <v>3.86</v>
      </c>
      <c r="W102" s="164"/>
      <c r="X102" s="164" t="s">
        <v>144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145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81">
        <v>57</v>
      </c>
      <c r="B103" s="182" t="s">
        <v>296</v>
      </c>
      <c r="C103" s="191" t="s">
        <v>297</v>
      </c>
      <c r="D103" s="183" t="s">
        <v>141</v>
      </c>
      <c r="E103" s="184">
        <v>1</v>
      </c>
      <c r="F103" s="185"/>
      <c r="G103" s="186">
        <f t="shared" si="7"/>
        <v>0</v>
      </c>
      <c r="H103" s="185"/>
      <c r="I103" s="186">
        <f t="shared" si="8"/>
        <v>0</v>
      </c>
      <c r="J103" s="185"/>
      <c r="K103" s="186">
        <f t="shared" si="9"/>
        <v>0</v>
      </c>
      <c r="L103" s="186">
        <v>15</v>
      </c>
      <c r="M103" s="186">
        <f t="shared" si="10"/>
        <v>0</v>
      </c>
      <c r="N103" s="184">
        <v>7.5000000000000002E-4</v>
      </c>
      <c r="O103" s="184">
        <f t="shared" si="11"/>
        <v>0</v>
      </c>
      <c r="P103" s="184">
        <v>0</v>
      </c>
      <c r="Q103" s="184">
        <f t="shared" si="12"/>
        <v>0</v>
      </c>
      <c r="R103" s="186" t="s">
        <v>187</v>
      </c>
      <c r="S103" s="186" t="s">
        <v>143</v>
      </c>
      <c r="T103" s="187" t="s">
        <v>143</v>
      </c>
      <c r="U103" s="164">
        <v>0</v>
      </c>
      <c r="V103" s="164">
        <f t="shared" si="13"/>
        <v>0</v>
      </c>
      <c r="W103" s="164"/>
      <c r="X103" s="164" t="s">
        <v>188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189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81">
        <v>58</v>
      </c>
      <c r="B104" s="182" t="s">
        <v>298</v>
      </c>
      <c r="C104" s="191" t="s">
        <v>299</v>
      </c>
      <c r="D104" s="183" t="s">
        <v>141</v>
      </c>
      <c r="E104" s="184">
        <v>3</v>
      </c>
      <c r="F104" s="185"/>
      <c r="G104" s="186">
        <f t="shared" si="7"/>
        <v>0</v>
      </c>
      <c r="H104" s="185"/>
      <c r="I104" s="186">
        <f t="shared" si="8"/>
        <v>0</v>
      </c>
      <c r="J104" s="185"/>
      <c r="K104" s="186">
        <f t="shared" si="9"/>
        <v>0</v>
      </c>
      <c r="L104" s="186">
        <v>15</v>
      </c>
      <c r="M104" s="186">
        <f t="shared" si="10"/>
        <v>0</v>
      </c>
      <c r="N104" s="184">
        <v>8.0000000000000004E-4</v>
      </c>
      <c r="O104" s="184">
        <f t="shared" si="11"/>
        <v>0</v>
      </c>
      <c r="P104" s="184">
        <v>0</v>
      </c>
      <c r="Q104" s="184">
        <f t="shared" si="12"/>
        <v>0</v>
      </c>
      <c r="R104" s="186" t="s">
        <v>187</v>
      </c>
      <c r="S104" s="186" t="s">
        <v>143</v>
      </c>
      <c r="T104" s="187" t="s">
        <v>143</v>
      </c>
      <c r="U104" s="164">
        <v>0</v>
      </c>
      <c r="V104" s="164">
        <f t="shared" si="13"/>
        <v>0</v>
      </c>
      <c r="W104" s="164"/>
      <c r="X104" s="164" t="s">
        <v>188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189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ht="22.5" outlineLevel="1" x14ac:dyDescent="0.2">
      <c r="A105" s="181">
        <v>59</v>
      </c>
      <c r="B105" s="182" t="s">
        <v>300</v>
      </c>
      <c r="C105" s="191" t="s">
        <v>301</v>
      </c>
      <c r="D105" s="183" t="s">
        <v>141</v>
      </c>
      <c r="E105" s="184">
        <v>1</v>
      </c>
      <c r="F105" s="185"/>
      <c r="G105" s="186">
        <f t="shared" si="7"/>
        <v>0</v>
      </c>
      <c r="H105" s="185"/>
      <c r="I105" s="186">
        <f t="shared" si="8"/>
        <v>0</v>
      </c>
      <c r="J105" s="185"/>
      <c r="K105" s="186">
        <f t="shared" si="9"/>
        <v>0</v>
      </c>
      <c r="L105" s="186">
        <v>15</v>
      </c>
      <c r="M105" s="186">
        <f t="shared" si="10"/>
        <v>0</v>
      </c>
      <c r="N105" s="184">
        <v>1.2999999999999999E-2</v>
      </c>
      <c r="O105" s="184">
        <f t="shared" si="11"/>
        <v>0.01</v>
      </c>
      <c r="P105" s="184">
        <v>0</v>
      </c>
      <c r="Q105" s="184">
        <f t="shared" si="12"/>
        <v>0</v>
      </c>
      <c r="R105" s="186" t="s">
        <v>187</v>
      </c>
      <c r="S105" s="186" t="s">
        <v>143</v>
      </c>
      <c r="T105" s="187" t="s">
        <v>143</v>
      </c>
      <c r="U105" s="164">
        <v>0</v>
      </c>
      <c r="V105" s="164">
        <f t="shared" si="13"/>
        <v>0</v>
      </c>
      <c r="W105" s="164"/>
      <c r="X105" s="164" t="s">
        <v>188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189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ht="22.5" outlineLevel="1" x14ac:dyDescent="0.2">
      <c r="A106" s="181">
        <v>60</v>
      </c>
      <c r="B106" s="182" t="s">
        <v>302</v>
      </c>
      <c r="C106" s="191" t="s">
        <v>303</v>
      </c>
      <c r="D106" s="183" t="s">
        <v>141</v>
      </c>
      <c r="E106" s="184">
        <v>2</v>
      </c>
      <c r="F106" s="185"/>
      <c r="G106" s="186">
        <f t="shared" si="7"/>
        <v>0</v>
      </c>
      <c r="H106" s="185"/>
      <c r="I106" s="186">
        <f t="shared" si="8"/>
        <v>0</v>
      </c>
      <c r="J106" s="185"/>
      <c r="K106" s="186">
        <f t="shared" si="9"/>
        <v>0</v>
      </c>
      <c r="L106" s="186">
        <v>15</v>
      </c>
      <c r="M106" s="186">
        <f t="shared" si="10"/>
        <v>0</v>
      </c>
      <c r="N106" s="184">
        <v>0.02</v>
      </c>
      <c r="O106" s="184">
        <f t="shared" si="11"/>
        <v>0.04</v>
      </c>
      <c r="P106" s="184">
        <v>0</v>
      </c>
      <c r="Q106" s="184">
        <f t="shared" si="12"/>
        <v>0</v>
      </c>
      <c r="R106" s="186" t="s">
        <v>187</v>
      </c>
      <c r="S106" s="186" t="s">
        <v>143</v>
      </c>
      <c r="T106" s="187" t="s">
        <v>143</v>
      </c>
      <c r="U106" s="164">
        <v>0</v>
      </c>
      <c r="V106" s="164">
        <f t="shared" si="13"/>
        <v>0</v>
      </c>
      <c r="W106" s="164"/>
      <c r="X106" s="164" t="s">
        <v>188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189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22.5" outlineLevel="1" x14ac:dyDescent="0.2">
      <c r="A107" s="181">
        <v>61</v>
      </c>
      <c r="B107" s="182" t="s">
        <v>304</v>
      </c>
      <c r="C107" s="191" t="s">
        <v>305</v>
      </c>
      <c r="D107" s="183" t="s">
        <v>141</v>
      </c>
      <c r="E107" s="184">
        <v>1</v>
      </c>
      <c r="F107" s="185"/>
      <c r="G107" s="186">
        <f t="shared" si="7"/>
        <v>0</v>
      </c>
      <c r="H107" s="185"/>
      <c r="I107" s="186">
        <f t="shared" si="8"/>
        <v>0</v>
      </c>
      <c r="J107" s="185"/>
      <c r="K107" s="186">
        <f t="shared" si="9"/>
        <v>0</v>
      </c>
      <c r="L107" s="186">
        <v>15</v>
      </c>
      <c r="M107" s="186">
        <f t="shared" si="10"/>
        <v>0</v>
      </c>
      <c r="N107" s="184">
        <v>2.5000000000000001E-2</v>
      </c>
      <c r="O107" s="184">
        <f t="shared" si="11"/>
        <v>0.03</v>
      </c>
      <c r="P107" s="184">
        <v>0</v>
      </c>
      <c r="Q107" s="184">
        <f t="shared" si="12"/>
        <v>0</v>
      </c>
      <c r="R107" s="186" t="s">
        <v>187</v>
      </c>
      <c r="S107" s="186" t="s">
        <v>143</v>
      </c>
      <c r="T107" s="187" t="s">
        <v>143</v>
      </c>
      <c r="U107" s="164">
        <v>0</v>
      </c>
      <c r="V107" s="164">
        <f t="shared" si="13"/>
        <v>0</v>
      </c>
      <c r="W107" s="164"/>
      <c r="X107" s="164" t="s">
        <v>188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189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33.75" outlineLevel="1" x14ac:dyDescent="0.2">
      <c r="A108" s="181">
        <v>62</v>
      </c>
      <c r="B108" s="182" t="s">
        <v>306</v>
      </c>
      <c r="C108" s="191" t="s">
        <v>307</v>
      </c>
      <c r="D108" s="183" t="s">
        <v>141</v>
      </c>
      <c r="E108" s="184">
        <v>1</v>
      </c>
      <c r="F108" s="185"/>
      <c r="G108" s="186">
        <f t="shared" si="7"/>
        <v>0</v>
      </c>
      <c r="H108" s="185"/>
      <c r="I108" s="186">
        <f t="shared" si="8"/>
        <v>0</v>
      </c>
      <c r="J108" s="185"/>
      <c r="K108" s="186">
        <f t="shared" si="9"/>
        <v>0</v>
      </c>
      <c r="L108" s="186">
        <v>15</v>
      </c>
      <c r="M108" s="186">
        <f t="shared" si="10"/>
        <v>0</v>
      </c>
      <c r="N108" s="184">
        <v>2.4E-2</v>
      </c>
      <c r="O108" s="184">
        <f t="shared" si="11"/>
        <v>0.02</v>
      </c>
      <c r="P108" s="184">
        <v>0</v>
      </c>
      <c r="Q108" s="184">
        <f t="shared" si="12"/>
        <v>0</v>
      </c>
      <c r="R108" s="186" t="s">
        <v>187</v>
      </c>
      <c r="S108" s="186" t="s">
        <v>143</v>
      </c>
      <c r="T108" s="187" t="s">
        <v>143</v>
      </c>
      <c r="U108" s="164">
        <v>0</v>
      </c>
      <c r="V108" s="164">
        <f t="shared" si="13"/>
        <v>0</v>
      </c>
      <c r="W108" s="164"/>
      <c r="X108" s="164" t="s">
        <v>188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189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81">
        <v>63</v>
      </c>
      <c r="B109" s="182" t="s">
        <v>308</v>
      </c>
      <c r="C109" s="191" t="s">
        <v>309</v>
      </c>
      <c r="D109" s="183" t="s">
        <v>235</v>
      </c>
      <c r="E109" s="184">
        <v>1</v>
      </c>
      <c r="F109" s="185"/>
      <c r="G109" s="186">
        <f t="shared" si="7"/>
        <v>0</v>
      </c>
      <c r="H109" s="185"/>
      <c r="I109" s="186">
        <f t="shared" si="8"/>
        <v>0</v>
      </c>
      <c r="J109" s="185"/>
      <c r="K109" s="186">
        <f t="shared" si="9"/>
        <v>0</v>
      </c>
      <c r="L109" s="186">
        <v>15</v>
      </c>
      <c r="M109" s="186">
        <f t="shared" si="10"/>
        <v>0</v>
      </c>
      <c r="N109" s="184">
        <v>0.184</v>
      </c>
      <c r="O109" s="184">
        <f t="shared" si="11"/>
        <v>0.18</v>
      </c>
      <c r="P109" s="184">
        <v>0</v>
      </c>
      <c r="Q109" s="184">
        <f t="shared" si="12"/>
        <v>0</v>
      </c>
      <c r="R109" s="186" t="s">
        <v>187</v>
      </c>
      <c r="S109" s="186" t="s">
        <v>143</v>
      </c>
      <c r="T109" s="187" t="s">
        <v>143</v>
      </c>
      <c r="U109" s="164">
        <v>0</v>
      </c>
      <c r="V109" s="164">
        <f t="shared" si="13"/>
        <v>0</v>
      </c>
      <c r="W109" s="164"/>
      <c r="X109" s="164" t="s">
        <v>188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189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74">
        <v>64</v>
      </c>
      <c r="B110" s="175" t="s">
        <v>310</v>
      </c>
      <c r="C110" s="192" t="s">
        <v>311</v>
      </c>
      <c r="D110" s="176" t="s">
        <v>312</v>
      </c>
      <c r="E110" s="177">
        <v>1</v>
      </c>
      <c r="F110" s="178"/>
      <c r="G110" s="179">
        <f t="shared" si="7"/>
        <v>0</v>
      </c>
      <c r="H110" s="178"/>
      <c r="I110" s="179">
        <f t="shared" si="8"/>
        <v>0</v>
      </c>
      <c r="J110" s="178"/>
      <c r="K110" s="179">
        <f t="shared" si="9"/>
        <v>0</v>
      </c>
      <c r="L110" s="179">
        <v>15</v>
      </c>
      <c r="M110" s="179">
        <f t="shared" si="10"/>
        <v>0</v>
      </c>
      <c r="N110" s="177">
        <v>0</v>
      </c>
      <c r="O110" s="177">
        <f t="shared" si="11"/>
        <v>0</v>
      </c>
      <c r="P110" s="177">
        <v>0</v>
      </c>
      <c r="Q110" s="177">
        <f t="shared" si="12"/>
        <v>0</v>
      </c>
      <c r="R110" s="179"/>
      <c r="S110" s="179" t="s">
        <v>178</v>
      </c>
      <c r="T110" s="180" t="s">
        <v>179</v>
      </c>
      <c r="U110" s="164">
        <v>0</v>
      </c>
      <c r="V110" s="164">
        <f t="shared" si="13"/>
        <v>0</v>
      </c>
      <c r="W110" s="164"/>
      <c r="X110" s="164" t="s">
        <v>188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189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>
        <v>65</v>
      </c>
      <c r="B111" s="161" t="s">
        <v>313</v>
      </c>
      <c r="C111" s="193" t="s">
        <v>314</v>
      </c>
      <c r="D111" s="162" t="s">
        <v>0</v>
      </c>
      <c r="E111" s="189"/>
      <c r="F111" s="165"/>
      <c r="G111" s="164">
        <f t="shared" si="7"/>
        <v>0</v>
      </c>
      <c r="H111" s="165"/>
      <c r="I111" s="164">
        <f t="shared" si="8"/>
        <v>0</v>
      </c>
      <c r="J111" s="165"/>
      <c r="K111" s="164">
        <f t="shared" si="9"/>
        <v>0</v>
      </c>
      <c r="L111" s="164">
        <v>15</v>
      </c>
      <c r="M111" s="164">
        <f t="shared" si="10"/>
        <v>0</v>
      </c>
      <c r="N111" s="163">
        <v>0</v>
      </c>
      <c r="O111" s="163">
        <f t="shared" si="11"/>
        <v>0</v>
      </c>
      <c r="P111" s="163">
        <v>0</v>
      </c>
      <c r="Q111" s="163">
        <f t="shared" si="12"/>
        <v>0</v>
      </c>
      <c r="R111" s="164" t="s">
        <v>290</v>
      </c>
      <c r="S111" s="164" t="s">
        <v>143</v>
      </c>
      <c r="T111" s="164" t="s">
        <v>143</v>
      </c>
      <c r="U111" s="164">
        <v>0</v>
      </c>
      <c r="V111" s="164">
        <f t="shared" si="13"/>
        <v>0</v>
      </c>
      <c r="W111" s="164"/>
      <c r="X111" s="164" t="s">
        <v>204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205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253" t="s">
        <v>315</v>
      </c>
      <c r="D112" s="254"/>
      <c r="E112" s="254"/>
      <c r="F112" s="254"/>
      <c r="G112" s="254"/>
      <c r="H112" s="164"/>
      <c r="I112" s="164"/>
      <c r="J112" s="164"/>
      <c r="K112" s="164"/>
      <c r="L112" s="164"/>
      <c r="M112" s="164"/>
      <c r="N112" s="163"/>
      <c r="O112" s="163"/>
      <c r="P112" s="163"/>
      <c r="Q112" s="163"/>
      <c r="R112" s="164"/>
      <c r="S112" s="164"/>
      <c r="T112" s="164"/>
      <c r="U112" s="164"/>
      <c r="V112" s="164"/>
      <c r="W112" s="164"/>
      <c r="X112" s="164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150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">
      <c r="A113" s="167" t="s">
        <v>137</v>
      </c>
      <c r="B113" s="168" t="s">
        <v>94</v>
      </c>
      <c r="C113" s="190" t="s">
        <v>95</v>
      </c>
      <c r="D113" s="169"/>
      <c r="E113" s="170"/>
      <c r="F113" s="171"/>
      <c r="G113" s="171">
        <f>SUMIF(AG114:AG121,"&lt;&gt;NOR",G114:G121)</f>
        <v>0</v>
      </c>
      <c r="H113" s="171"/>
      <c r="I113" s="171">
        <f>SUM(I114:I121)</f>
        <v>0</v>
      </c>
      <c r="J113" s="171"/>
      <c r="K113" s="171">
        <f>SUM(K114:K121)</f>
        <v>0</v>
      </c>
      <c r="L113" s="171"/>
      <c r="M113" s="171">
        <f>SUM(M114:M121)</f>
        <v>0</v>
      </c>
      <c r="N113" s="170"/>
      <c r="O113" s="170">
        <f>SUM(O114:O121)</f>
        <v>0.11</v>
      </c>
      <c r="P113" s="170"/>
      <c r="Q113" s="170">
        <f>SUM(Q114:Q121)</f>
        <v>0</v>
      </c>
      <c r="R113" s="171"/>
      <c r="S113" s="171"/>
      <c r="T113" s="172"/>
      <c r="U113" s="166"/>
      <c r="V113" s="166">
        <f>SUM(V114:V121)</f>
        <v>6.2299999999999995</v>
      </c>
      <c r="W113" s="166"/>
      <c r="X113" s="166"/>
      <c r="AG113" t="s">
        <v>138</v>
      </c>
    </row>
    <row r="114" spans="1:60" outlineLevel="1" x14ac:dyDescent="0.2">
      <c r="A114" s="181">
        <v>66</v>
      </c>
      <c r="B114" s="182" t="s">
        <v>316</v>
      </c>
      <c r="C114" s="191" t="s">
        <v>317</v>
      </c>
      <c r="D114" s="183" t="s">
        <v>148</v>
      </c>
      <c r="E114" s="184">
        <v>3.26</v>
      </c>
      <c r="F114" s="185"/>
      <c r="G114" s="186">
        <f t="shared" ref="G114:G120" si="14">ROUND(E114*F114,2)</f>
        <v>0</v>
      </c>
      <c r="H114" s="185"/>
      <c r="I114" s="186">
        <f t="shared" ref="I114:I120" si="15">ROUND(E114*H114,2)</f>
        <v>0</v>
      </c>
      <c r="J114" s="185"/>
      <c r="K114" s="186">
        <f t="shared" ref="K114:K120" si="16">ROUND(E114*J114,2)</f>
        <v>0</v>
      </c>
      <c r="L114" s="186">
        <v>15</v>
      </c>
      <c r="M114" s="186">
        <f t="shared" ref="M114:M120" si="17">G114*(1+L114/100)</f>
        <v>0</v>
      </c>
      <c r="N114" s="184">
        <v>2.1000000000000001E-4</v>
      </c>
      <c r="O114" s="184">
        <f t="shared" ref="O114:O120" si="18">ROUND(E114*N114,2)</f>
        <v>0</v>
      </c>
      <c r="P114" s="184">
        <v>0</v>
      </c>
      <c r="Q114" s="184">
        <f t="shared" ref="Q114:Q120" si="19">ROUND(E114*P114,2)</f>
        <v>0</v>
      </c>
      <c r="R114" s="186" t="s">
        <v>318</v>
      </c>
      <c r="S114" s="186" t="s">
        <v>143</v>
      </c>
      <c r="T114" s="187" t="s">
        <v>143</v>
      </c>
      <c r="U114" s="164">
        <v>0.05</v>
      </c>
      <c r="V114" s="164">
        <f t="shared" ref="V114:V120" si="20">ROUND(E114*U114,2)</f>
        <v>0.16</v>
      </c>
      <c r="W114" s="164"/>
      <c r="X114" s="164" t="s">
        <v>144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145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ht="22.5" outlineLevel="1" x14ac:dyDescent="0.2">
      <c r="A115" s="181">
        <v>67</v>
      </c>
      <c r="B115" s="182" t="s">
        <v>319</v>
      </c>
      <c r="C115" s="191" t="s">
        <v>320</v>
      </c>
      <c r="D115" s="183" t="s">
        <v>209</v>
      </c>
      <c r="E115" s="184">
        <v>3.5</v>
      </c>
      <c r="F115" s="185"/>
      <c r="G115" s="186">
        <f t="shared" si="14"/>
        <v>0</v>
      </c>
      <c r="H115" s="185"/>
      <c r="I115" s="186">
        <f t="shared" si="15"/>
        <v>0</v>
      </c>
      <c r="J115" s="185"/>
      <c r="K115" s="186">
        <f t="shared" si="16"/>
        <v>0</v>
      </c>
      <c r="L115" s="186">
        <v>15</v>
      </c>
      <c r="M115" s="186">
        <f t="shared" si="17"/>
        <v>0</v>
      </c>
      <c r="N115" s="184">
        <v>5.1000000000000004E-4</v>
      </c>
      <c r="O115" s="184">
        <f t="shared" si="18"/>
        <v>0</v>
      </c>
      <c r="P115" s="184">
        <v>0</v>
      </c>
      <c r="Q115" s="184">
        <f t="shared" si="19"/>
        <v>0</v>
      </c>
      <c r="R115" s="186" t="s">
        <v>318</v>
      </c>
      <c r="S115" s="186" t="s">
        <v>143</v>
      </c>
      <c r="T115" s="187" t="s">
        <v>143</v>
      </c>
      <c r="U115" s="164">
        <v>0.23599999999999999</v>
      </c>
      <c r="V115" s="164">
        <f t="shared" si="20"/>
        <v>0.83</v>
      </c>
      <c r="W115" s="164"/>
      <c r="X115" s="164" t="s">
        <v>144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145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81">
        <v>68</v>
      </c>
      <c r="B116" s="182" t="s">
        <v>321</v>
      </c>
      <c r="C116" s="191" t="s">
        <v>322</v>
      </c>
      <c r="D116" s="183" t="s">
        <v>209</v>
      </c>
      <c r="E116" s="184">
        <v>3.5</v>
      </c>
      <c r="F116" s="185"/>
      <c r="G116" s="186">
        <f t="shared" si="14"/>
        <v>0</v>
      </c>
      <c r="H116" s="185"/>
      <c r="I116" s="186">
        <f t="shared" si="15"/>
        <v>0</v>
      </c>
      <c r="J116" s="185"/>
      <c r="K116" s="186">
        <f t="shared" si="16"/>
        <v>0</v>
      </c>
      <c r="L116" s="186">
        <v>15</v>
      </c>
      <c r="M116" s="186">
        <f t="shared" si="17"/>
        <v>0</v>
      </c>
      <c r="N116" s="184">
        <v>0</v>
      </c>
      <c r="O116" s="184">
        <f t="shared" si="18"/>
        <v>0</v>
      </c>
      <c r="P116" s="184">
        <v>0</v>
      </c>
      <c r="Q116" s="184">
        <f t="shared" si="19"/>
        <v>0</v>
      </c>
      <c r="R116" s="186" t="s">
        <v>318</v>
      </c>
      <c r="S116" s="186" t="s">
        <v>143</v>
      </c>
      <c r="T116" s="187" t="s">
        <v>143</v>
      </c>
      <c r="U116" s="164">
        <v>0.154</v>
      </c>
      <c r="V116" s="164">
        <f t="shared" si="20"/>
        <v>0.54</v>
      </c>
      <c r="W116" s="164"/>
      <c r="X116" s="164" t="s">
        <v>144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145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81">
        <v>69</v>
      </c>
      <c r="B117" s="182" t="s">
        <v>323</v>
      </c>
      <c r="C117" s="191" t="s">
        <v>324</v>
      </c>
      <c r="D117" s="183" t="s">
        <v>148</v>
      </c>
      <c r="E117" s="184">
        <v>3.8399000000000001</v>
      </c>
      <c r="F117" s="185"/>
      <c r="G117" s="186">
        <f t="shared" si="14"/>
        <v>0</v>
      </c>
      <c r="H117" s="185"/>
      <c r="I117" s="186">
        <f t="shared" si="15"/>
        <v>0</v>
      </c>
      <c r="J117" s="185"/>
      <c r="K117" s="186">
        <f t="shared" si="16"/>
        <v>0</v>
      </c>
      <c r="L117" s="186">
        <v>15</v>
      </c>
      <c r="M117" s="186">
        <f t="shared" si="17"/>
        <v>0</v>
      </c>
      <c r="N117" s="184">
        <v>0</v>
      </c>
      <c r="O117" s="184">
        <f t="shared" si="18"/>
        <v>0</v>
      </c>
      <c r="P117" s="184">
        <v>0</v>
      </c>
      <c r="Q117" s="184">
        <f t="shared" si="19"/>
        <v>0</v>
      </c>
      <c r="R117" s="186" t="s">
        <v>318</v>
      </c>
      <c r="S117" s="186" t="s">
        <v>143</v>
      </c>
      <c r="T117" s="187" t="s">
        <v>143</v>
      </c>
      <c r="U117" s="164">
        <v>0.24399999999999999</v>
      </c>
      <c r="V117" s="164">
        <f t="shared" si="20"/>
        <v>0.94</v>
      </c>
      <c r="W117" s="164"/>
      <c r="X117" s="164" t="s">
        <v>144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145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22.5" outlineLevel="1" x14ac:dyDescent="0.2">
      <c r="A118" s="181">
        <v>70</v>
      </c>
      <c r="B118" s="182" t="s">
        <v>325</v>
      </c>
      <c r="C118" s="191" t="s">
        <v>326</v>
      </c>
      <c r="D118" s="183" t="s">
        <v>148</v>
      </c>
      <c r="E118" s="184">
        <v>3.8399000000000001</v>
      </c>
      <c r="F118" s="185"/>
      <c r="G118" s="186">
        <f t="shared" si="14"/>
        <v>0</v>
      </c>
      <c r="H118" s="185"/>
      <c r="I118" s="186">
        <f t="shared" si="15"/>
        <v>0</v>
      </c>
      <c r="J118" s="185"/>
      <c r="K118" s="186">
        <f t="shared" si="16"/>
        <v>0</v>
      </c>
      <c r="L118" s="186">
        <v>15</v>
      </c>
      <c r="M118" s="186">
        <f t="shared" si="17"/>
        <v>0</v>
      </c>
      <c r="N118" s="184">
        <v>5.0400000000000002E-3</v>
      </c>
      <c r="O118" s="184">
        <f t="shared" si="18"/>
        <v>0.02</v>
      </c>
      <c r="P118" s="184">
        <v>0</v>
      </c>
      <c r="Q118" s="184">
        <f t="shared" si="19"/>
        <v>0</v>
      </c>
      <c r="R118" s="186" t="s">
        <v>318</v>
      </c>
      <c r="S118" s="186" t="s">
        <v>143</v>
      </c>
      <c r="T118" s="187" t="s">
        <v>143</v>
      </c>
      <c r="U118" s="164">
        <v>0.97799999999999998</v>
      </c>
      <c r="V118" s="164">
        <f t="shared" si="20"/>
        <v>3.76</v>
      </c>
      <c r="W118" s="164"/>
      <c r="X118" s="164" t="s">
        <v>144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145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ht="22.5" outlineLevel="1" x14ac:dyDescent="0.2">
      <c r="A119" s="174">
        <v>71</v>
      </c>
      <c r="B119" s="175" t="s">
        <v>327</v>
      </c>
      <c r="C119" s="192" t="s">
        <v>328</v>
      </c>
      <c r="D119" s="176" t="s">
        <v>148</v>
      </c>
      <c r="E119" s="177">
        <v>4.7658899999999997</v>
      </c>
      <c r="F119" s="178"/>
      <c r="G119" s="179">
        <f t="shared" si="14"/>
        <v>0</v>
      </c>
      <c r="H119" s="178"/>
      <c r="I119" s="179">
        <f t="shared" si="15"/>
        <v>0</v>
      </c>
      <c r="J119" s="178"/>
      <c r="K119" s="179">
        <f t="shared" si="16"/>
        <v>0</v>
      </c>
      <c r="L119" s="179">
        <v>15</v>
      </c>
      <c r="M119" s="179">
        <f t="shared" si="17"/>
        <v>0</v>
      </c>
      <c r="N119" s="177">
        <v>1.7999999999999999E-2</v>
      </c>
      <c r="O119" s="177">
        <f t="shared" si="18"/>
        <v>0.09</v>
      </c>
      <c r="P119" s="177">
        <v>0</v>
      </c>
      <c r="Q119" s="177">
        <f t="shared" si="19"/>
        <v>0</v>
      </c>
      <c r="R119" s="179" t="s">
        <v>187</v>
      </c>
      <c r="S119" s="179" t="s">
        <v>143</v>
      </c>
      <c r="T119" s="180" t="s">
        <v>143</v>
      </c>
      <c r="U119" s="164">
        <v>0</v>
      </c>
      <c r="V119" s="164">
        <f t="shared" si="20"/>
        <v>0</v>
      </c>
      <c r="W119" s="164"/>
      <c r="X119" s="164" t="s">
        <v>188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189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>
        <v>72</v>
      </c>
      <c r="B120" s="161" t="s">
        <v>329</v>
      </c>
      <c r="C120" s="193" t="s">
        <v>330</v>
      </c>
      <c r="D120" s="162" t="s">
        <v>0</v>
      </c>
      <c r="E120" s="189"/>
      <c r="F120" s="165"/>
      <c r="G120" s="164">
        <f t="shared" si="14"/>
        <v>0</v>
      </c>
      <c r="H120" s="165"/>
      <c r="I120" s="164">
        <f t="shared" si="15"/>
        <v>0</v>
      </c>
      <c r="J120" s="165"/>
      <c r="K120" s="164">
        <f t="shared" si="16"/>
        <v>0</v>
      </c>
      <c r="L120" s="164">
        <v>15</v>
      </c>
      <c r="M120" s="164">
        <f t="shared" si="17"/>
        <v>0</v>
      </c>
      <c r="N120" s="163">
        <v>0</v>
      </c>
      <c r="O120" s="163">
        <f t="shared" si="18"/>
        <v>0</v>
      </c>
      <c r="P120" s="163">
        <v>0</v>
      </c>
      <c r="Q120" s="163">
        <f t="shared" si="19"/>
        <v>0</v>
      </c>
      <c r="R120" s="164" t="s">
        <v>318</v>
      </c>
      <c r="S120" s="164" t="s">
        <v>143</v>
      </c>
      <c r="T120" s="164" t="s">
        <v>143</v>
      </c>
      <c r="U120" s="164">
        <v>0</v>
      </c>
      <c r="V120" s="164">
        <f t="shared" si="20"/>
        <v>0</v>
      </c>
      <c r="W120" s="164"/>
      <c r="X120" s="164" t="s">
        <v>204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205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253" t="s">
        <v>315</v>
      </c>
      <c r="D121" s="254"/>
      <c r="E121" s="254"/>
      <c r="F121" s="254"/>
      <c r="G121" s="254"/>
      <c r="H121" s="164"/>
      <c r="I121" s="164"/>
      <c r="J121" s="164"/>
      <c r="K121" s="164"/>
      <c r="L121" s="164"/>
      <c r="M121" s="164"/>
      <c r="N121" s="163"/>
      <c r="O121" s="163"/>
      <c r="P121" s="163"/>
      <c r="Q121" s="163"/>
      <c r="R121" s="164"/>
      <c r="S121" s="164"/>
      <c r="T121" s="164"/>
      <c r="U121" s="164"/>
      <c r="V121" s="164"/>
      <c r="W121" s="164"/>
      <c r="X121" s="164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150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167" t="s">
        <v>137</v>
      </c>
      <c r="B122" s="168" t="s">
        <v>96</v>
      </c>
      <c r="C122" s="190" t="s">
        <v>97</v>
      </c>
      <c r="D122" s="169"/>
      <c r="E122" s="170"/>
      <c r="F122" s="171"/>
      <c r="G122" s="171">
        <f>SUMIF(AG123:AG129,"&lt;&gt;NOR",G123:G129)</f>
        <v>0</v>
      </c>
      <c r="H122" s="171"/>
      <c r="I122" s="171">
        <f>SUM(I123:I129)</f>
        <v>0</v>
      </c>
      <c r="J122" s="171"/>
      <c r="K122" s="171">
        <f>SUM(K123:K129)</f>
        <v>0</v>
      </c>
      <c r="L122" s="171"/>
      <c r="M122" s="171">
        <f>SUM(M123:M129)</f>
        <v>0</v>
      </c>
      <c r="N122" s="170"/>
      <c r="O122" s="170">
        <f>SUM(O123:O129)</f>
        <v>0.17</v>
      </c>
      <c r="P122" s="170"/>
      <c r="Q122" s="170">
        <f>SUM(Q123:Q129)</f>
        <v>0.04</v>
      </c>
      <c r="R122" s="171"/>
      <c r="S122" s="171"/>
      <c r="T122" s="172"/>
      <c r="U122" s="166"/>
      <c r="V122" s="166">
        <f>SUM(V123:V129)</f>
        <v>28.77</v>
      </c>
      <c r="W122" s="166"/>
      <c r="X122" s="166"/>
      <c r="AG122" t="s">
        <v>138</v>
      </c>
    </row>
    <row r="123" spans="1:60" outlineLevel="1" x14ac:dyDescent="0.2">
      <c r="A123" s="174">
        <v>73</v>
      </c>
      <c r="B123" s="175" t="s">
        <v>331</v>
      </c>
      <c r="C123" s="192" t="s">
        <v>332</v>
      </c>
      <c r="D123" s="176" t="s">
        <v>148</v>
      </c>
      <c r="E123" s="177">
        <v>39.99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15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 t="s">
        <v>333</v>
      </c>
      <c r="S123" s="179" t="s">
        <v>143</v>
      </c>
      <c r="T123" s="180" t="s">
        <v>143</v>
      </c>
      <c r="U123" s="164">
        <v>4.5999999999999999E-2</v>
      </c>
      <c r="V123" s="164">
        <f>ROUND(E123*U123,2)</f>
        <v>1.84</v>
      </c>
      <c r="W123" s="164"/>
      <c r="X123" s="164" t="s">
        <v>144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145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57" t="s">
        <v>334</v>
      </c>
      <c r="D124" s="258"/>
      <c r="E124" s="258"/>
      <c r="F124" s="258"/>
      <c r="G124" s="258"/>
      <c r="H124" s="164"/>
      <c r="I124" s="164"/>
      <c r="J124" s="164"/>
      <c r="K124" s="164"/>
      <c r="L124" s="164"/>
      <c r="M124" s="164"/>
      <c r="N124" s="163"/>
      <c r="O124" s="163"/>
      <c r="P124" s="163"/>
      <c r="Q124" s="163"/>
      <c r="R124" s="164"/>
      <c r="S124" s="164"/>
      <c r="T124" s="164"/>
      <c r="U124" s="164"/>
      <c r="V124" s="164"/>
      <c r="W124" s="164"/>
      <c r="X124" s="164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150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81">
        <v>74</v>
      </c>
      <c r="B125" s="182" t="s">
        <v>335</v>
      </c>
      <c r="C125" s="191" t="s">
        <v>336</v>
      </c>
      <c r="D125" s="183" t="s">
        <v>209</v>
      </c>
      <c r="E125" s="184">
        <v>45.11</v>
      </c>
      <c r="F125" s="185"/>
      <c r="G125" s="186">
        <f>ROUND(E125*F125,2)</f>
        <v>0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15</v>
      </c>
      <c r="M125" s="186">
        <f>G125*(1+L125/100)</f>
        <v>0</v>
      </c>
      <c r="N125" s="184">
        <v>5.9000000000000003E-4</v>
      </c>
      <c r="O125" s="184">
        <f>ROUND(E125*N125,2)</f>
        <v>0.03</v>
      </c>
      <c r="P125" s="184">
        <v>0</v>
      </c>
      <c r="Q125" s="184">
        <f>ROUND(E125*P125,2)</f>
        <v>0</v>
      </c>
      <c r="R125" s="186" t="s">
        <v>333</v>
      </c>
      <c r="S125" s="186" t="s">
        <v>143</v>
      </c>
      <c r="T125" s="187" t="s">
        <v>143</v>
      </c>
      <c r="U125" s="164">
        <v>0.13719999999999999</v>
      </c>
      <c r="V125" s="164">
        <f>ROUND(E125*U125,2)</f>
        <v>6.19</v>
      </c>
      <c r="W125" s="164"/>
      <c r="X125" s="164" t="s">
        <v>144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145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ht="22.5" outlineLevel="1" x14ac:dyDescent="0.2">
      <c r="A126" s="181">
        <v>75</v>
      </c>
      <c r="B126" s="182" t="s">
        <v>337</v>
      </c>
      <c r="C126" s="191" t="s">
        <v>338</v>
      </c>
      <c r="D126" s="183" t="s">
        <v>148</v>
      </c>
      <c r="E126" s="184">
        <v>43.25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15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1E-3</v>
      </c>
      <c r="Q126" s="184">
        <f>ROUND(E126*P126,2)</f>
        <v>0.04</v>
      </c>
      <c r="R126" s="186" t="s">
        <v>333</v>
      </c>
      <c r="S126" s="186" t="s">
        <v>143</v>
      </c>
      <c r="T126" s="187" t="s">
        <v>143</v>
      </c>
      <c r="U126" s="164">
        <v>0.128</v>
      </c>
      <c r="V126" s="164">
        <f>ROUND(E126*U126,2)</f>
        <v>5.54</v>
      </c>
      <c r="W126" s="164"/>
      <c r="X126" s="164" t="s">
        <v>144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145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ht="22.5" outlineLevel="1" x14ac:dyDescent="0.2">
      <c r="A127" s="174">
        <v>76</v>
      </c>
      <c r="B127" s="175" t="s">
        <v>339</v>
      </c>
      <c r="C127" s="192" t="s">
        <v>340</v>
      </c>
      <c r="D127" s="176" t="s">
        <v>148</v>
      </c>
      <c r="E127" s="177">
        <v>39.99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15</v>
      </c>
      <c r="M127" s="179">
        <f>G127*(1+L127/100)</f>
        <v>0</v>
      </c>
      <c r="N127" s="177">
        <v>3.47E-3</v>
      </c>
      <c r="O127" s="177">
        <f>ROUND(E127*N127,2)</f>
        <v>0.14000000000000001</v>
      </c>
      <c r="P127" s="177">
        <v>0</v>
      </c>
      <c r="Q127" s="177">
        <f>ROUND(E127*P127,2)</f>
        <v>0</v>
      </c>
      <c r="R127" s="179" t="s">
        <v>333</v>
      </c>
      <c r="S127" s="179" t="s">
        <v>143</v>
      </c>
      <c r="T127" s="180" t="s">
        <v>143</v>
      </c>
      <c r="U127" s="164">
        <v>0.38</v>
      </c>
      <c r="V127" s="164">
        <f>ROUND(E127*U127,2)</f>
        <v>15.2</v>
      </c>
      <c r="W127" s="164"/>
      <c r="X127" s="164" t="s">
        <v>144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145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>
        <v>77</v>
      </c>
      <c r="B128" s="161" t="s">
        <v>341</v>
      </c>
      <c r="C128" s="193" t="s">
        <v>342</v>
      </c>
      <c r="D128" s="162" t="s">
        <v>0</v>
      </c>
      <c r="E128" s="189"/>
      <c r="F128" s="165"/>
      <c r="G128" s="164">
        <f>ROUND(E128*F128,2)</f>
        <v>0</v>
      </c>
      <c r="H128" s="165"/>
      <c r="I128" s="164">
        <f>ROUND(E128*H128,2)</f>
        <v>0</v>
      </c>
      <c r="J128" s="165"/>
      <c r="K128" s="164">
        <f>ROUND(E128*J128,2)</f>
        <v>0</v>
      </c>
      <c r="L128" s="164">
        <v>15</v>
      </c>
      <c r="M128" s="164">
        <f>G128*(1+L128/100)</f>
        <v>0</v>
      </c>
      <c r="N128" s="163">
        <v>0</v>
      </c>
      <c r="O128" s="163">
        <f>ROUND(E128*N128,2)</f>
        <v>0</v>
      </c>
      <c r="P128" s="163">
        <v>0</v>
      </c>
      <c r="Q128" s="163">
        <f>ROUND(E128*P128,2)</f>
        <v>0</v>
      </c>
      <c r="R128" s="164" t="s">
        <v>333</v>
      </c>
      <c r="S128" s="164" t="s">
        <v>143</v>
      </c>
      <c r="T128" s="164" t="s">
        <v>143</v>
      </c>
      <c r="U128" s="164">
        <v>0</v>
      </c>
      <c r="V128" s="164">
        <f>ROUND(E128*U128,2)</f>
        <v>0</v>
      </c>
      <c r="W128" s="164"/>
      <c r="X128" s="164" t="s">
        <v>204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205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53" t="s">
        <v>238</v>
      </c>
      <c r="D129" s="254"/>
      <c r="E129" s="254"/>
      <c r="F129" s="254"/>
      <c r="G129" s="254"/>
      <c r="H129" s="164"/>
      <c r="I129" s="164"/>
      <c r="J129" s="164"/>
      <c r="K129" s="164"/>
      <c r="L129" s="164"/>
      <c r="M129" s="164"/>
      <c r="N129" s="163"/>
      <c r="O129" s="163"/>
      <c r="P129" s="163"/>
      <c r="Q129" s="163"/>
      <c r="R129" s="164"/>
      <c r="S129" s="164"/>
      <c r="T129" s="164"/>
      <c r="U129" s="164"/>
      <c r="V129" s="164"/>
      <c r="W129" s="164"/>
      <c r="X129" s="164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150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x14ac:dyDescent="0.2">
      <c r="A130" s="167" t="s">
        <v>137</v>
      </c>
      <c r="B130" s="168" t="s">
        <v>98</v>
      </c>
      <c r="C130" s="190" t="s">
        <v>99</v>
      </c>
      <c r="D130" s="169"/>
      <c r="E130" s="170"/>
      <c r="F130" s="171"/>
      <c r="G130" s="171">
        <f>SUMIF(AG131:AG139,"&lt;&gt;NOR",G131:G139)</f>
        <v>0</v>
      </c>
      <c r="H130" s="171"/>
      <c r="I130" s="171">
        <f>SUM(I131:I139)</f>
        <v>0</v>
      </c>
      <c r="J130" s="171"/>
      <c r="K130" s="171">
        <f>SUM(K131:K139)</f>
        <v>0</v>
      </c>
      <c r="L130" s="171"/>
      <c r="M130" s="171">
        <f>SUM(M131:M139)</f>
        <v>0</v>
      </c>
      <c r="N130" s="170"/>
      <c r="O130" s="170">
        <f>SUM(O131:O139)</f>
        <v>0.65999999999999992</v>
      </c>
      <c r="P130" s="170"/>
      <c r="Q130" s="170">
        <f>SUM(Q131:Q139)</f>
        <v>0</v>
      </c>
      <c r="R130" s="171"/>
      <c r="S130" s="171"/>
      <c r="T130" s="172"/>
      <c r="U130" s="166"/>
      <c r="V130" s="166">
        <f>SUM(V131:V139)</f>
        <v>20.7</v>
      </c>
      <c r="W130" s="166"/>
      <c r="X130" s="166"/>
      <c r="AG130" t="s">
        <v>138</v>
      </c>
    </row>
    <row r="131" spans="1:60" outlineLevel="1" x14ac:dyDescent="0.2">
      <c r="A131" s="174">
        <v>78</v>
      </c>
      <c r="B131" s="175" t="s">
        <v>343</v>
      </c>
      <c r="C131" s="192" t="s">
        <v>344</v>
      </c>
      <c r="D131" s="176" t="s">
        <v>148</v>
      </c>
      <c r="E131" s="177">
        <v>14.68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15</v>
      </c>
      <c r="M131" s="179">
        <f>G131*(1+L131/100)</f>
        <v>0</v>
      </c>
      <c r="N131" s="177">
        <v>3.0000000000000001E-5</v>
      </c>
      <c r="O131" s="177">
        <f>ROUND(E131*N131,2)</f>
        <v>0</v>
      </c>
      <c r="P131" s="177">
        <v>0</v>
      </c>
      <c r="Q131" s="177">
        <f>ROUND(E131*P131,2)</f>
        <v>0</v>
      </c>
      <c r="R131" s="179" t="s">
        <v>318</v>
      </c>
      <c r="S131" s="179" t="s">
        <v>143</v>
      </c>
      <c r="T131" s="180" t="s">
        <v>143</v>
      </c>
      <c r="U131" s="164">
        <v>0.05</v>
      </c>
      <c r="V131" s="164">
        <f>ROUND(E131*U131,2)</f>
        <v>0.73</v>
      </c>
      <c r="W131" s="164"/>
      <c r="X131" s="164" t="s">
        <v>144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145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55" t="s">
        <v>345</v>
      </c>
      <c r="D132" s="256"/>
      <c r="E132" s="256"/>
      <c r="F132" s="256"/>
      <c r="G132" s="256"/>
      <c r="H132" s="164"/>
      <c r="I132" s="164"/>
      <c r="J132" s="164"/>
      <c r="K132" s="164"/>
      <c r="L132" s="164"/>
      <c r="M132" s="164"/>
      <c r="N132" s="163"/>
      <c r="O132" s="163"/>
      <c r="P132" s="163"/>
      <c r="Q132" s="163"/>
      <c r="R132" s="164"/>
      <c r="S132" s="164"/>
      <c r="T132" s="164"/>
      <c r="U132" s="164"/>
      <c r="V132" s="164"/>
      <c r="W132" s="164"/>
      <c r="X132" s="164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216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81">
        <v>79</v>
      </c>
      <c r="B133" s="182" t="s">
        <v>346</v>
      </c>
      <c r="C133" s="191" t="s">
        <v>347</v>
      </c>
      <c r="D133" s="183" t="s">
        <v>209</v>
      </c>
      <c r="E133" s="184">
        <v>24.86</v>
      </c>
      <c r="F133" s="185"/>
      <c r="G133" s="186">
        <f>ROUND(E133*F133,2)</f>
        <v>0</v>
      </c>
      <c r="H133" s="185"/>
      <c r="I133" s="186">
        <f>ROUND(E133*H133,2)</f>
        <v>0</v>
      </c>
      <c r="J133" s="185"/>
      <c r="K133" s="186">
        <f>ROUND(E133*J133,2)</f>
        <v>0</v>
      </c>
      <c r="L133" s="186">
        <v>15</v>
      </c>
      <c r="M133" s="186">
        <f>G133*(1+L133/100)</f>
        <v>0</v>
      </c>
      <c r="N133" s="184">
        <v>0</v>
      </c>
      <c r="O133" s="184">
        <f>ROUND(E133*N133,2)</f>
        <v>0</v>
      </c>
      <c r="P133" s="184">
        <v>0</v>
      </c>
      <c r="Q133" s="184">
        <f>ROUND(E133*P133,2)</f>
        <v>0</v>
      </c>
      <c r="R133" s="186" t="s">
        <v>318</v>
      </c>
      <c r="S133" s="186" t="s">
        <v>143</v>
      </c>
      <c r="T133" s="187" t="s">
        <v>143</v>
      </c>
      <c r="U133" s="164">
        <v>0.13</v>
      </c>
      <c r="V133" s="164">
        <f>ROUND(E133*U133,2)</f>
        <v>3.23</v>
      </c>
      <c r="W133" s="164"/>
      <c r="X133" s="164" t="s">
        <v>144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145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1" x14ac:dyDescent="0.2">
      <c r="A134" s="174">
        <v>80</v>
      </c>
      <c r="B134" s="175" t="s">
        <v>348</v>
      </c>
      <c r="C134" s="192" t="s">
        <v>349</v>
      </c>
      <c r="D134" s="176" t="s">
        <v>148</v>
      </c>
      <c r="E134" s="177">
        <v>14.68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15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9" t="s">
        <v>318</v>
      </c>
      <c r="S134" s="179" t="s">
        <v>143</v>
      </c>
      <c r="T134" s="180" t="s">
        <v>143</v>
      </c>
      <c r="U134" s="164">
        <v>1.1399999999999999</v>
      </c>
      <c r="V134" s="164">
        <f>ROUND(E134*U134,2)</f>
        <v>16.739999999999998</v>
      </c>
      <c r="W134" s="164"/>
      <c r="X134" s="164" t="s">
        <v>144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145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257" t="s">
        <v>350</v>
      </c>
      <c r="D135" s="258"/>
      <c r="E135" s="258"/>
      <c r="F135" s="258"/>
      <c r="G135" s="258"/>
      <c r="H135" s="164"/>
      <c r="I135" s="164"/>
      <c r="J135" s="164"/>
      <c r="K135" s="164"/>
      <c r="L135" s="164"/>
      <c r="M135" s="164"/>
      <c r="N135" s="163"/>
      <c r="O135" s="163"/>
      <c r="P135" s="163"/>
      <c r="Q135" s="163"/>
      <c r="R135" s="164"/>
      <c r="S135" s="164"/>
      <c r="T135" s="164"/>
      <c r="U135" s="164"/>
      <c r="V135" s="164"/>
      <c r="W135" s="164"/>
      <c r="X135" s="164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150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ht="33.75" outlineLevel="1" x14ac:dyDescent="0.2">
      <c r="A136" s="181">
        <v>81</v>
      </c>
      <c r="B136" s="182" t="s">
        <v>351</v>
      </c>
      <c r="C136" s="191" t="s">
        <v>352</v>
      </c>
      <c r="D136" s="183" t="s">
        <v>141</v>
      </c>
      <c r="E136" s="184">
        <v>12.558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15</v>
      </c>
      <c r="M136" s="186">
        <f>G136*(1+L136/100)</f>
        <v>0</v>
      </c>
      <c r="N136" s="184">
        <v>2E-3</v>
      </c>
      <c r="O136" s="184">
        <f>ROUND(E136*N136,2)</f>
        <v>0.03</v>
      </c>
      <c r="P136" s="184">
        <v>0</v>
      </c>
      <c r="Q136" s="184">
        <f>ROUND(E136*P136,2)</f>
        <v>0</v>
      </c>
      <c r="R136" s="186" t="s">
        <v>187</v>
      </c>
      <c r="S136" s="186" t="s">
        <v>143</v>
      </c>
      <c r="T136" s="187" t="s">
        <v>143</v>
      </c>
      <c r="U136" s="164">
        <v>0</v>
      </c>
      <c r="V136" s="164">
        <f>ROUND(E136*U136,2)</f>
        <v>0</v>
      </c>
      <c r="W136" s="164"/>
      <c r="X136" s="164" t="s">
        <v>188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189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1" x14ac:dyDescent="0.2">
      <c r="A137" s="181">
        <v>82</v>
      </c>
      <c r="B137" s="182" t="s">
        <v>353</v>
      </c>
      <c r="C137" s="191" t="s">
        <v>354</v>
      </c>
      <c r="D137" s="183" t="s">
        <v>355</v>
      </c>
      <c r="E137" s="184">
        <v>448.5</v>
      </c>
      <c r="F137" s="185"/>
      <c r="G137" s="186">
        <f>ROUND(E137*F137,2)</f>
        <v>0</v>
      </c>
      <c r="H137" s="185"/>
      <c r="I137" s="186">
        <f>ROUND(E137*H137,2)</f>
        <v>0</v>
      </c>
      <c r="J137" s="185"/>
      <c r="K137" s="186">
        <f>ROUND(E137*J137,2)</f>
        <v>0</v>
      </c>
      <c r="L137" s="186">
        <v>15</v>
      </c>
      <c r="M137" s="186">
        <f>G137*(1+L137/100)</f>
        <v>0</v>
      </c>
      <c r="N137" s="184">
        <v>1E-3</v>
      </c>
      <c r="O137" s="184">
        <f>ROUND(E137*N137,2)</f>
        <v>0.45</v>
      </c>
      <c r="P137" s="184">
        <v>0</v>
      </c>
      <c r="Q137" s="184">
        <f>ROUND(E137*P137,2)</f>
        <v>0</v>
      </c>
      <c r="R137" s="186" t="s">
        <v>187</v>
      </c>
      <c r="S137" s="186" t="s">
        <v>143</v>
      </c>
      <c r="T137" s="187" t="s">
        <v>143</v>
      </c>
      <c r="U137" s="164">
        <v>0</v>
      </c>
      <c r="V137" s="164">
        <f>ROUND(E137*U137,2)</f>
        <v>0</v>
      </c>
      <c r="W137" s="164"/>
      <c r="X137" s="164" t="s">
        <v>188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189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74">
        <v>83</v>
      </c>
      <c r="B138" s="175" t="s">
        <v>356</v>
      </c>
      <c r="C138" s="192" t="s">
        <v>357</v>
      </c>
      <c r="D138" s="176" t="s">
        <v>148</v>
      </c>
      <c r="E138" s="177">
        <v>16.882000000000001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15</v>
      </c>
      <c r="M138" s="179">
        <f>G138*(1+L138/100)</f>
        <v>0</v>
      </c>
      <c r="N138" s="177">
        <v>1.0500000000000001E-2</v>
      </c>
      <c r="O138" s="177">
        <f>ROUND(E138*N138,2)</f>
        <v>0.18</v>
      </c>
      <c r="P138" s="177">
        <v>0</v>
      </c>
      <c r="Q138" s="177">
        <f>ROUND(E138*P138,2)</f>
        <v>0</v>
      </c>
      <c r="R138" s="179" t="s">
        <v>187</v>
      </c>
      <c r="S138" s="179" t="s">
        <v>143</v>
      </c>
      <c r="T138" s="180" t="s">
        <v>143</v>
      </c>
      <c r="U138" s="164">
        <v>0</v>
      </c>
      <c r="V138" s="164">
        <f>ROUND(E138*U138,2)</f>
        <v>0</v>
      </c>
      <c r="W138" s="164"/>
      <c r="X138" s="164" t="s">
        <v>188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189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>
        <v>84</v>
      </c>
      <c r="B139" s="161" t="s">
        <v>358</v>
      </c>
      <c r="C139" s="193" t="s">
        <v>359</v>
      </c>
      <c r="D139" s="162" t="s">
        <v>0</v>
      </c>
      <c r="E139" s="189"/>
      <c r="F139" s="165"/>
      <c r="G139" s="164">
        <f>ROUND(E139*F139,2)</f>
        <v>0</v>
      </c>
      <c r="H139" s="165"/>
      <c r="I139" s="164">
        <f>ROUND(E139*H139,2)</f>
        <v>0</v>
      </c>
      <c r="J139" s="165"/>
      <c r="K139" s="164">
        <f>ROUND(E139*J139,2)</f>
        <v>0</v>
      </c>
      <c r="L139" s="164">
        <v>15</v>
      </c>
      <c r="M139" s="164">
        <f>G139*(1+L139/100)</f>
        <v>0</v>
      </c>
      <c r="N139" s="163">
        <v>0</v>
      </c>
      <c r="O139" s="163">
        <f>ROUND(E139*N139,2)</f>
        <v>0</v>
      </c>
      <c r="P139" s="163">
        <v>0</v>
      </c>
      <c r="Q139" s="163">
        <f>ROUND(E139*P139,2)</f>
        <v>0</v>
      </c>
      <c r="R139" s="164" t="s">
        <v>318</v>
      </c>
      <c r="S139" s="164" t="s">
        <v>143</v>
      </c>
      <c r="T139" s="164" t="s">
        <v>143</v>
      </c>
      <c r="U139" s="164">
        <v>0</v>
      </c>
      <c r="V139" s="164">
        <f>ROUND(E139*U139,2)</f>
        <v>0</v>
      </c>
      <c r="W139" s="164"/>
      <c r="X139" s="164" t="s">
        <v>204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205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x14ac:dyDescent="0.2">
      <c r="A140" s="167" t="s">
        <v>137</v>
      </c>
      <c r="B140" s="168" t="s">
        <v>100</v>
      </c>
      <c r="C140" s="190" t="s">
        <v>101</v>
      </c>
      <c r="D140" s="169"/>
      <c r="E140" s="170"/>
      <c r="F140" s="171"/>
      <c r="G140" s="171">
        <f>SUMIF(AG141:AG145,"&lt;&gt;NOR",G141:G145)</f>
        <v>0</v>
      </c>
      <c r="H140" s="171"/>
      <c r="I140" s="171">
        <f>SUM(I141:I145)</f>
        <v>0</v>
      </c>
      <c r="J140" s="171"/>
      <c r="K140" s="171">
        <f>SUM(K141:K145)</f>
        <v>0</v>
      </c>
      <c r="L140" s="171"/>
      <c r="M140" s="171">
        <f>SUM(M141:M145)</f>
        <v>0</v>
      </c>
      <c r="N140" s="170"/>
      <c r="O140" s="170">
        <f>SUM(O141:O145)</f>
        <v>0</v>
      </c>
      <c r="P140" s="170"/>
      <c r="Q140" s="170">
        <f>SUM(Q141:Q145)</f>
        <v>0</v>
      </c>
      <c r="R140" s="171"/>
      <c r="S140" s="171"/>
      <c r="T140" s="172"/>
      <c r="U140" s="166"/>
      <c r="V140" s="166">
        <f>SUM(V141:V145)</f>
        <v>16.61</v>
      </c>
      <c r="W140" s="166"/>
      <c r="X140" s="166"/>
      <c r="AG140" t="s">
        <v>138</v>
      </c>
    </row>
    <row r="141" spans="1:60" outlineLevel="1" x14ac:dyDescent="0.2">
      <c r="A141" s="174">
        <v>85</v>
      </c>
      <c r="B141" s="175" t="s">
        <v>360</v>
      </c>
      <c r="C141" s="192" t="s">
        <v>361</v>
      </c>
      <c r="D141" s="176" t="s">
        <v>148</v>
      </c>
      <c r="E141" s="177">
        <v>5.0759999999999996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15</v>
      </c>
      <c r="M141" s="179">
        <f>G141*(1+L141/100)</f>
        <v>0</v>
      </c>
      <c r="N141" s="177">
        <v>3.1E-4</v>
      </c>
      <c r="O141" s="177">
        <f>ROUND(E141*N141,2)</f>
        <v>0</v>
      </c>
      <c r="P141" s="177">
        <v>0</v>
      </c>
      <c r="Q141" s="177">
        <f>ROUND(E141*P141,2)</f>
        <v>0</v>
      </c>
      <c r="R141" s="179" t="s">
        <v>362</v>
      </c>
      <c r="S141" s="179" t="s">
        <v>143</v>
      </c>
      <c r="T141" s="180" t="s">
        <v>143</v>
      </c>
      <c r="U141" s="164">
        <v>0.40300000000000002</v>
      </c>
      <c r="V141" s="164">
        <f>ROUND(E141*U141,2)</f>
        <v>2.0499999999999998</v>
      </c>
      <c r="W141" s="164"/>
      <c r="X141" s="164" t="s">
        <v>144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145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255" t="s">
        <v>363</v>
      </c>
      <c r="D142" s="256"/>
      <c r="E142" s="256"/>
      <c r="F142" s="256"/>
      <c r="G142" s="256"/>
      <c r="H142" s="164"/>
      <c r="I142" s="164"/>
      <c r="J142" s="164"/>
      <c r="K142" s="164"/>
      <c r="L142" s="164"/>
      <c r="M142" s="164"/>
      <c r="N142" s="163"/>
      <c r="O142" s="163"/>
      <c r="P142" s="163"/>
      <c r="Q142" s="163"/>
      <c r="R142" s="164"/>
      <c r="S142" s="164"/>
      <c r="T142" s="164"/>
      <c r="U142" s="164"/>
      <c r="V142" s="164"/>
      <c r="W142" s="164"/>
      <c r="X142" s="164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216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ht="22.5" outlineLevel="1" x14ac:dyDescent="0.2">
      <c r="A143" s="181">
        <v>86</v>
      </c>
      <c r="B143" s="182" t="s">
        <v>364</v>
      </c>
      <c r="C143" s="191" t="s">
        <v>365</v>
      </c>
      <c r="D143" s="183" t="s">
        <v>148</v>
      </c>
      <c r="E143" s="184">
        <v>4.2</v>
      </c>
      <c r="F143" s="185"/>
      <c r="G143" s="186">
        <f>ROUND(E143*F143,2)</f>
        <v>0</v>
      </c>
      <c r="H143" s="185"/>
      <c r="I143" s="186">
        <f>ROUND(E143*H143,2)</f>
        <v>0</v>
      </c>
      <c r="J143" s="185"/>
      <c r="K143" s="186">
        <f>ROUND(E143*J143,2)</f>
        <v>0</v>
      </c>
      <c r="L143" s="186">
        <v>15</v>
      </c>
      <c r="M143" s="186">
        <f>G143*(1+L143/100)</f>
        <v>0</v>
      </c>
      <c r="N143" s="184">
        <v>2.4000000000000001E-4</v>
      </c>
      <c r="O143" s="184">
        <f>ROUND(E143*N143,2)</f>
        <v>0</v>
      </c>
      <c r="P143" s="184">
        <v>0</v>
      </c>
      <c r="Q143" s="184">
        <f>ROUND(E143*P143,2)</f>
        <v>0</v>
      </c>
      <c r="R143" s="186" t="s">
        <v>362</v>
      </c>
      <c r="S143" s="186" t="s">
        <v>143</v>
      </c>
      <c r="T143" s="187" t="s">
        <v>143</v>
      </c>
      <c r="U143" s="164">
        <v>0.17</v>
      </c>
      <c r="V143" s="164">
        <f>ROUND(E143*U143,2)</f>
        <v>0.71</v>
      </c>
      <c r="W143" s="164"/>
      <c r="X143" s="164" t="s">
        <v>144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145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81">
        <v>87</v>
      </c>
      <c r="B144" s="182" t="s">
        <v>366</v>
      </c>
      <c r="C144" s="191" t="s">
        <v>367</v>
      </c>
      <c r="D144" s="183" t="s">
        <v>148</v>
      </c>
      <c r="E144" s="184">
        <v>43.25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15</v>
      </c>
      <c r="M144" s="186">
        <f>G144*(1+L144/100)</f>
        <v>0</v>
      </c>
      <c r="N144" s="184">
        <v>1.0000000000000001E-5</v>
      </c>
      <c r="O144" s="184">
        <f>ROUND(E144*N144,2)</f>
        <v>0</v>
      </c>
      <c r="P144" s="184">
        <v>0</v>
      </c>
      <c r="Q144" s="184">
        <f>ROUND(E144*P144,2)</f>
        <v>0</v>
      </c>
      <c r="R144" s="186" t="s">
        <v>362</v>
      </c>
      <c r="S144" s="186" t="s">
        <v>143</v>
      </c>
      <c r="T144" s="187" t="s">
        <v>143</v>
      </c>
      <c r="U144" s="164">
        <v>0.122</v>
      </c>
      <c r="V144" s="164">
        <f>ROUND(E144*U144,2)</f>
        <v>5.28</v>
      </c>
      <c r="W144" s="164"/>
      <c r="X144" s="164" t="s">
        <v>144</v>
      </c>
      <c r="Y144" s="153"/>
      <c r="Z144" s="153"/>
      <c r="AA144" s="153"/>
      <c r="AB144" s="153"/>
      <c r="AC144" s="153"/>
      <c r="AD144" s="153"/>
      <c r="AE144" s="153"/>
      <c r="AF144" s="153"/>
      <c r="AG144" s="153" t="s">
        <v>145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81">
        <v>88</v>
      </c>
      <c r="B145" s="182" t="s">
        <v>368</v>
      </c>
      <c r="C145" s="191" t="s">
        <v>369</v>
      </c>
      <c r="D145" s="183" t="s">
        <v>148</v>
      </c>
      <c r="E145" s="184">
        <v>125.96250000000001</v>
      </c>
      <c r="F145" s="185"/>
      <c r="G145" s="186">
        <f>ROUND(E145*F145,2)</f>
        <v>0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15</v>
      </c>
      <c r="M145" s="186">
        <f>G145*(1+L145/100)</f>
        <v>0</v>
      </c>
      <c r="N145" s="184">
        <v>1.0000000000000001E-5</v>
      </c>
      <c r="O145" s="184">
        <f>ROUND(E145*N145,2)</f>
        <v>0</v>
      </c>
      <c r="P145" s="184">
        <v>0</v>
      </c>
      <c r="Q145" s="184">
        <f>ROUND(E145*P145,2)</f>
        <v>0</v>
      </c>
      <c r="R145" s="186" t="s">
        <v>362</v>
      </c>
      <c r="S145" s="186" t="s">
        <v>143</v>
      </c>
      <c r="T145" s="187" t="s">
        <v>143</v>
      </c>
      <c r="U145" s="164">
        <v>6.8000000000000005E-2</v>
      </c>
      <c r="V145" s="164">
        <f>ROUND(E145*U145,2)</f>
        <v>8.57</v>
      </c>
      <c r="W145" s="164"/>
      <c r="X145" s="164" t="s">
        <v>144</v>
      </c>
      <c r="Y145" s="153"/>
      <c r="Z145" s="153"/>
      <c r="AA145" s="153"/>
      <c r="AB145" s="153"/>
      <c r="AC145" s="153"/>
      <c r="AD145" s="153"/>
      <c r="AE145" s="153"/>
      <c r="AF145" s="153"/>
      <c r="AG145" s="153" t="s">
        <v>145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x14ac:dyDescent="0.2">
      <c r="A146" s="167" t="s">
        <v>137</v>
      </c>
      <c r="B146" s="168" t="s">
        <v>102</v>
      </c>
      <c r="C146" s="190" t="s">
        <v>103</v>
      </c>
      <c r="D146" s="169"/>
      <c r="E146" s="170"/>
      <c r="F146" s="171"/>
      <c r="G146" s="171">
        <f>SUMIF(AG147:AG148,"&lt;&gt;NOR",G147:G148)</f>
        <v>0</v>
      </c>
      <c r="H146" s="171"/>
      <c r="I146" s="171">
        <f>SUM(I147:I148)</f>
        <v>0</v>
      </c>
      <c r="J146" s="171"/>
      <c r="K146" s="171">
        <f>SUM(K147:K148)</f>
        <v>0</v>
      </c>
      <c r="L146" s="171"/>
      <c r="M146" s="171">
        <f>SUM(M147:M148)</f>
        <v>0</v>
      </c>
      <c r="N146" s="170"/>
      <c r="O146" s="170">
        <f>SUM(O147:O148)</f>
        <v>0.03</v>
      </c>
      <c r="P146" s="170"/>
      <c r="Q146" s="170">
        <f>SUM(Q147:Q148)</f>
        <v>0</v>
      </c>
      <c r="R146" s="171"/>
      <c r="S146" s="171"/>
      <c r="T146" s="172"/>
      <c r="U146" s="166"/>
      <c r="V146" s="166">
        <f>SUM(V147:V148)</f>
        <v>22.79</v>
      </c>
      <c r="W146" s="166"/>
      <c r="X146" s="166"/>
      <c r="AG146" t="s">
        <v>138</v>
      </c>
    </row>
    <row r="147" spans="1:60" outlineLevel="1" x14ac:dyDescent="0.2">
      <c r="A147" s="181">
        <v>89</v>
      </c>
      <c r="B147" s="182" t="s">
        <v>370</v>
      </c>
      <c r="C147" s="191" t="s">
        <v>371</v>
      </c>
      <c r="D147" s="183" t="s">
        <v>148</v>
      </c>
      <c r="E147" s="184">
        <v>169.59450000000001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15</v>
      </c>
      <c r="M147" s="186">
        <f>G147*(1+L147/100)</f>
        <v>0</v>
      </c>
      <c r="N147" s="184">
        <v>6.9999999999999994E-5</v>
      </c>
      <c r="O147" s="184">
        <f>ROUND(E147*N147,2)</f>
        <v>0.01</v>
      </c>
      <c r="P147" s="184">
        <v>0</v>
      </c>
      <c r="Q147" s="184">
        <f>ROUND(E147*P147,2)</f>
        <v>0</v>
      </c>
      <c r="R147" s="186" t="s">
        <v>372</v>
      </c>
      <c r="S147" s="186" t="s">
        <v>143</v>
      </c>
      <c r="T147" s="187" t="s">
        <v>143</v>
      </c>
      <c r="U147" s="164">
        <v>3.2480000000000002E-2</v>
      </c>
      <c r="V147" s="164">
        <f>ROUND(E147*U147,2)</f>
        <v>5.51</v>
      </c>
      <c r="W147" s="164"/>
      <c r="X147" s="164" t="s">
        <v>144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145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81">
        <v>90</v>
      </c>
      <c r="B148" s="182" t="s">
        <v>373</v>
      </c>
      <c r="C148" s="191" t="s">
        <v>374</v>
      </c>
      <c r="D148" s="183" t="s">
        <v>148</v>
      </c>
      <c r="E148" s="184">
        <v>169.59450000000001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15</v>
      </c>
      <c r="M148" s="186">
        <f>G148*(1+L148/100)</f>
        <v>0</v>
      </c>
      <c r="N148" s="184">
        <v>1.3999999999999999E-4</v>
      </c>
      <c r="O148" s="184">
        <f>ROUND(E148*N148,2)</f>
        <v>0.02</v>
      </c>
      <c r="P148" s="184">
        <v>0</v>
      </c>
      <c r="Q148" s="184">
        <f>ROUND(E148*P148,2)</f>
        <v>0</v>
      </c>
      <c r="R148" s="186" t="s">
        <v>372</v>
      </c>
      <c r="S148" s="186" t="s">
        <v>143</v>
      </c>
      <c r="T148" s="187" t="s">
        <v>143</v>
      </c>
      <c r="U148" s="164">
        <v>0.10191</v>
      </c>
      <c r="V148" s="164">
        <f>ROUND(E148*U148,2)</f>
        <v>17.28</v>
      </c>
      <c r="W148" s="164"/>
      <c r="X148" s="164" t="s">
        <v>144</v>
      </c>
      <c r="Y148" s="153"/>
      <c r="Z148" s="153"/>
      <c r="AA148" s="153"/>
      <c r="AB148" s="153"/>
      <c r="AC148" s="153"/>
      <c r="AD148" s="153"/>
      <c r="AE148" s="153"/>
      <c r="AF148" s="153"/>
      <c r="AG148" s="153" t="s">
        <v>145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x14ac:dyDescent="0.2">
      <c r="A149" s="167" t="s">
        <v>137</v>
      </c>
      <c r="B149" s="168" t="s">
        <v>104</v>
      </c>
      <c r="C149" s="190" t="s">
        <v>105</v>
      </c>
      <c r="D149" s="169"/>
      <c r="E149" s="170"/>
      <c r="F149" s="171"/>
      <c r="G149" s="171">
        <f>SUMIF(AG150:AG151,"&lt;&gt;NOR",G150:G151)</f>
        <v>0</v>
      </c>
      <c r="H149" s="171"/>
      <c r="I149" s="171">
        <f>SUM(I150:I151)</f>
        <v>0</v>
      </c>
      <c r="J149" s="171"/>
      <c r="K149" s="171">
        <f>SUM(K150:K151)</f>
        <v>0</v>
      </c>
      <c r="L149" s="171"/>
      <c r="M149" s="171">
        <f>SUM(M150:M151)</f>
        <v>0</v>
      </c>
      <c r="N149" s="170"/>
      <c r="O149" s="170">
        <f>SUM(O150:O151)</f>
        <v>0</v>
      </c>
      <c r="P149" s="170"/>
      <c r="Q149" s="170">
        <f>SUM(Q150:Q151)</f>
        <v>0</v>
      </c>
      <c r="R149" s="171"/>
      <c r="S149" s="171"/>
      <c r="T149" s="172"/>
      <c r="U149" s="166"/>
      <c r="V149" s="166">
        <f>SUM(V150:V151)</f>
        <v>5</v>
      </c>
      <c r="W149" s="166"/>
      <c r="X149" s="166"/>
      <c r="AG149" t="s">
        <v>138</v>
      </c>
    </row>
    <row r="150" spans="1:60" outlineLevel="1" x14ac:dyDescent="0.2">
      <c r="A150" s="181">
        <v>91</v>
      </c>
      <c r="B150" s="182" t="s">
        <v>375</v>
      </c>
      <c r="C150" s="191" t="s">
        <v>376</v>
      </c>
      <c r="D150" s="183" t="s">
        <v>377</v>
      </c>
      <c r="E150" s="184">
        <v>5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15</v>
      </c>
      <c r="M150" s="186">
        <f>G150*(1+L150/100)</f>
        <v>0</v>
      </c>
      <c r="N150" s="184">
        <v>0</v>
      </c>
      <c r="O150" s="184">
        <f>ROUND(E150*N150,2)</f>
        <v>0</v>
      </c>
      <c r="P150" s="184">
        <v>0</v>
      </c>
      <c r="Q150" s="184">
        <f>ROUND(E150*P150,2)</f>
        <v>0</v>
      </c>
      <c r="R150" s="186"/>
      <c r="S150" s="186" t="s">
        <v>143</v>
      </c>
      <c r="T150" s="187" t="s">
        <v>143</v>
      </c>
      <c r="U150" s="164">
        <v>1</v>
      </c>
      <c r="V150" s="164">
        <f>ROUND(E150*U150,2)</f>
        <v>5</v>
      </c>
      <c r="W150" s="164"/>
      <c r="X150" s="164" t="s">
        <v>144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145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81">
        <v>92</v>
      </c>
      <c r="B151" s="182" t="s">
        <v>378</v>
      </c>
      <c r="C151" s="191" t="s">
        <v>379</v>
      </c>
      <c r="D151" s="183" t="s">
        <v>235</v>
      </c>
      <c r="E151" s="184">
        <v>1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15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/>
      <c r="S151" s="186" t="s">
        <v>178</v>
      </c>
      <c r="T151" s="187" t="s">
        <v>295</v>
      </c>
      <c r="U151" s="164">
        <v>0</v>
      </c>
      <c r="V151" s="164">
        <f>ROUND(E151*U151,2)</f>
        <v>0</v>
      </c>
      <c r="W151" s="164"/>
      <c r="X151" s="164" t="s">
        <v>144</v>
      </c>
      <c r="Y151" s="153"/>
      <c r="Z151" s="153"/>
      <c r="AA151" s="153"/>
      <c r="AB151" s="153"/>
      <c r="AC151" s="153"/>
      <c r="AD151" s="153"/>
      <c r="AE151" s="153"/>
      <c r="AF151" s="153"/>
      <c r="AG151" s="153" t="s">
        <v>145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x14ac:dyDescent="0.2">
      <c r="A152" s="167" t="s">
        <v>137</v>
      </c>
      <c r="B152" s="168" t="s">
        <v>106</v>
      </c>
      <c r="C152" s="190" t="s">
        <v>107</v>
      </c>
      <c r="D152" s="169"/>
      <c r="E152" s="170"/>
      <c r="F152" s="171"/>
      <c r="G152" s="171">
        <f>SUMIF(AG153:AG161,"&lt;&gt;NOR",G153:G161)</f>
        <v>0</v>
      </c>
      <c r="H152" s="171"/>
      <c r="I152" s="171">
        <f>SUM(I153:I161)</f>
        <v>0</v>
      </c>
      <c r="J152" s="171"/>
      <c r="K152" s="171">
        <f>SUM(K153:K161)</f>
        <v>0</v>
      </c>
      <c r="L152" s="171"/>
      <c r="M152" s="171">
        <f>SUM(M153:M161)</f>
        <v>0</v>
      </c>
      <c r="N152" s="170"/>
      <c r="O152" s="170">
        <f>SUM(O153:O161)</f>
        <v>0</v>
      </c>
      <c r="P152" s="170"/>
      <c r="Q152" s="170">
        <f>SUM(Q153:Q161)</f>
        <v>0</v>
      </c>
      <c r="R152" s="171"/>
      <c r="S152" s="171"/>
      <c r="T152" s="172"/>
      <c r="U152" s="166"/>
      <c r="V152" s="166">
        <f>SUM(V153:V161)</f>
        <v>21.43</v>
      </c>
      <c r="W152" s="166"/>
      <c r="X152" s="166"/>
      <c r="AG152" t="s">
        <v>138</v>
      </c>
    </row>
    <row r="153" spans="1:60" outlineLevel="1" x14ac:dyDescent="0.2">
      <c r="A153" s="174">
        <v>93</v>
      </c>
      <c r="B153" s="175" t="s">
        <v>380</v>
      </c>
      <c r="C153" s="192" t="s">
        <v>381</v>
      </c>
      <c r="D153" s="176" t="s">
        <v>203</v>
      </c>
      <c r="E153" s="177">
        <v>2.3639199999999998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15</v>
      </c>
      <c r="M153" s="179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9" t="s">
        <v>382</v>
      </c>
      <c r="S153" s="179" t="s">
        <v>143</v>
      </c>
      <c r="T153" s="180" t="s">
        <v>143</v>
      </c>
      <c r="U153" s="164">
        <v>0.16400000000000001</v>
      </c>
      <c r="V153" s="164">
        <f>ROUND(E153*U153,2)</f>
        <v>0.39</v>
      </c>
      <c r="W153" s="164"/>
      <c r="X153" s="164" t="s">
        <v>383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384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60"/>
      <c r="B154" s="161"/>
      <c r="C154" s="257" t="s">
        <v>385</v>
      </c>
      <c r="D154" s="258"/>
      <c r="E154" s="258"/>
      <c r="F154" s="258"/>
      <c r="G154" s="258"/>
      <c r="H154" s="164"/>
      <c r="I154" s="164"/>
      <c r="J154" s="164"/>
      <c r="K154" s="164"/>
      <c r="L154" s="164"/>
      <c r="M154" s="164"/>
      <c r="N154" s="163"/>
      <c r="O154" s="163"/>
      <c r="P154" s="163"/>
      <c r="Q154" s="163"/>
      <c r="R154" s="164"/>
      <c r="S154" s="164"/>
      <c r="T154" s="164"/>
      <c r="U154" s="164"/>
      <c r="V154" s="164"/>
      <c r="W154" s="164"/>
      <c r="X154" s="164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150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88" t="str">
        <f>C154</f>
        <v>se složením a hrubým urovnáním nebo s přeložením na jiný dopravní prostředek kromě lodi, vč. příplatku za každých dalších i započatých 1000 m přes 1000 m,</v>
      </c>
      <c r="BB154" s="153"/>
      <c r="BC154" s="153"/>
      <c r="BD154" s="153"/>
      <c r="BE154" s="153"/>
      <c r="BF154" s="153"/>
      <c r="BG154" s="153"/>
      <c r="BH154" s="153"/>
    </row>
    <row r="155" spans="1:60" ht="22.5" outlineLevel="1" x14ac:dyDescent="0.2">
      <c r="A155" s="181">
        <v>94</v>
      </c>
      <c r="B155" s="182" t="s">
        <v>386</v>
      </c>
      <c r="C155" s="191" t="s">
        <v>387</v>
      </c>
      <c r="D155" s="183" t="s">
        <v>203</v>
      </c>
      <c r="E155" s="184">
        <v>2.3639199999999998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15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 t="s">
        <v>194</v>
      </c>
      <c r="S155" s="186" t="s">
        <v>143</v>
      </c>
      <c r="T155" s="187" t="s">
        <v>143</v>
      </c>
      <c r="U155" s="164">
        <v>0.93300000000000005</v>
      </c>
      <c r="V155" s="164">
        <f>ROUND(E155*U155,2)</f>
        <v>2.21</v>
      </c>
      <c r="W155" s="164"/>
      <c r="X155" s="164" t="s">
        <v>383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384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81">
        <v>95</v>
      </c>
      <c r="B156" s="182" t="s">
        <v>388</v>
      </c>
      <c r="C156" s="191" t="s">
        <v>389</v>
      </c>
      <c r="D156" s="183" t="s">
        <v>203</v>
      </c>
      <c r="E156" s="184">
        <v>23.639150000000001</v>
      </c>
      <c r="F156" s="185"/>
      <c r="G156" s="186">
        <f>ROUND(E156*F156,2)</f>
        <v>0</v>
      </c>
      <c r="H156" s="185"/>
      <c r="I156" s="186">
        <f>ROUND(E156*H156,2)</f>
        <v>0</v>
      </c>
      <c r="J156" s="185"/>
      <c r="K156" s="186">
        <f>ROUND(E156*J156,2)</f>
        <v>0</v>
      </c>
      <c r="L156" s="186">
        <v>15</v>
      </c>
      <c r="M156" s="186">
        <f>G156*(1+L156/100)</f>
        <v>0</v>
      </c>
      <c r="N156" s="184">
        <v>0</v>
      </c>
      <c r="O156" s="184">
        <f>ROUND(E156*N156,2)</f>
        <v>0</v>
      </c>
      <c r="P156" s="184">
        <v>0</v>
      </c>
      <c r="Q156" s="184">
        <f>ROUND(E156*P156,2)</f>
        <v>0</v>
      </c>
      <c r="R156" s="186" t="s">
        <v>194</v>
      </c>
      <c r="S156" s="186" t="s">
        <v>143</v>
      </c>
      <c r="T156" s="187" t="s">
        <v>143</v>
      </c>
      <c r="U156" s="164">
        <v>0.65300000000000002</v>
      </c>
      <c r="V156" s="164">
        <f>ROUND(E156*U156,2)</f>
        <v>15.44</v>
      </c>
      <c r="W156" s="164"/>
      <c r="X156" s="164" t="s">
        <v>383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384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74">
        <v>96</v>
      </c>
      <c r="B157" s="175" t="s">
        <v>390</v>
      </c>
      <c r="C157" s="192" t="s">
        <v>391</v>
      </c>
      <c r="D157" s="176" t="s">
        <v>203</v>
      </c>
      <c r="E157" s="177">
        <v>2.3639199999999998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15</v>
      </c>
      <c r="M157" s="179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 t="s">
        <v>194</v>
      </c>
      <c r="S157" s="179" t="s">
        <v>143</v>
      </c>
      <c r="T157" s="180" t="s">
        <v>143</v>
      </c>
      <c r="U157" s="164">
        <v>0.49</v>
      </c>
      <c r="V157" s="164">
        <f>ROUND(E157*U157,2)</f>
        <v>1.1599999999999999</v>
      </c>
      <c r="W157" s="164"/>
      <c r="X157" s="164" t="s">
        <v>383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384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255" t="s">
        <v>392</v>
      </c>
      <c r="D158" s="256"/>
      <c r="E158" s="256"/>
      <c r="F158" s="256"/>
      <c r="G158" s="256"/>
      <c r="H158" s="164"/>
      <c r="I158" s="164"/>
      <c r="J158" s="164"/>
      <c r="K158" s="164"/>
      <c r="L158" s="164"/>
      <c r="M158" s="164"/>
      <c r="N158" s="163"/>
      <c r="O158" s="163"/>
      <c r="P158" s="163"/>
      <c r="Q158" s="163"/>
      <c r="R158" s="164"/>
      <c r="S158" s="164"/>
      <c r="T158" s="164"/>
      <c r="U158" s="164"/>
      <c r="V158" s="164"/>
      <c r="W158" s="164"/>
      <c r="X158" s="164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216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81">
        <v>97</v>
      </c>
      <c r="B159" s="182" t="s">
        <v>393</v>
      </c>
      <c r="C159" s="191" t="s">
        <v>394</v>
      </c>
      <c r="D159" s="183" t="s">
        <v>203</v>
      </c>
      <c r="E159" s="184">
        <v>16.547409999999999</v>
      </c>
      <c r="F159" s="185"/>
      <c r="G159" s="186">
        <f>ROUND(E159*F159,2)</f>
        <v>0</v>
      </c>
      <c r="H159" s="185"/>
      <c r="I159" s="186">
        <f>ROUND(E159*H159,2)</f>
        <v>0</v>
      </c>
      <c r="J159" s="185"/>
      <c r="K159" s="186">
        <f>ROUND(E159*J159,2)</f>
        <v>0</v>
      </c>
      <c r="L159" s="186">
        <v>15</v>
      </c>
      <c r="M159" s="186">
        <f>G159*(1+L159/100)</f>
        <v>0</v>
      </c>
      <c r="N159" s="184">
        <v>0</v>
      </c>
      <c r="O159" s="184">
        <f>ROUND(E159*N159,2)</f>
        <v>0</v>
      </c>
      <c r="P159" s="184">
        <v>0</v>
      </c>
      <c r="Q159" s="184">
        <f>ROUND(E159*P159,2)</f>
        <v>0</v>
      </c>
      <c r="R159" s="186" t="s">
        <v>194</v>
      </c>
      <c r="S159" s="186" t="s">
        <v>143</v>
      </c>
      <c r="T159" s="187" t="s">
        <v>143</v>
      </c>
      <c r="U159" s="164">
        <v>0</v>
      </c>
      <c r="V159" s="164">
        <f>ROUND(E159*U159,2)</f>
        <v>0</v>
      </c>
      <c r="W159" s="164"/>
      <c r="X159" s="164" t="s">
        <v>383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384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81">
        <v>98</v>
      </c>
      <c r="B160" s="182" t="s">
        <v>395</v>
      </c>
      <c r="C160" s="191" t="s">
        <v>396</v>
      </c>
      <c r="D160" s="183" t="s">
        <v>203</v>
      </c>
      <c r="E160" s="184">
        <v>2.3639199999999998</v>
      </c>
      <c r="F160" s="185"/>
      <c r="G160" s="186">
        <f>ROUND(E160*F160,2)</f>
        <v>0</v>
      </c>
      <c r="H160" s="185"/>
      <c r="I160" s="186">
        <f>ROUND(E160*H160,2)</f>
        <v>0</v>
      </c>
      <c r="J160" s="185"/>
      <c r="K160" s="186">
        <f>ROUND(E160*J160,2)</f>
        <v>0</v>
      </c>
      <c r="L160" s="186">
        <v>15</v>
      </c>
      <c r="M160" s="186">
        <f>G160*(1+L160/100)</f>
        <v>0</v>
      </c>
      <c r="N160" s="184">
        <v>0</v>
      </c>
      <c r="O160" s="184">
        <f>ROUND(E160*N160,2)</f>
        <v>0</v>
      </c>
      <c r="P160" s="184">
        <v>0</v>
      </c>
      <c r="Q160" s="184">
        <f>ROUND(E160*P160,2)</f>
        <v>0</v>
      </c>
      <c r="R160" s="186" t="s">
        <v>194</v>
      </c>
      <c r="S160" s="186" t="s">
        <v>143</v>
      </c>
      <c r="T160" s="187" t="s">
        <v>143</v>
      </c>
      <c r="U160" s="164">
        <v>0.94199999999999995</v>
      </c>
      <c r="V160" s="164">
        <f>ROUND(E160*U160,2)</f>
        <v>2.23</v>
      </c>
      <c r="W160" s="164"/>
      <c r="X160" s="164" t="s">
        <v>383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384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74">
        <v>99</v>
      </c>
      <c r="B161" s="175" t="s">
        <v>397</v>
      </c>
      <c r="C161" s="192" t="s">
        <v>398</v>
      </c>
      <c r="D161" s="176" t="s">
        <v>203</v>
      </c>
      <c r="E161" s="177">
        <v>2.3639199999999998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15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 t="s">
        <v>194</v>
      </c>
      <c r="S161" s="179" t="s">
        <v>143</v>
      </c>
      <c r="T161" s="180" t="s">
        <v>143</v>
      </c>
      <c r="U161" s="164">
        <v>0</v>
      </c>
      <c r="V161" s="164">
        <f>ROUND(E161*U161,2)</f>
        <v>0</v>
      </c>
      <c r="W161" s="164"/>
      <c r="X161" s="164" t="s">
        <v>383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384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x14ac:dyDescent="0.2">
      <c r="A162" s="3"/>
      <c r="B162" s="4"/>
      <c r="C162" s="19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124</v>
      </c>
    </row>
    <row r="163" spans="1:60" x14ac:dyDescent="0.2">
      <c r="A163" s="156"/>
      <c r="B163" s="157" t="s">
        <v>29</v>
      </c>
      <c r="C163" s="195"/>
      <c r="D163" s="158"/>
      <c r="E163" s="159"/>
      <c r="F163" s="159"/>
      <c r="G163" s="173">
        <f>G8+G16+G30+G33+G37+G43+G46+G61+G73+G99+G113+G122+G130+G140+G146+G149+G152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399</v>
      </c>
    </row>
    <row r="164" spans="1:60" x14ac:dyDescent="0.2">
      <c r="C164" s="196"/>
      <c r="D164" s="10"/>
      <c r="AG164" t="s">
        <v>400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H8A2BCKBdC5wM5oaE5N9hMV8RcIyz7U9lYHjqD2EWss4uTAyk9cMfFgHgr+Yzwqx7782FveDxxSh4pgY56W/Q==" saltValue="SBBTVWvRCIqEWOHiUcOaGg==" spinCount="100000" sheet="1"/>
  <mergeCells count="42">
    <mergeCell ref="C13:G13"/>
    <mergeCell ref="A1:G1"/>
    <mergeCell ref="C2:G2"/>
    <mergeCell ref="C3:G3"/>
    <mergeCell ref="C4:G4"/>
    <mergeCell ref="C11:G11"/>
    <mergeCell ref="C50:G50"/>
    <mergeCell ref="C15:G15"/>
    <mergeCell ref="C18:G18"/>
    <mergeCell ref="C20:G20"/>
    <mergeCell ref="C22:G22"/>
    <mergeCell ref="C26:G26"/>
    <mergeCell ref="C28:G28"/>
    <mergeCell ref="C32:G32"/>
    <mergeCell ref="C39:G39"/>
    <mergeCell ref="C42:G42"/>
    <mergeCell ref="C45:G45"/>
    <mergeCell ref="C48:G48"/>
    <mergeCell ref="C68:G68"/>
    <mergeCell ref="C51:G51"/>
    <mergeCell ref="C53:G53"/>
    <mergeCell ref="C54:G54"/>
    <mergeCell ref="C56:G56"/>
    <mergeCell ref="C57:G57"/>
    <mergeCell ref="C58:G58"/>
    <mergeCell ref="C60:G60"/>
    <mergeCell ref="C63:G63"/>
    <mergeCell ref="C64:G64"/>
    <mergeCell ref="C65:G65"/>
    <mergeCell ref="C67:G67"/>
    <mergeCell ref="C158:G158"/>
    <mergeCell ref="C69:G69"/>
    <mergeCell ref="C72:G72"/>
    <mergeCell ref="C78:G78"/>
    <mergeCell ref="C112:G112"/>
    <mergeCell ref="C121:G121"/>
    <mergeCell ref="C124:G124"/>
    <mergeCell ref="C129:G129"/>
    <mergeCell ref="C132:G132"/>
    <mergeCell ref="C135:G135"/>
    <mergeCell ref="C142:G142"/>
    <mergeCell ref="C154:G1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1.1 Pol'!Názvy_tisku</vt:lpstr>
      <vt:lpstr>oadresa</vt:lpstr>
      <vt:lpstr>Stavba!Objednatel</vt:lpstr>
      <vt:lpstr>Stavba!Objekt</vt:lpstr>
      <vt:lpstr>'SO01 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Veronika MICHNOVÁ</cp:lastModifiedBy>
  <cp:lastPrinted>2019-03-19T12:27:02Z</cp:lastPrinted>
  <dcterms:created xsi:type="dcterms:W3CDTF">2009-04-08T07:15:50Z</dcterms:created>
  <dcterms:modified xsi:type="dcterms:W3CDTF">2022-04-04T13:46:40Z</dcterms:modified>
</cp:coreProperties>
</file>