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vba\Disk Google\Zídky M. Majerové\Tisk\"/>
    </mc:Choice>
  </mc:AlternateContent>
  <xr:revisionPtr revIDLastSave="0" documentId="8_{2CBBB70E-411B-4029-9364-95692B14395B}" xr6:coauthVersionLast="45" xr6:coauthVersionMax="45" xr10:uidLastSave="{00000000-0000-0000-0000-000000000000}"/>
  <bookViews>
    <workbookView xWindow="-23148" yWindow="-108" windowWidth="23256" windowHeight="131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Pol'!$A$1:$Y$40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G42" i="1"/>
  <c r="I42" i="1" s="1"/>
  <c r="F42" i="1"/>
  <c r="G41" i="1"/>
  <c r="F41" i="1"/>
  <c r="G39" i="1"/>
  <c r="I39" i="1" s="1"/>
  <c r="I43" i="1" s="1"/>
  <c r="J41" i="1" s="1"/>
  <c r="F39" i="1"/>
  <c r="G39" i="12"/>
  <c r="BA24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4" i="12"/>
  <c r="M14" i="12" s="1"/>
  <c r="I14" i="12"/>
  <c r="I13" i="12" s="1"/>
  <c r="K14" i="12"/>
  <c r="K13" i="12" s="1"/>
  <c r="O14" i="12"/>
  <c r="Q14" i="12"/>
  <c r="Q13" i="12" s="1"/>
  <c r="V14" i="12"/>
  <c r="V13" i="12" s="1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O13" i="12" s="1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I22" i="12"/>
  <c r="O22" i="12"/>
  <c r="Q22" i="12"/>
  <c r="G23" i="12"/>
  <c r="I23" i="12"/>
  <c r="K23" i="12"/>
  <c r="K22" i="12" s="1"/>
  <c r="M23" i="12"/>
  <c r="M22" i="12" s="1"/>
  <c r="O23" i="12"/>
  <c r="Q23" i="12"/>
  <c r="V23" i="12"/>
  <c r="V22" i="12" s="1"/>
  <c r="G26" i="12"/>
  <c r="M26" i="12" s="1"/>
  <c r="M25" i="12" s="1"/>
  <c r="I26" i="12"/>
  <c r="I25" i="12" s="1"/>
  <c r="K26" i="12"/>
  <c r="O26" i="12"/>
  <c r="O25" i="12" s="1"/>
  <c r="Q26" i="12"/>
  <c r="Q25" i="12" s="1"/>
  <c r="V26" i="12"/>
  <c r="G27" i="12"/>
  <c r="M27" i="12" s="1"/>
  <c r="I27" i="12"/>
  <c r="K27" i="12"/>
  <c r="K25" i="12" s="1"/>
  <c r="O27" i="12"/>
  <c r="Q27" i="12"/>
  <c r="V27" i="12"/>
  <c r="V25" i="12" s="1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G31" i="12"/>
  <c r="M31" i="12" s="1"/>
  <c r="I31" i="12"/>
  <c r="I30" i="12" s="1"/>
  <c r="K31" i="12"/>
  <c r="K30" i="12" s="1"/>
  <c r="O31" i="12"/>
  <c r="Q31" i="12"/>
  <c r="Q30" i="12" s="1"/>
  <c r="V31" i="12"/>
  <c r="V30" i="12" s="1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O30" i="12" s="1"/>
  <c r="Q35" i="12"/>
  <c r="V35" i="12"/>
  <c r="G36" i="12"/>
  <c r="M36" i="12" s="1"/>
  <c r="I36" i="12"/>
  <c r="K36" i="12"/>
  <c r="O36" i="12"/>
  <c r="Q36" i="12"/>
  <c r="V36" i="12"/>
  <c r="AE39" i="12"/>
  <c r="I20" i="1"/>
  <c r="I19" i="1"/>
  <c r="I18" i="1"/>
  <c r="I17" i="1"/>
  <c r="I16" i="1"/>
  <c r="I58" i="1"/>
  <c r="J54" i="1" s="1"/>
  <c r="F43" i="1"/>
  <c r="G23" i="1" s="1"/>
  <c r="G43" i="1"/>
  <c r="G25" i="1" s="1"/>
  <c r="H43" i="1"/>
  <c r="I41" i="1"/>
  <c r="A27" i="1" l="1"/>
  <c r="J39" i="1"/>
  <c r="J43" i="1" s="1"/>
  <c r="J42" i="1"/>
  <c r="M13" i="12"/>
  <c r="M30" i="12"/>
  <c r="G25" i="12"/>
  <c r="G13" i="12"/>
  <c r="AF39" i="12"/>
  <c r="J56" i="1"/>
  <c r="J53" i="1"/>
  <c r="J55" i="1"/>
  <c r="J57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G28" i="1" l="1"/>
  <c r="G27" i="1" s="1"/>
  <c r="G29" i="1" s="1"/>
  <c r="A28" i="1"/>
  <c r="J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50572F48-4CA4-4CD2-BD70-CB922EE00A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4D9A63-6C44-4F73-B793-658ECF829A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<sst xmlns="http://schemas.openxmlformats.org/spreadsheetml/2006/main" count="361" uniqueCount="190">
  <si>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</si>
  <si>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</si>
  <si>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</si>
  <si>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</si>
  <si>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</si>
  <si>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</si>
  <si>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</si>
  <si>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</si>
  <si>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</si>
  <si>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</si>
  <si>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</si>
  <si>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</si>
  <si>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</si>
  <si>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</si>
  <si>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</si>
  <si>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</si>
  <si>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</si>
  <si>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</si>
  <si>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</si>
  <si>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</si>
  <si>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</si>
  <si>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</si>
  <si>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</si>
  <si>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</si>
  <si>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</si>
  <si>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</si>
  <si>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</si>
  <si>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</si>
  <si>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</si>
  <si>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</si>
  <si>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</si>
  <si>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</si>
  <si>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</si>
  <si>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</si>
  <si>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</si>
  <si>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</si>
  <si>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</si>
  <si>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</si>
  <si>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</si>
  <si>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</si>
  <si>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</si>
  <si>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</si>
  <si>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</si>
  <si>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</si>
  <si>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Oprava zídky </t>
  </si>
  <si>
    <t>SO01</t>
  </si>
  <si>
    <t>Objekt:</t>
  </si>
  <si>
    <t>Rozpočet:</t>
  </si>
  <si>
    <t>BV020/2022</t>
  </si>
  <si>
    <t xml:space="preserve">Oprava zídky par. 1379/179 M. Majerové 1910-1913, Frýdek-Místek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</si>
  <si>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</si>
  <si>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</si>
  <si>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</si>
  <si>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</si>
  <si>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</si>
  <si>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</si>
  <si>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</si>
  <si>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</si>
  <si>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</si>
  <si>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</si>
  <si>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#POPS</t>
  </si>
  <si>
    <t xml:space="preserve">Popis stavby: BV020/2022 - Oprava zídky par. 1379/179 M. Majerové 1910-1913, Frýdek-Místek </t>
  </si>
  <si>
    <t>#POPO</t>
  </si>
  <si>
    <t xml:space="preserve">Popis objektu: SO01 - Oprava zídky </t>
  </si>
  <si>
    <t>#POPR</t>
  </si>
  <si>
    <t xml:space="preserve">Popis rozpočtu: 1 - Oprava zídky </t>
  </si>
  <si>
    <t>Rekapitulace dílů</t>
  </si>
  <si>
    <t>Typ dílu</t>
  </si>
  <si>
    <t>Zemní práce</t>
  </si>
  <si>
    <t>62</t>
  </si>
  <si>
    <t>Úpravy povrchů vnější</t>
  </si>
  <si>
    <t>99</t>
  </si>
  <si>
    <t>Staveništní přesun hmot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</si>
  <si>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</si>
  <si>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</si>
  <si>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</si>
  <si>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</si>
  <si>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</si>
  <si>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</si>
  <si>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</si>
  <si>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</si>
  <si>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</si>
  <si>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</si>
  <si>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</si>
  <si>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</si>
  <si>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</si>
  <si>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</si>
  <si>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</si>
  <si>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</si>
  <si>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</si>
  <si>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</si>
  <si>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</si>
  <si>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</si>
  <si>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</si>
  <si>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</si>
  <si>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</si>
  <si>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</si>
  <si>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</si>
  <si>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</si>
  <si>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</si>
  <si>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</si>
  <si>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</si>
  <si>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</si>
  <si>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</si>
  <si>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</si>
  <si>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</si>
  <si>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</si>
  <si>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</si>
  <si>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</si>
  <si>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183902147R00</t>
  </si>
  <si>
    <t>Odstranění zeminy o tl. vrstvy do 10 cm z nádoby plocha přes 4 do 5 m2</t>
  </si>
  <si>
    <t>kus</t>
  </si>
  <si>
    <t>823-1</t>
  </si>
  <si>
    <t>RTS 22/ II</t>
  </si>
  <si>
    <t>RTS 18/ I</t>
  </si>
  <si>
    <t>Práce</t>
  </si>
  <si>
    <t>Běžná</t>
  </si>
  <si>
    <t>POL1_</t>
  </si>
  <si>
    <t>při výšce nádoby do 70 cm, s naložením na dopravní prostředek, odvozem do 20 km a se složením</t>
  </si>
  <si>
    <t>SPI</t>
  </si>
  <si>
    <t>181301122RV1</t>
  </si>
  <si>
    <t>Rozprostření substrátu, rovina, tl. do 20 cm</t>
  </si>
  <si>
    <t>m2</t>
  </si>
  <si>
    <t>Vlastní</t>
  </si>
  <si>
    <t>10371500R</t>
  </si>
  <si>
    <t>substrát zahradnický B; balení volně loženo</t>
  </si>
  <si>
    <t>m3</t>
  </si>
  <si>
    <t>SPCM</t>
  </si>
  <si>
    <t>Specifikace</t>
  </si>
  <si>
    <t>POL3_</t>
  </si>
  <si>
    <t>216904391R00</t>
  </si>
  <si>
    <t>Očištění ploch tlak. vodou nebo stlač. vzduchem  ,  , příplatek za ruční dočištění ocelovými kartáči</t>
  </si>
  <si>
    <t>800-2</t>
  </si>
  <si>
    <t>614472101R00</t>
  </si>
  <si>
    <t>Vyspravení vnitřních betonových a železobetonových konstrukcí a panelů ochranným nátěrem výztuže antikorozním</t>
  </si>
  <si>
    <t>801-4</t>
  </si>
  <si>
    <t>938902122R00</t>
  </si>
  <si>
    <t>Čištění ploch betonových konstrukcí tlakovou vodou</t>
  </si>
  <si>
    <t>801-5</t>
  </si>
  <si>
    <t>711212001R00</t>
  </si>
  <si>
    <t>Izolace proti vodě nátěr hydroizolační proti vlhkosti, Hmota nátěrová funkce: hydroizolační; vrstva: podkladní; interiér</t>
  </si>
  <si>
    <t>800-711</t>
  </si>
  <si>
    <t>713391192R00</t>
  </si>
  <si>
    <t>Izolace tepelné těles-doplňky a konstrukční části montáž těsnění spojů plechových povrchových úprav těles a potrubí  trvale plastickým tmelem (izolační materiál ve specifikaci)</t>
  </si>
  <si>
    <t>m</t>
  </si>
  <si>
    <t>800-713</t>
  </si>
  <si>
    <t>622451101RV1</t>
  </si>
  <si>
    <t>Vyspravení stěn betonových vyspravkovou maltou s hydraulickými pojivy tl. 3-40mm</t>
  </si>
  <si>
    <t>Indiv</t>
  </si>
  <si>
    <t>622477129RV1</t>
  </si>
  <si>
    <t>Sjednocení a vyrovnání betonových zdí vysprávkovou maltou s hydr. pojivem 1-4mm</t>
  </si>
  <si>
    <t>629000111RV1</t>
  </si>
  <si>
    <t>Ruční odstranění uvolněných částí betonových zdí do 50% ploch</t>
  </si>
  <si>
    <t xml:space="preserve">m2    </t>
  </si>
  <si>
    <t>998152122R00</t>
  </si>
  <si>
    <t>Přesun hmot pro oplocení a objekty zvláštní,monol. vodorovně do 50 m výšky přes 3 do 10 m</t>
  </si>
  <si>
    <t>t</t>
  </si>
  <si>
    <t>Přesun hmot</t>
  </si>
  <si>
    <t>POL7_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</si>
  <si>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</si>
  <si>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>783201831RT1</t>
  </si>
  <si>
    <t>Odstranění nátěrů z kovových doplňk.konstrukcí chemickými odstranovači</t>
  </si>
  <si>
    <t>800-783</t>
  </si>
  <si>
    <t>783251002R00</t>
  </si>
  <si>
    <t>Nátěry KDK epoxidové, epoxidehtové a epoxiesterové epoxidový, jednonásobné + 2x email</t>
  </si>
  <si>
    <t>783903811R00</t>
  </si>
  <si>
    <t>Ostatní práce odmaštění chemickými rozpuštědly</t>
  </si>
  <si>
    <t>783000001RV1</t>
  </si>
  <si>
    <t>Příplatek za provedení nátěru zábradlí z ocel tyčí do d=15mm</t>
  </si>
  <si>
    <t>kpl</t>
  </si>
  <si>
    <t>Kalkul</t>
  </si>
  <si>
    <t>979082213R00</t>
  </si>
  <si>
    <t>Vodorovná doprava suti po suchu bez naložení, ale se složením a hrubým urovnáním na vzdálenost do 1 km</t>
  </si>
  <si>
    <t>822-1</t>
  </si>
  <si>
    <t>Přesun suti</t>
  </si>
  <si>
    <t>POL8_</t>
  </si>
  <si>
    <t>979087213R00</t>
  </si>
  <si>
    <t>Nakládání na dopravní prostředky vybouraných hmot</t>
  </si>
  <si>
    <t>pro vodorovnou dopravu</t>
  </si>
  <si>
    <t>979081121R00</t>
  </si>
  <si>
    <t>Odvoz suti a vybouraných hmot na skládku příplatek za každý další 1 km</t>
  </si>
  <si>
    <t>801-3</t>
  </si>
  <si>
    <t>979990108R00</t>
  </si>
  <si>
    <t>Poplatek za skládku za uložení, železobeton,  , skupina 17 01 01 z Katalogu odpadů</t>
  </si>
  <si>
    <t>979093111R00</t>
  </si>
  <si>
    <t>Uložení suti na skládku bez zhutnění</t>
  </si>
  <si>
    <t>800-6</t>
  </si>
  <si>
    <t>s hrubým urovnáním,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</si>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</sst>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05F32VIgp5tDFdiLqzeuwyVpdOjZAiocuOwccLqB264orc4o/LcqbV+/b5x2E4+/pjnStduSkpvKIRZCmy7cJQ==" saltValue="of9sAHx/PfWwPRgCHBFZT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19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5">
      <c r="A4" s="108">
        <v>2583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42</v>
      </c>
      <c r="D5" s="128" t="s">
        <v>50</v>
      </c>
      <c r="E5" s="91"/>
      <c r="F5" s="91"/>
      <c r="G5" s="91"/>
      <c r="H5" s="18" t="s">
        <v>40</v>
      </c>
      <c r="I5" s="130" t="s">
        <v>54</v>
      </c>
      <c r="J5" s="8"/>
    </row>
    <row r="6" spans="1:15" ht="15.75" customHeight="1" x14ac:dyDescent="0.25">
      <c r="A6" s="2"/>
      <c r="B6" s="28"/>
      <c r="C6" s="55"/>
      <c r="D6" s="110" t="s">
        <v>51</v>
      </c>
      <c r="E6" s="92"/>
      <c r="F6" s="92"/>
      <c r="G6" s="92"/>
      <c r="H6" s="18" t="s">
        <v>34</v>
      </c>
      <c r="I6" s="130" t="s">
        <v>55</v>
      </c>
      <c r="J6" s="8"/>
    </row>
    <row r="7" spans="1:15" ht="15.75" customHeight="1" x14ac:dyDescent="0.25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5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5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SUMIF(F53:F57,A16,I53:I57)+SUMIF(F53:F57,"PSU",I53:I57)</f>
        <v>0</v>
      </c>
      <c r="J16" s="85"/>
    </row>
    <row r="17" spans="1:10" ht="23.25" customHeight="1" x14ac:dyDescent="0.25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SUMIF(F53:F57,A17,I53:I57)</f>
        <v>0</v>
      </c>
      <c r="J17" s="85"/>
    </row>
    <row r="18" spans="1:10" ht="23.25" customHeight="1" x14ac:dyDescent="0.25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SUMIF(F53:F57,A18,I53:I57)</f>
        <v>0</v>
      </c>
      <c r="J18" s="85"/>
    </row>
    <row r="19" spans="1:10" ht="23.25" customHeight="1" x14ac:dyDescent="0.25">
      <c r="A19" s="201" t="s">
        <v>78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SUMIF(F53:F57,A19,I53:I57)</f>
        <v>0</v>
      </c>
      <c r="J19" s="85"/>
    </row>
    <row r="20" spans="1:10" ht="23.25" customHeight="1" x14ac:dyDescent="0.25">
      <c r="A20" s="201" t="s">
        <v>79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SUMIF(F53:F57,A20,I53:I57)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3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5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5">
      <c r="A39" s="138">
        <v>1</v>
      </c>
      <c r="B39" s="149" t="s">
        <v>56</v>
      </c>
      <c r="C39" s="150"/>
      <c r="D39" s="150"/>
      <c r="E39" s="150"/>
      <c r="F39" s="151">
        <f>'SO01 1 Pol'!AE39</f>
        <v>0</v>
      </c>
      <c r="G39" s="152">
        <f>'SO01 1 Pol'!AF39</f>
        <v>0</v>
      </c>
      <c r="H39" s="153"/>
      <c r="I39" s="154">
        <f>F39+G39+H39</f>
        <v>0</v>
      </c>
      <c r="J39" s="155" t="str">
        <f>IF(CenaCelkemVypocet=0,"",I39/CenaCelkemVypocet*100)</f>
        <v/>
      </c>
    </row>
    <row r="40" spans="1:10" ht="25.5" hidden="1" customHeight="1" x14ac:dyDescent="0.25">
      <c r="A40" s="138">
        <v>2</v>
      </c>
      <c r="B40" s="156"/>
      <c r="C40" s="157" t="s">
        <v>57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5">
      <c r="A41" s="138">
        <v>2</v>
      </c>
      <c r="B41" s="156" t="s">
        <v>45</v>
      </c>
      <c r="C41" s="157" t="s">
        <v>44</v>
      </c>
      <c r="D41" s="157"/>
      <c r="E41" s="157"/>
      <c r="F41" s="158">
        <f>'SO01 1 Pol'!AE39</f>
        <v>0</v>
      </c>
      <c r="G41" s="159">
        <f>'SO01 1 Pol'!AF39</f>
        <v>0</v>
      </c>
      <c r="H41" s="159"/>
      <c r="I41" s="160">
        <f>F41+G41+H41</f>
        <v>0</v>
      </c>
      <c r="J41" s="161" t="str">
        <f>IF(CenaCelkemVypocet=0,"",I41/CenaCelkemVypocet*100)</f>
        <v/>
      </c>
    </row>
    <row r="42" spans="1:10" ht="25.5" hidden="1" customHeight="1" x14ac:dyDescent="0.25">
      <c r="A42" s="138">
        <v>3</v>
      </c>
      <c r="B42" s="162" t="s">
        <v>43</v>
      </c>
      <c r="C42" s="150" t="s">
        <v>44</v>
      </c>
      <c r="D42" s="150"/>
      <c r="E42" s="150"/>
      <c r="F42" s="163">
        <f>'SO01 1 Pol'!AE39</f>
        <v>0</v>
      </c>
      <c r="G42" s="153">
        <f>'SO01 1 Pol'!AF39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hidden="1" customHeight="1" x14ac:dyDescent="0.25">
      <c r="A43" s="138"/>
      <c r="B43" s="164" t="s">
        <v>58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5">
      <c r="A45" t="s">
        <v>60</v>
      </c>
      <c r="B45" t="s">
        <v>61</v>
      </c>
    </row>
    <row r="46" spans="1:10" x14ac:dyDescent="0.25">
      <c r="A46" t="s">
        <v>62</v>
      </c>
      <c r="B46" t="s">
        <v>63</v>
      </c>
    </row>
    <row r="47" spans="1:10" x14ac:dyDescent="0.25">
      <c r="A47" t="s">
        <v>64</v>
      </c>
      <c r="B47" t="s">
        <v>65</v>
      </c>
    </row>
    <row r="50" spans="1:10" ht="15.6" x14ac:dyDescent="0.3">
      <c r="B50" s="180" t="s">
        <v>66</v>
      </c>
    </row>
    <row r="52" spans="1:10" ht="25.5" customHeight="1" x14ac:dyDescent="0.25">
      <c r="A52" s="182"/>
      <c r="B52" s="185" t="s">
        <v>17</v>
      </c>
      <c r="C52" s="185" t="s">
        <v>5</v>
      </c>
      <c r="D52" s="186"/>
      <c r="E52" s="186"/>
      <c r="F52" s="187" t="s">
        <v>67</v>
      </c>
      <c r="G52" s="187"/>
      <c r="H52" s="187"/>
      <c r="I52" s="187" t="s">
        <v>29</v>
      </c>
      <c r="J52" s="187" t="s">
        <v>0</v>
      </c>
    </row>
    <row r="53" spans="1:10" ht="36.75" customHeight="1" x14ac:dyDescent="0.25">
      <c r="A53" s="183"/>
      <c r="B53" s="188" t="s">
        <v>43</v>
      </c>
      <c r="C53" s="189" t="s">
        <v>68</v>
      </c>
      <c r="D53" s="190"/>
      <c r="E53" s="190"/>
      <c r="F53" s="197" t="s">
        <v>24</v>
      </c>
      <c r="G53" s="198"/>
      <c r="H53" s="198"/>
      <c r="I53" s="198">
        <f>'SO01 1 Pol'!G8</f>
        <v>0</v>
      </c>
      <c r="J53" s="194" t="str">
        <f>IF(I58=0,"",I53/I58*100)</f>
        <v/>
      </c>
    </row>
    <row r="54" spans="1:10" ht="36.75" customHeight="1" x14ac:dyDescent="0.25">
      <c r="A54" s="183"/>
      <c r="B54" s="188" t="s">
        <v>69</v>
      </c>
      <c r="C54" s="189" t="s">
        <v>70</v>
      </c>
      <c r="D54" s="190"/>
      <c r="E54" s="190"/>
      <c r="F54" s="197" t="s">
        <v>24</v>
      </c>
      <c r="G54" s="198"/>
      <c r="H54" s="198"/>
      <c r="I54" s="198">
        <f>'SO01 1 Pol'!G13</f>
        <v>0</v>
      </c>
      <c r="J54" s="194" t="str">
        <f>IF(I58=0,"",I54/I58*100)</f>
        <v/>
      </c>
    </row>
    <row r="55" spans="1:10" ht="36.75" customHeight="1" x14ac:dyDescent="0.25">
      <c r="A55" s="183"/>
      <c r="B55" s="188" t="s">
        <v>71</v>
      </c>
      <c r="C55" s="189" t="s">
        <v>72</v>
      </c>
      <c r="D55" s="190"/>
      <c r="E55" s="190"/>
      <c r="F55" s="197" t="s">
        <v>24</v>
      </c>
      <c r="G55" s="198"/>
      <c r="H55" s="198"/>
      <c r="I55" s="198">
        <f>'SO01 1 Pol'!G22</f>
        <v>0</v>
      </c>
      <c r="J55" s="194" t="str">
        <f>IF(I58=0,"",I55/I58*100)</f>
        <v/>
      </c>
    </row>
    <row r="56" spans="1:10" ht="36.75" customHeight="1" x14ac:dyDescent="0.25">
      <c r="A56" s="183"/>
      <c r="B56" s="188" t="s">
        <v>73</v>
      </c>
      <c r="C56" s="189" t="s">
        <v>74</v>
      </c>
      <c r="D56" s="190"/>
      <c r="E56" s="190"/>
      <c r="F56" s="197" t="s">
        <v>25</v>
      </c>
      <c r="G56" s="198"/>
      <c r="H56" s="198"/>
      <c r="I56" s="198">
        <f>'SO01 1 Pol'!G25</f>
        <v>0</v>
      </c>
      <c r="J56" s="194" t="str">
        <f>IF(I58=0,"",I56/I58*100)</f>
        <v/>
      </c>
    </row>
    <row r="57" spans="1:10" ht="36.75" customHeight="1" x14ac:dyDescent="0.25">
      <c r="A57" s="183"/>
      <c r="B57" s="188" t="s">
        <v>75</v>
      </c>
      <c r="C57" s="189" t="s">
        <v>76</v>
      </c>
      <c r="D57" s="190"/>
      <c r="E57" s="190"/>
      <c r="F57" s="197" t="s">
        <v>77</v>
      </c>
      <c r="G57" s="198"/>
      <c r="H57" s="198"/>
      <c r="I57" s="198">
        <f>'SO01 1 Pol'!G30</f>
        <v>0</v>
      </c>
      <c r="J57" s="194" t="str">
        <f>IF(I58=0,"",I57/I58*100)</f>
        <v/>
      </c>
    </row>
    <row r="58" spans="1:10" ht="25.5" customHeight="1" x14ac:dyDescent="0.25">
      <c r="A58" s="184"/>
      <c r="B58" s="191" t="s">
        <v>1</v>
      </c>
      <c r="C58" s="192"/>
      <c r="D58" s="193"/>
      <c r="E58" s="193"/>
      <c r="F58" s="199"/>
      <c r="G58" s="200"/>
      <c r="H58" s="200"/>
      <c r="I58" s="200">
        <f>SUM(I53:I57)</f>
        <v>0</v>
      </c>
      <c r="J58" s="195">
        <f>SUM(J53:J57)</f>
        <v>0</v>
      </c>
    </row>
    <row r="59" spans="1:10" x14ac:dyDescent="0.25">
      <c r="F59" s="137"/>
      <c r="G59" s="137"/>
      <c r="H59" s="137"/>
      <c r="I59" s="137"/>
      <c r="J59" s="196"/>
    </row>
    <row r="60" spans="1:10" x14ac:dyDescent="0.25">
      <c r="F60" s="137"/>
      <c r="G60" s="137"/>
      <c r="H60" s="137"/>
      <c r="I60" s="137"/>
      <c r="J60" s="196"/>
    </row>
    <row r="61" spans="1:10" x14ac:dyDescent="0.25">
      <c r="F61" s="137"/>
      <c r="G61" s="137"/>
      <c r="H61" s="137"/>
      <c r="I61" s="137"/>
      <c r="J61" s="196"/>
    </row>
  </sheetData>
  <sheetProtection algorithmName="SHA-512" hashValue="yXZ1wqRX0IYyzDqY7zwVB7PdO/WLKD4OE0f+SClLSb5NOCzEm+vDkuzculGso3AeLEpPcc0Tomd/oGjIkdrl1g==" saltValue="ELZ7uX8DH9Zq0UlkYhO4N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kr48GkJ26NTHnMY5gOrG1HJw3JeOfqRPM3s85q+HDs8X0NChRB6Q1eKKG3dCDi2bUzJ9BnwMnsKQYaUXpCJctQ==" saltValue="2O4yY6jsUHiOD4WaTTFPt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95B0-8F73-4950-8F03-28540FD29B21}">
  <sheetPr>
    <outlinePr summaryBelow="0"/>
  </sheetPr>
  <dimension ref="A1:BH5000"/>
  <sheetViews>
    <sheetView tabSelected="1" workbookViewId="0">
      <pane ySplit="7" topLeftCell="A29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81" customWidth="1"/>
    <col min="3" max="3" width="63.33203125" style="18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2" t="s">
        <v>80</v>
      </c>
      <c r="B1" s="202"/>
      <c r="C1" s="202"/>
      <c r="D1" s="202"/>
      <c r="E1" s="202"/>
      <c r="F1" s="202"/>
      <c r="G1" s="202"/>
      <c r="AG1" t="s">
        <v>81</v>
      </c>
    </row>
    <row r="2" spans="1:60" ht="25.05" customHeight="1" x14ac:dyDescent="0.25">
      <c r="A2" s="203" t="s">
        <v>7</v>
      </c>
      <c r="B2" s="49" t="s">
        <v>48</v>
      </c>
      <c r="C2" s="206" t="s">
        <v>49</v>
      </c>
      <c r="D2" s="204"/>
      <c r="E2" s="204"/>
      <c r="F2" s="204"/>
      <c r="G2" s="205"/>
      <c r="AG2" t="s">
        <v>82</v>
      </c>
    </row>
    <row r="3" spans="1:60" ht="25.05" customHeight="1" x14ac:dyDescent="0.25">
      <c r="A3" s="203" t="s">
        <v>8</v>
      </c>
      <c r="B3" s="49" t="s">
        <v>45</v>
      </c>
      <c r="C3" s="206" t="s">
        <v>44</v>
      </c>
      <c r="D3" s="204"/>
      <c r="E3" s="204"/>
      <c r="F3" s="204"/>
      <c r="G3" s="205"/>
      <c r="AC3" s="181" t="s">
        <v>82</v>
      </c>
      <c r="AG3" t="s">
        <v>83</v>
      </c>
    </row>
    <row r="4" spans="1:60" ht="25.05" customHeight="1" x14ac:dyDescent="0.25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84</v>
      </c>
    </row>
    <row r="5" spans="1:60" x14ac:dyDescent="0.25">
      <c r="D5" s="10"/>
    </row>
    <row r="6" spans="1:60" ht="39.6" x14ac:dyDescent="0.25">
      <c r="A6" s="213" t="s">
        <v>85</v>
      </c>
      <c r="B6" s="215" t="s">
        <v>86</v>
      </c>
      <c r="C6" s="215" t="s">
        <v>87</v>
      </c>
      <c r="D6" s="214" t="s">
        <v>88</v>
      </c>
      <c r="E6" s="213" t="s">
        <v>89</v>
      </c>
      <c r="F6" s="212" t="s">
        <v>90</v>
      </c>
      <c r="G6" s="213" t="s">
        <v>29</v>
      </c>
      <c r="H6" s="216" t="s">
        <v>30</v>
      </c>
      <c r="I6" s="216" t="s">
        <v>91</v>
      </c>
      <c r="J6" s="216" t="s">
        <v>31</v>
      </c>
      <c r="K6" s="216" t="s">
        <v>92</v>
      </c>
      <c r="L6" s="216" t="s">
        <v>93</v>
      </c>
      <c r="M6" s="216" t="s">
        <v>94</v>
      </c>
      <c r="N6" s="216" t="s">
        <v>95</v>
      </c>
      <c r="O6" s="216" t="s">
        <v>96</v>
      </c>
      <c r="P6" s="216" t="s">
        <v>97</v>
      </c>
      <c r="Q6" s="216" t="s">
        <v>98</v>
      </c>
      <c r="R6" s="216" t="s">
        <v>99</v>
      </c>
      <c r="S6" s="216" t="s">
        <v>100</v>
      </c>
      <c r="T6" s="216" t="s">
        <v>101</v>
      </c>
      <c r="U6" s="216" t="s">
        <v>102</v>
      </c>
      <c r="V6" s="216" t="s">
        <v>103</v>
      </c>
      <c r="W6" s="216" t="s">
        <v>104</v>
      </c>
      <c r="X6" s="216" t="s">
        <v>105</v>
      </c>
      <c r="Y6" s="216" t="s">
        <v>106</v>
      </c>
    </row>
    <row r="7" spans="1:60" hidden="1" x14ac:dyDescent="0.25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5">
      <c r="A8" s="229" t="s">
        <v>107</v>
      </c>
      <c r="B8" s="230" t="s">
        <v>43</v>
      </c>
      <c r="C8" s="252" t="s">
        <v>68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1.94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6.23</v>
      </c>
      <c r="W8" s="228"/>
      <c r="X8" s="228"/>
      <c r="Y8" s="228"/>
      <c r="AG8" t="s">
        <v>108</v>
      </c>
    </row>
    <row r="9" spans="1:60" outlineLevel="1" x14ac:dyDescent="0.25">
      <c r="A9" s="236">
        <v>1</v>
      </c>
      <c r="B9" s="237" t="s">
        <v>109</v>
      </c>
      <c r="C9" s="253" t="s">
        <v>110</v>
      </c>
      <c r="D9" s="238" t="s">
        <v>111</v>
      </c>
      <c r="E9" s="239">
        <v>3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112</v>
      </c>
      <c r="S9" s="241" t="s">
        <v>113</v>
      </c>
      <c r="T9" s="242" t="s">
        <v>114</v>
      </c>
      <c r="U9" s="227">
        <v>1.373</v>
      </c>
      <c r="V9" s="227">
        <f>ROUND(E9*U9,2)</f>
        <v>4.12</v>
      </c>
      <c r="W9" s="227"/>
      <c r="X9" s="227" t="s">
        <v>115</v>
      </c>
      <c r="Y9" s="227" t="s">
        <v>116</v>
      </c>
      <c r="Z9" s="217"/>
      <c r="AA9" s="217"/>
      <c r="AB9" s="217"/>
      <c r="AC9" s="217"/>
      <c r="AD9" s="217"/>
      <c r="AE9" s="217"/>
      <c r="AF9" s="217"/>
      <c r="AG9" s="217" t="s">
        <v>117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5">
      <c r="A10" s="224"/>
      <c r="B10" s="225"/>
      <c r="C10" s="254" t="s">
        <v>118</v>
      </c>
      <c r="D10" s="243"/>
      <c r="E10" s="243"/>
      <c r="F10" s="243"/>
      <c r="G10" s="243"/>
      <c r="H10" s="227"/>
      <c r="I10" s="227"/>
      <c r="J10" s="227"/>
      <c r="K10" s="227"/>
      <c r="L10" s="227"/>
      <c r="M10" s="227"/>
      <c r="N10" s="226"/>
      <c r="O10" s="226"/>
      <c r="P10" s="226"/>
      <c r="Q10" s="226"/>
      <c r="R10" s="227"/>
      <c r="S10" s="227"/>
      <c r="T10" s="227"/>
      <c r="U10" s="227"/>
      <c r="V10" s="227"/>
      <c r="W10" s="227"/>
      <c r="X10" s="227"/>
      <c r="Y10" s="227"/>
      <c r="Z10" s="217"/>
      <c r="AA10" s="217"/>
      <c r="AB10" s="217"/>
      <c r="AC10" s="217"/>
      <c r="AD10" s="217"/>
      <c r="AE10" s="217"/>
      <c r="AF10" s="217"/>
      <c r="AG10" s="217" t="s">
        <v>119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5">
      <c r="A11" s="244">
        <v>2</v>
      </c>
      <c r="B11" s="245" t="s">
        <v>120</v>
      </c>
      <c r="C11" s="255" t="s">
        <v>121</v>
      </c>
      <c r="D11" s="246" t="s">
        <v>122</v>
      </c>
      <c r="E11" s="247">
        <v>16.2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123</v>
      </c>
      <c r="T11" s="250" t="s">
        <v>114</v>
      </c>
      <c r="U11" s="227">
        <v>0.13</v>
      </c>
      <c r="V11" s="227">
        <f>ROUND(E11*U11,2)</f>
        <v>2.11</v>
      </c>
      <c r="W11" s="227"/>
      <c r="X11" s="227" t="s">
        <v>115</v>
      </c>
      <c r="Y11" s="227" t="s">
        <v>116</v>
      </c>
      <c r="Z11" s="217"/>
      <c r="AA11" s="217"/>
      <c r="AB11" s="217"/>
      <c r="AC11" s="217"/>
      <c r="AD11" s="217"/>
      <c r="AE11" s="217"/>
      <c r="AF11" s="217"/>
      <c r="AG11" s="217" t="s">
        <v>117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5">
      <c r="A12" s="244">
        <v>3</v>
      </c>
      <c r="B12" s="245" t="s">
        <v>124</v>
      </c>
      <c r="C12" s="255" t="s">
        <v>125</v>
      </c>
      <c r="D12" s="246" t="s">
        <v>126</v>
      </c>
      <c r="E12" s="247">
        <v>3.24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0.6</v>
      </c>
      <c r="O12" s="247">
        <f>ROUND(E12*N12,2)</f>
        <v>1.94</v>
      </c>
      <c r="P12" s="247">
        <v>0</v>
      </c>
      <c r="Q12" s="247">
        <f>ROUND(E12*P12,2)</f>
        <v>0</v>
      </c>
      <c r="R12" s="249" t="s">
        <v>127</v>
      </c>
      <c r="S12" s="249" t="s">
        <v>113</v>
      </c>
      <c r="T12" s="250" t="s">
        <v>114</v>
      </c>
      <c r="U12" s="227">
        <v>0</v>
      </c>
      <c r="V12" s="227">
        <f>ROUND(E12*U12,2)</f>
        <v>0</v>
      </c>
      <c r="W12" s="227"/>
      <c r="X12" s="227" t="s">
        <v>128</v>
      </c>
      <c r="Y12" s="227" t="s">
        <v>116</v>
      </c>
      <c r="Z12" s="217"/>
      <c r="AA12" s="217"/>
      <c r="AB12" s="217"/>
      <c r="AC12" s="217"/>
      <c r="AD12" s="217"/>
      <c r="AE12" s="217"/>
      <c r="AF12" s="217"/>
      <c r="AG12" s="217" t="s">
        <v>129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x14ac:dyDescent="0.25">
      <c r="A13" s="229" t="s">
        <v>107</v>
      </c>
      <c r="B13" s="230" t="s">
        <v>69</v>
      </c>
      <c r="C13" s="252" t="s">
        <v>70</v>
      </c>
      <c r="D13" s="231"/>
      <c r="E13" s="232"/>
      <c r="F13" s="233"/>
      <c r="G13" s="233">
        <f>SUMIF(AG14:AG21,"&lt;&gt;NOR",G14:G21)</f>
        <v>0</v>
      </c>
      <c r="H13" s="233"/>
      <c r="I13" s="233">
        <f>SUM(I14:I21)</f>
        <v>0</v>
      </c>
      <c r="J13" s="233"/>
      <c r="K13" s="233">
        <f>SUM(K14:K21)</f>
        <v>0</v>
      </c>
      <c r="L13" s="233"/>
      <c r="M13" s="233">
        <f>SUM(M14:M21)</f>
        <v>0</v>
      </c>
      <c r="N13" s="232"/>
      <c r="O13" s="232">
        <f>SUM(O14:O21)</f>
        <v>1.81</v>
      </c>
      <c r="P13" s="232"/>
      <c r="Q13" s="232">
        <f>SUM(Q14:Q21)</f>
        <v>5.92</v>
      </c>
      <c r="R13" s="233"/>
      <c r="S13" s="233"/>
      <c r="T13" s="234"/>
      <c r="U13" s="228"/>
      <c r="V13" s="228">
        <f>SUM(V14:V21)</f>
        <v>193.54999999999998</v>
      </c>
      <c r="W13" s="228"/>
      <c r="X13" s="228"/>
      <c r="Y13" s="228"/>
      <c r="AG13" t="s">
        <v>108</v>
      </c>
    </row>
    <row r="14" spans="1:60" ht="20.399999999999999" outlineLevel="1" x14ac:dyDescent="0.25">
      <c r="A14" s="244">
        <v>4</v>
      </c>
      <c r="B14" s="245" t="s">
        <v>130</v>
      </c>
      <c r="C14" s="255" t="s">
        <v>131</v>
      </c>
      <c r="D14" s="246" t="s">
        <v>122</v>
      </c>
      <c r="E14" s="247">
        <v>118.48036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 t="s">
        <v>132</v>
      </c>
      <c r="S14" s="249" t="s">
        <v>113</v>
      </c>
      <c r="T14" s="250" t="s">
        <v>113</v>
      </c>
      <c r="U14" s="227">
        <v>0.52600000000000002</v>
      </c>
      <c r="V14" s="227">
        <f>ROUND(E14*U14,2)</f>
        <v>62.32</v>
      </c>
      <c r="W14" s="227"/>
      <c r="X14" s="227" t="s">
        <v>115</v>
      </c>
      <c r="Y14" s="227" t="s">
        <v>116</v>
      </c>
      <c r="Z14" s="217"/>
      <c r="AA14" s="217"/>
      <c r="AB14" s="217"/>
      <c r="AC14" s="217"/>
      <c r="AD14" s="217"/>
      <c r="AE14" s="217"/>
      <c r="AF14" s="217"/>
      <c r="AG14" s="217" t="s">
        <v>117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ht="20.399999999999999" outlineLevel="1" x14ac:dyDescent="0.25">
      <c r="A15" s="244">
        <v>5</v>
      </c>
      <c r="B15" s="245" t="s">
        <v>133</v>
      </c>
      <c r="C15" s="255" t="s">
        <v>134</v>
      </c>
      <c r="D15" s="246" t="s">
        <v>122</v>
      </c>
      <c r="E15" s="247">
        <v>41.468130000000002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1.89E-3</v>
      </c>
      <c r="O15" s="247">
        <f>ROUND(E15*N15,2)</f>
        <v>0.08</v>
      </c>
      <c r="P15" s="247">
        <v>0</v>
      </c>
      <c r="Q15" s="247">
        <f>ROUND(E15*P15,2)</f>
        <v>0</v>
      </c>
      <c r="R15" s="249" t="s">
        <v>135</v>
      </c>
      <c r="S15" s="249" t="s">
        <v>113</v>
      </c>
      <c r="T15" s="250" t="s">
        <v>113</v>
      </c>
      <c r="U15" s="227">
        <v>0.26</v>
      </c>
      <c r="V15" s="227">
        <f>ROUND(E15*U15,2)</f>
        <v>10.78</v>
      </c>
      <c r="W15" s="227"/>
      <c r="X15" s="227" t="s">
        <v>115</v>
      </c>
      <c r="Y15" s="227" t="s">
        <v>116</v>
      </c>
      <c r="Z15" s="217"/>
      <c r="AA15" s="217"/>
      <c r="AB15" s="217"/>
      <c r="AC15" s="217"/>
      <c r="AD15" s="217"/>
      <c r="AE15" s="217"/>
      <c r="AF15" s="217"/>
      <c r="AG15" s="217" t="s">
        <v>117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1" x14ac:dyDescent="0.25">
      <c r="A16" s="244">
        <v>6</v>
      </c>
      <c r="B16" s="245" t="s">
        <v>136</v>
      </c>
      <c r="C16" s="255" t="s">
        <v>137</v>
      </c>
      <c r="D16" s="246" t="s">
        <v>122</v>
      </c>
      <c r="E16" s="247">
        <v>118.48036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 t="s">
        <v>138</v>
      </c>
      <c r="S16" s="249" t="s">
        <v>113</v>
      </c>
      <c r="T16" s="250" t="s">
        <v>113</v>
      </c>
      <c r="U16" s="227">
        <v>0.20699999999999999</v>
      </c>
      <c r="V16" s="227">
        <f>ROUND(E16*U16,2)</f>
        <v>24.53</v>
      </c>
      <c r="W16" s="227"/>
      <c r="X16" s="227" t="s">
        <v>115</v>
      </c>
      <c r="Y16" s="227" t="s">
        <v>116</v>
      </c>
      <c r="Z16" s="217"/>
      <c r="AA16" s="217"/>
      <c r="AB16" s="217"/>
      <c r="AC16" s="217"/>
      <c r="AD16" s="217"/>
      <c r="AE16" s="217"/>
      <c r="AF16" s="217"/>
      <c r="AG16" s="217" t="s">
        <v>117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20.399999999999999" outlineLevel="1" x14ac:dyDescent="0.25">
      <c r="A17" s="244">
        <v>7</v>
      </c>
      <c r="B17" s="245" t="s">
        <v>139</v>
      </c>
      <c r="C17" s="255" t="s">
        <v>140</v>
      </c>
      <c r="D17" s="246" t="s">
        <v>122</v>
      </c>
      <c r="E17" s="247">
        <v>118.48036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1.2600000000000001E-3</v>
      </c>
      <c r="O17" s="247">
        <f>ROUND(E17*N17,2)</f>
        <v>0.15</v>
      </c>
      <c r="P17" s="247">
        <v>0</v>
      </c>
      <c r="Q17" s="247">
        <f>ROUND(E17*P17,2)</f>
        <v>0</v>
      </c>
      <c r="R17" s="249" t="s">
        <v>141</v>
      </c>
      <c r="S17" s="249" t="s">
        <v>113</v>
      </c>
      <c r="T17" s="250" t="s">
        <v>113</v>
      </c>
      <c r="U17" s="227">
        <v>0.24</v>
      </c>
      <c r="V17" s="227">
        <f>ROUND(E17*U17,2)</f>
        <v>28.44</v>
      </c>
      <c r="W17" s="227"/>
      <c r="X17" s="227" t="s">
        <v>115</v>
      </c>
      <c r="Y17" s="227" t="s">
        <v>116</v>
      </c>
      <c r="Z17" s="217"/>
      <c r="AA17" s="217"/>
      <c r="AB17" s="217"/>
      <c r="AC17" s="217"/>
      <c r="AD17" s="217"/>
      <c r="AE17" s="217"/>
      <c r="AF17" s="217"/>
      <c r="AG17" s="217" t="s">
        <v>117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ht="20.399999999999999" outlineLevel="1" x14ac:dyDescent="0.25">
      <c r="A18" s="244">
        <v>8</v>
      </c>
      <c r="B18" s="245" t="s">
        <v>142</v>
      </c>
      <c r="C18" s="255" t="s">
        <v>143</v>
      </c>
      <c r="D18" s="246" t="s">
        <v>144</v>
      </c>
      <c r="E18" s="247">
        <v>183.58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21</v>
      </c>
      <c r="M18" s="249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9" t="s">
        <v>145</v>
      </c>
      <c r="S18" s="249" t="s">
        <v>113</v>
      </c>
      <c r="T18" s="250" t="s">
        <v>113</v>
      </c>
      <c r="U18" s="227">
        <v>5.5E-2</v>
      </c>
      <c r="V18" s="227">
        <f>ROUND(E18*U18,2)</f>
        <v>10.1</v>
      </c>
      <c r="W18" s="227"/>
      <c r="X18" s="227" t="s">
        <v>115</v>
      </c>
      <c r="Y18" s="227" t="s">
        <v>116</v>
      </c>
      <c r="Z18" s="217"/>
      <c r="AA18" s="217"/>
      <c r="AB18" s="217"/>
      <c r="AC18" s="217"/>
      <c r="AD18" s="217"/>
      <c r="AE18" s="217"/>
      <c r="AF18" s="217"/>
      <c r="AG18" s="217" t="s">
        <v>117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5">
      <c r="A19" s="244">
        <v>9</v>
      </c>
      <c r="B19" s="245" t="s">
        <v>146</v>
      </c>
      <c r="C19" s="255" t="s">
        <v>147</v>
      </c>
      <c r="D19" s="246" t="s">
        <v>122</v>
      </c>
      <c r="E19" s="247">
        <v>41.468130000000002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6.7099999999999998E-3</v>
      </c>
      <c r="O19" s="247">
        <f>ROUND(E19*N19,2)</f>
        <v>0.28000000000000003</v>
      </c>
      <c r="P19" s="247">
        <v>0</v>
      </c>
      <c r="Q19" s="247">
        <f>ROUND(E19*P19,2)</f>
        <v>0</v>
      </c>
      <c r="R19" s="249"/>
      <c r="S19" s="249" t="s">
        <v>123</v>
      </c>
      <c r="T19" s="250" t="s">
        <v>148</v>
      </c>
      <c r="U19" s="227">
        <v>9.8000000000000004E-2</v>
      </c>
      <c r="V19" s="227">
        <f>ROUND(E19*U19,2)</f>
        <v>4.0599999999999996</v>
      </c>
      <c r="W19" s="227"/>
      <c r="X19" s="227" t="s">
        <v>115</v>
      </c>
      <c r="Y19" s="227" t="s">
        <v>116</v>
      </c>
      <c r="Z19" s="217"/>
      <c r="AA19" s="217"/>
      <c r="AB19" s="217"/>
      <c r="AC19" s="217"/>
      <c r="AD19" s="217"/>
      <c r="AE19" s="217"/>
      <c r="AF19" s="217"/>
      <c r="AG19" s="217" t="s">
        <v>117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 x14ac:dyDescent="0.25">
      <c r="A20" s="244">
        <v>10</v>
      </c>
      <c r="B20" s="245" t="s">
        <v>149</v>
      </c>
      <c r="C20" s="255" t="s">
        <v>150</v>
      </c>
      <c r="D20" s="246" t="s">
        <v>122</v>
      </c>
      <c r="E20" s="247">
        <v>118.48036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1.094E-2</v>
      </c>
      <c r="O20" s="247">
        <f>ROUND(E20*N20,2)</f>
        <v>1.3</v>
      </c>
      <c r="P20" s="247">
        <v>0</v>
      </c>
      <c r="Q20" s="247">
        <f>ROUND(E20*P20,2)</f>
        <v>0</v>
      </c>
      <c r="R20" s="249"/>
      <c r="S20" s="249" t="s">
        <v>123</v>
      </c>
      <c r="T20" s="250" t="s">
        <v>148</v>
      </c>
      <c r="U20" s="227">
        <v>0.45</v>
      </c>
      <c r="V20" s="227">
        <f>ROUND(E20*U20,2)</f>
        <v>53.32</v>
      </c>
      <c r="W20" s="227"/>
      <c r="X20" s="227" t="s">
        <v>115</v>
      </c>
      <c r="Y20" s="227" t="s">
        <v>116</v>
      </c>
      <c r="Z20" s="217"/>
      <c r="AA20" s="217"/>
      <c r="AB20" s="217"/>
      <c r="AC20" s="217"/>
      <c r="AD20" s="217"/>
      <c r="AE20" s="217"/>
      <c r="AF20" s="217"/>
      <c r="AG20" s="217" t="s">
        <v>117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 x14ac:dyDescent="0.25">
      <c r="A21" s="244">
        <v>11</v>
      </c>
      <c r="B21" s="245" t="s">
        <v>151</v>
      </c>
      <c r="C21" s="255" t="s">
        <v>152</v>
      </c>
      <c r="D21" s="246" t="s">
        <v>153</v>
      </c>
      <c r="E21" s="247">
        <v>118.48036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0</v>
      </c>
      <c r="O21" s="247">
        <f>ROUND(E21*N21,2)</f>
        <v>0</v>
      </c>
      <c r="P21" s="247">
        <v>0.05</v>
      </c>
      <c r="Q21" s="247">
        <f>ROUND(E21*P21,2)</f>
        <v>5.92</v>
      </c>
      <c r="R21" s="249"/>
      <c r="S21" s="249" t="s">
        <v>123</v>
      </c>
      <c r="T21" s="250" t="s">
        <v>148</v>
      </c>
      <c r="U21" s="227">
        <v>0</v>
      </c>
      <c r="V21" s="227">
        <f>ROUND(E21*U21,2)</f>
        <v>0</v>
      </c>
      <c r="W21" s="227"/>
      <c r="X21" s="227" t="s">
        <v>115</v>
      </c>
      <c r="Y21" s="227" t="s">
        <v>116</v>
      </c>
      <c r="Z21" s="217"/>
      <c r="AA21" s="217"/>
      <c r="AB21" s="217"/>
      <c r="AC21" s="217"/>
      <c r="AD21" s="217"/>
      <c r="AE21" s="217"/>
      <c r="AF21" s="217"/>
      <c r="AG21" s="217" t="s">
        <v>117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x14ac:dyDescent="0.25">
      <c r="A22" s="229" t="s">
        <v>107</v>
      </c>
      <c r="B22" s="230" t="s">
        <v>71</v>
      </c>
      <c r="C22" s="252" t="s">
        <v>72</v>
      </c>
      <c r="D22" s="231"/>
      <c r="E22" s="232"/>
      <c r="F22" s="233"/>
      <c r="G22" s="233">
        <f>SUMIF(AG23:AG24,"&lt;&gt;NOR",G23:G24)</f>
        <v>0</v>
      </c>
      <c r="H22" s="233"/>
      <c r="I22" s="233">
        <f>SUM(I23:I24)</f>
        <v>0</v>
      </c>
      <c r="J22" s="233"/>
      <c r="K22" s="233">
        <f>SUM(K23:K24)</f>
        <v>0</v>
      </c>
      <c r="L22" s="233"/>
      <c r="M22" s="233">
        <f>SUM(M23:M24)</f>
        <v>0</v>
      </c>
      <c r="N22" s="232"/>
      <c r="O22" s="232">
        <f>SUM(O23:O24)</f>
        <v>0</v>
      </c>
      <c r="P22" s="232"/>
      <c r="Q22" s="232">
        <f>SUM(Q23:Q24)</f>
        <v>0</v>
      </c>
      <c r="R22" s="233"/>
      <c r="S22" s="233"/>
      <c r="T22" s="234"/>
      <c r="U22" s="228"/>
      <c r="V22" s="228">
        <f>SUM(V23:V24)</f>
        <v>3.75</v>
      </c>
      <c r="W22" s="228"/>
      <c r="X22" s="228"/>
      <c r="Y22" s="228"/>
      <c r="AG22" t="s">
        <v>108</v>
      </c>
    </row>
    <row r="23" spans="1:60" outlineLevel="1" x14ac:dyDescent="0.25">
      <c r="A23" s="236">
        <v>12</v>
      </c>
      <c r="B23" s="237" t="s">
        <v>154</v>
      </c>
      <c r="C23" s="253" t="s">
        <v>155</v>
      </c>
      <c r="D23" s="238" t="s">
        <v>156</v>
      </c>
      <c r="E23" s="239">
        <v>3.7460900000000001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138</v>
      </c>
      <c r="S23" s="241" t="s">
        <v>113</v>
      </c>
      <c r="T23" s="242" t="s">
        <v>113</v>
      </c>
      <c r="U23" s="227">
        <v>1.0009999999999999</v>
      </c>
      <c r="V23" s="227">
        <f>ROUND(E23*U23,2)</f>
        <v>3.75</v>
      </c>
      <c r="W23" s="227"/>
      <c r="X23" s="227" t="s">
        <v>157</v>
      </c>
      <c r="Y23" s="227" t="s">
        <v>116</v>
      </c>
      <c r="Z23" s="217"/>
      <c r="AA23" s="217"/>
      <c r="AB23" s="217"/>
      <c r="AC23" s="217"/>
      <c r="AD23" s="217"/>
      <c r="AE23" s="217"/>
      <c r="AF23" s="217"/>
      <c r="AG23" s="217" t="s">
        <v>158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ht="21" outlineLevel="2" x14ac:dyDescent="0.25">
      <c r="A24" s="224"/>
      <c r="B24" s="225"/>
      <c r="C24" s="254" t="s">
        <v>159</v>
      </c>
      <c r="D24" s="243"/>
      <c r="E24" s="243"/>
      <c r="F24" s="243"/>
      <c r="G24" s="243"/>
      <c r="H24" s="227"/>
      <c r="I24" s="227"/>
      <c r="J24" s="227"/>
      <c r="K24" s="227"/>
      <c r="L24" s="227"/>
      <c r="M24" s="227"/>
      <c r="N24" s="226"/>
      <c r="O24" s="226"/>
      <c r="P24" s="226"/>
      <c r="Q24" s="226"/>
      <c r="R24" s="227"/>
      <c r="S24" s="227"/>
      <c r="T24" s="227"/>
      <c r="U24" s="227"/>
      <c r="V24" s="227"/>
      <c r="W24" s="227"/>
      <c r="X24" s="227"/>
      <c r="Y24" s="227"/>
      <c r="Z24" s="217"/>
      <c r="AA24" s="217"/>
      <c r="AB24" s="217"/>
      <c r="AC24" s="217"/>
      <c r="AD24" s="217"/>
      <c r="AE24" s="217"/>
      <c r="AF24" s="217"/>
      <c r="AG24" s="217" t="s">
        <v>119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51" t="str">
        <f>C24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24" s="217"/>
      <c r="BC24" s="217"/>
      <c r="BD24" s="217"/>
      <c r="BE24" s="217"/>
      <c r="BF24" s="217"/>
      <c r="BG24" s="217"/>
      <c r="BH24" s="217"/>
    </row>
    <row r="25" spans="1:60" x14ac:dyDescent="0.25">
      <c r="A25" s="229" t="s">
        <v>107</v>
      </c>
      <c r="B25" s="230" t="s">
        <v>73</v>
      </c>
      <c r="C25" s="252" t="s">
        <v>74</v>
      </c>
      <c r="D25" s="231"/>
      <c r="E25" s="232"/>
      <c r="F25" s="233"/>
      <c r="G25" s="233">
        <f>SUMIF(AG26:AG29,"&lt;&gt;NOR",G26:G29)</f>
        <v>0</v>
      </c>
      <c r="H25" s="233"/>
      <c r="I25" s="233">
        <f>SUM(I26:I29)</f>
        <v>0</v>
      </c>
      <c r="J25" s="233"/>
      <c r="K25" s="233">
        <f>SUM(K26:K29)</f>
        <v>0</v>
      </c>
      <c r="L25" s="233"/>
      <c r="M25" s="233">
        <f>SUM(M26:M29)</f>
        <v>0</v>
      </c>
      <c r="N25" s="232"/>
      <c r="O25" s="232">
        <f>SUM(O26:O29)</f>
        <v>0.01</v>
      </c>
      <c r="P25" s="232"/>
      <c r="Q25" s="232">
        <f>SUM(Q26:Q29)</f>
        <v>0</v>
      </c>
      <c r="R25" s="233"/>
      <c r="S25" s="233"/>
      <c r="T25" s="234"/>
      <c r="U25" s="228"/>
      <c r="V25" s="228">
        <f>SUM(V26:V29)</f>
        <v>16.619999999999997</v>
      </c>
      <c r="W25" s="228"/>
      <c r="X25" s="228"/>
      <c r="Y25" s="228"/>
      <c r="AG25" t="s">
        <v>108</v>
      </c>
    </row>
    <row r="26" spans="1:60" outlineLevel="1" x14ac:dyDescent="0.25">
      <c r="A26" s="244">
        <v>13</v>
      </c>
      <c r="B26" s="245" t="s">
        <v>160</v>
      </c>
      <c r="C26" s="255" t="s">
        <v>161</v>
      </c>
      <c r="D26" s="246" t="s">
        <v>153</v>
      </c>
      <c r="E26" s="247">
        <v>20.286000000000001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1.4999999999999999E-4</v>
      </c>
      <c r="O26" s="247">
        <f>ROUND(E26*N26,2)</f>
        <v>0</v>
      </c>
      <c r="P26" s="247">
        <v>0</v>
      </c>
      <c r="Q26" s="247">
        <f>ROUND(E26*P26,2)</f>
        <v>0</v>
      </c>
      <c r="R26" s="249" t="s">
        <v>162</v>
      </c>
      <c r="S26" s="249" t="s">
        <v>113</v>
      </c>
      <c r="T26" s="250" t="s">
        <v>113</v>
      </c>
      <c r="U26" s="227">
        <v>0.22800000000000001</v>
      </c>
      <c r="V26" s="227">
        <f>ROUND(E26*U26,2)</f>
        <v>4.63</v>
      </c>
      <c r="W26" s="227"/>
      <c r="X26" s="227" t="s">
        <v>115</v>
      </c>
      <c r="Y26" s="227" t="s">
        <v>116</v>
      </c>
      <c r="Z26" s="217"/>
      <c r="AA26" s="217"/>
      <c r="AB26" s="217"/>
      <c r="AC26" s="217"/>
      <c r="AD26" s="217"/>
      <c r="AE26" s="217"/>
      <c r="AF26" s="217"/>
      <c r="AG26" s="217" t="s">
        <v>117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5">
      <c r="A27" s="244">
        <v>14</v>
      </c>
      <c r="B27" s="245" t="s">
        <v>163</v>
      </c>
      <c r="C27" s="255" t="s">
        <v>164</v>
      </c>
      <c r="D27" s="246" t="s">
        <v>122</v>
      </c>
      <c r="E27" s="247">
        <v>20.286000000000001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4.2000000000000002E-4</v>
      </c>
      <c r="O27" s="247">
        <f>ROUND(E27*N27,2)</f>
        <v>0.01</v>
      </c>
      <c r="P27" s="247">
        <v>0</v>
      </c>
      <c r="Q27" s="247">
        <f>ROUND(E27*P27,2)</f>
        <v>0</v>
      </c>
      <c r="R27" s="249" t="s">
        <v>162</v>
      </c>
      <c r="S27" s="249" t="s">
        <v>113</v>
      </c>
      <c r="T27" s="250" t="s">
        <v>114</v>
      </c>
      <c r="U27" s="227">
        <v>0.44700000000000001</v>
      </c>
      <c r="V27" s="227">
        <f>ROUND(E27*U27,2)</f>
        <v>9.07</v>
      </c>
      <c r="W27" s="227"/>
      <c r="X27" s="227" t="s">
        <v>115</v>
      </c>
      <c r="Y27" s="227" t="s">
        <v>116</v>
      </c>
      <c r="Z27" s="217"/>
      <c r="AA27" s="217"/>
      <c r="AB27" s="217"/>
      <c r="AC27" s="217"/>
      <c r="AD27" s="217"/>
      <c r="AE27" s="217"/>
      <c r="AF27" s="217"/>
      <c r="AG27" s="217" t="s">
        <v>117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1" x14ac:dyDescent="0.25">
      <c r="A28" s="244">
        <v>15</v>
      </c>
      <c r="B28" s="245" t="s">
        <v>165</v>
      </c>
      <c r="C28" s="255" t="s">
        <v>166</v>
      </c>
      <c r="D28" s="246" t="s">
        <v>122</v>
      </c>
      <c r="E28" s="247">
        <v>20.286000000000001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6.9999999999999994E-5</v>
      </c>
      <c r="O28" s="247">
        <f>ROUND(E28*N28,2)</f>
        <v>0</v>
      </c>
      <c r="P28" s="247">
        <v>0</v>
      </c>
      <c r="Q28" s="247">
        <f>ROUND(E28*P28,2)</f>
        <v>0</v>
      </c>
      <c r="R28" s="249" t="s">
        <v>162</v>
      </c>
      <c r="S28" s="249" t="s">
        <v>113</v>
      </c>
      <c r="T28" s="250" t="s">
        <v>114</v>
      </c>
      <c r="U28" s="227">
        <v>0.14399999999999999</v>
      </c>
      <c r="V28" s="227">
        <f>ROUND(E28*U28,2)</f>
        <v>2.92</v>
      </c>
      <c r="W28" s="227"/>
      <c r="X28" s="227" t="s">
        <v>115</v>
      </c>
      <c r="Y28" s="227" t="s">
        <v>116</v>
      </c>
      <c r="Z28" s="217"/>
      <c r="AA28" s="217"/>
      <c r="AB28" s="217"/>
      <c r="AC28" s="217"/>
      <c r="AD28" s="217"/>
      <c r="AE28" s="217"/>
      <c r="AF28" s="217"/>
      <c r="AG28" s="217" t="s">
        <v>117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5">
      <c r="A29" s="244">
        <v>16</v>
      </c>
      <c r="B29" s="245" t="s">
        <v>167</v>
      </c>
      <c r="C29" s="255" t="s">
        <v>168</v>
      </c>
      <c r="D29" s="246" t="s">
        <v>169</v>
      </c>
      <c r="E29" s="247">
        <v>1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9"/>
      <c r="S29" s="249" t="s">
        <v>123</v>
      </c>
      <c r="T29" s="250" t="s">
        <v>170</v>
      </c>
      <c r="U29" s="227">
        <v>0</v>
      </c>
      <c r="V29" s="227">
        <f>ROUND(E29*U29,2)</f>
        <v>0</v>
      </c>
      <c r="W29" s="227"/>
      <c r="X29" s="227" t="s">
        <v>115</v>
      </c>
      <c r="Y29" s="227" t="s">
        <v>116</v>
      </c>
      <c r="Z29" s="217"/>
      <c r="AA29" s="217"/>
      <c r="AB29" s="217"/>
      <c r="AC29" s="217"/>
      <c r="AD29" s="217"/>
      <c r="AE29" s="217"/>
      <c r="AF29" s="217"/>
      <c r="AG29" s="217" t="s">
        <v>117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x14ac:dyDescent="0.25">
      <c r="A30" s="229" t="s">
        <v>107</v>
      </c>
      <c r="B30" s="230" t="s">
        <v>75</v>
      </c>
      <c r="C30" s="252" t="s">
        <v>76</v>
      </c>
      <c r="D30" s="231"/>
      <c r="E30" s="232"/>
      <c r="F30" s="233"/>
      <c r="G30" s="233">
        <f>SUMIF(AG31:AG37,"&lt;&gt;NOR",G31:G37)</f>
        <v>0</v>
      </c>
      <c r="H30" s="233"/>
      <c r="I30" s="233">
        <f>SUM(I31:I37)</f>
        <v>0</v>
      </c>
      <c r="J30" s="233"/>
      <c r="K30" s="233">
        <f>SUM(K31:K37)</f>
        <v>0</v>
      </c>
      <c r="L30" s="233"/>
      <c r="M30" s="233">
        <f>SUM(M31:M37)</f>
        <v>0</v>
      </c>
      <c r="N30" s="232"/>
      <c r="O30" s="232">
        <f>SUM(O31:O37)</f>
        <v>0</v>
      </c>
      <c r="P30" s="232"/>
      <c r="Q30" s="232">
        <f>SUM(Q31:Q37)</f>
        <v>0</v>
      </c>
      <c r="R30" s="233"/>
      <c r="S30" s="233"/>
      <c r="T30" s="234"/>
      <c r="U30" s="228"/>
      <c r="V30" s="228">
        <f>SUM(V31:V37)</f>
        <v>4.18</v>
      </c>
      <c r="W30" s="228"/>
      <c r="X30" s="228"/>
      <c r="Y30" s="228"/>
      <c r="AG30" t="s">
        <v>108</v>
      </c>
    </row>
    <row r="31" spans="1:60" ht="20.399999999999999" outlineLevel="1" x14ac:dyDescent="0.25">
      <c r="A31" s="244">
        <v>17</v>
      </c>
      <c r="B31" s="245" t="s">
        <v>171</v>
      </c>
      <c r="C31" s="255" t="s">
        <v>172</v>
      </c>
      <c r="D31" s="246" t="s">
        <v>156</v>
      </c>
      <c r="E31" s="247">
        <v>5.9240199999999996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9" t="s">
        <v>173</v>
      </c>
      <c r="S31" s="249" t="s">
        <v>113</v>
      </c>
      <c r="T31" s="250" t="s">
        <v>113</v>
      </c>
      <c r="U31" s="227">
        <v>0.01</v>
      </c>
      <c r="V31" s="227">
        <f>ROUND(E31*U31,2)</f>
        <v>0.06</v>
      </c>
      <c r="W31" s="227"/>
      <c r="X31" s="227" t="s">
        <v>174</v>
      </c>
      <c r="Y31" s="227" t="s">
        <v>116</v>
      </c>
      <c r="Z31" s="217"/>
      <c r="AA31" s="217"/>
      <c r="AB31" s="217"/>
      <c r="AC31" s="217"/>
      <c r="AD31" s="217"/>
      <c r="AE31" s="217"/>
      <c r="AF31" s="217"/>
      <c r="AG31" s="217" t="s">
        <v>175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5">
      <c r="A32" s="236">
        <v>18</v>
      </c>
      <c r="B32" s="237" t="s">
        <v>176</v>
      </c>
      <c r="C32" s="253" t="s">
        <v>177</v>
      </c>
      <c r="D32" s="238" t="s">
        <v>156</v>
      </c>
      <c r="E32" s="239">
        <v>5.9240199999999996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 t="s">
        <v>173</v>
      </c>
      <c r="S32" s="241" t="s">
        <v>113</v>
      </c>
      <c r="T32" s="242" t="s">
        <v>113</v>
      </c>
      <c r="U32" s="227">
        <v>0.68799999999999994</v>
      </c>
      <c r="V32" s="227">
        <f>ROUND(E32*U32,2)</f>
        <v>4.08</v>
      </c>
      <c r="W32" s="227"/>
      <c r="X32" s="227" t="s">
        <v>174</v>
      </c>
      <c r="Y32" s="227" t="s">
        <v>116</v>
      </c>
      <c r="Z32" s="217"/>
      <c r="AA32" s="217"/>
      <c r="AB32" s="217"/>
      <c r="AC32" s="217"/>
      <c r="AD32" s="217"/>
      <c r="AE32" s="217"/>
      <c r="AF32" s="217"/>
      <c r="AG32" s="217" t="s">
        <v>175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2" x14ac:dyDescent="0.25">
      <c r="A33" s="224"/>
      <c r="B33" s="225"/>
      <c r="C33" s="254" t="s">
        <v>178</v>
      </c>
      <c r="D33" s="243"/>
      <c r="E33" s="243"/>
      <c r="F33" s="243"/>
      <c r="G33" s="243"/>
      <c r="H33" s="227"/>
      <c r="I33" s="227"/>
      <c r="J33" s="227"/>
      <c r="K33" s="227"/>
      <c r="L33" s="227"/>
      <c r="M33" s="227"/>
      <c r="N33" s="226"/>
      <c r="O33" s="226"/>
      <c r="P33" s="226"/>
      <c r="Q33" s="226"/>
      <c r="R33" s="227"/>
      <c r="S33" s="227"/>
      <c r="T33" s="227"/>
      <c r="U33" s="227"/>
      <c r="V33" s="227"/>
      <c r="W33" s="227"/>
      <c r="X33" s="227"/>
      <c r="Y33" s="227"/>
      <c r="Z33" s="217"/>
      <c r="AA33" s="217"/>
      <c r="AB33" s="217"/>
      <c r="AC33" s="217"/>
      <c r="AD33" s="217"/>
      <c r="AE33" s="217"/>
      <c r="AF33" s="217"/>
      <c r="AG33" s="217" t="s">
        <v>119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1" x14ac:dyDescent="0.25">
      <c r="A34" s="244">
        <v>19</v>
      </c>
      <c r="B34" s="245" t="s">
        <v>179</v>
      </c>
      <c r="C34" s="255" t="s">
        <v>180</v>
      </c>
      <c r="D34" s="246" t="s">
        <v>156</v>
      </c>
      <c r="E34" s="247">
        <v>35.544110000000003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9" t="s">
        <v>181</v>
      </c>
      <c r="S34" s="249" t="s">
        <v>113</v>
      </c>
      <c r="T34" s="250" t="s">
        <v>113</v>
      </c>
      <c r="U34" s="227">
        <v>0</v>
      </c>
      <c r="V34" s="227">
        <f>ROUND(E34*U34,2)</f>
        <v>0</v>
      </c>
      <c r="W34" s="227"/>
      <c r="X34" s="227" t="s">
        <v>174</v>
      </c>
      <c r="Y34" s="227" t="s">
        <v>116</v>
      </c>
      <c r="Z34" s="217"/>
      <c r="AA34" s="217"/>
      <c r="AB34" s="217"/>
      <c r="AC34" s="217"/>
      <c r="AD34" s="217"/>
      <c r="AE34" s="217"/>
      <c r="AF34" s="217"/>
      <c r="AG34" s="217" t="s">
        <v>175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 x14ac:dyDescent="0.25">
      <c r="A35" s="244">
        <v>20</v>
      </c>
      <c r="B35" s="245" t="s">
        <v>182</v>
      </c>
      <c r="C35" s="255" t="s">
        <v>183</v>
      </c>
      <c r="D35" s="246" t="s">
        <v>156</v>
      </c>
      <c r="E35" s="247">
        <v>5.9240199999999996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9" t="s">
        <v>181</v>
      </c>
      <c r="S35" s="249" t="s">
        <v>113</v>
      </c>
      <c r="T35" s="250" t="s">
        <v>113</v>
      </c>
      <c r="U35" s="227">
        <v>0</v>
      </c>
      <c r="V35" s="227">
        <f>ROUND(E35*U35,2)</f>
        <v>0</v>
      </c>
      <c r="W35" s="227"/>
      <c r="X35" s="227" t="s">
        <v>174</v>
      </c>
      <c r="Y35" s="227" t="s">
        <v>116</v>
      </c>
      <c r="Z35" s="217"/>
      <c r="AA35" s="217"/>
      <c r="AB35" s="217"/>
      <c r="AC35" s="217"/>
      <c r="AD35" s="217"/>
      <c r="AE35" s="217"/>
      <c r="AF35" s="217"/>
      <c r="AG35" s="217" t="s">
        <v>175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5">
      <c r="A36" s="236">
        <v>21</v>
      </c>
      <c r="B36" s="237" t="s">
        <v>184</v>
      </c>
      <c r="C36" s="253" t="s">
        <v>185</v>
      </c>
      <c r="D36" s="238" t="s">
        <v>156</v>
      </c>
      <c r="E36" s="239">
        <v>5.9240199999999996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 t="s">
        <v>186</v>
      </c>
      <c r="S36" s="241" t="s">
        <v>113</v>
      </c>
      <c r="T36" s="242" t="s">
        <v>113</v>
      </c>
      <c r="U36" s="227">
        <v>6.0000000000000001E-3</v>
      </c>
      <c r="V36" s="227">
        <f>ROUND(E36*U36,2)</f>
        <v>0.04</v>
      </c>
      <c r="W36" s="227"/>
      <c r="X36" s="227" t="s">
        <v>174</v>
      </c>
      <c r="Y36" s="227" t="s">
        <v>116</v>
      </c>
      <c r="Z36" s="217"/>
      <c r="AA36" s="217"/>
      <c r="AB36" s="217"/>
      <c r="AC36" s="217"/>
      <c r="AD36" s="217"/>
      <c r="AE36" s="217"/>
      <c r="AF36" s="217"/>
      <c r="AG36" s="217" t="s">
        <v>175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2" x14ac:dyDescent="0.25">
      <c r="A37" s="224"/>
      <c r="B37" s="225"/>
      <c r="C37" s="254" t="s">
        <v>187</v>
      </c>
      <c r="D37" s="243"/>
      <c r="E37" s="243"/>
      <c r="F37" s="243"/>
      <c r="G37" s="243"/>
      <c r="H37" s="227"/>
      <c r="I37" s="227"/>
      <c r="J37" s="227"/>
      <c r="K37" s="227"/>
      <c r="L37" s="227"/>
      <c r="M37" s="227"/>
      <c r="N37" s="226"/>
      <c r="O37" s="226"/>
      <c r="P37" s="226"/>
      <c r="Q37" s="226"/>
      <c r="R37" s="227"/>
      <c r="S37" s="227"/>
      <c r="T37" s="227"/>
      <c r="U37" s="227"/>
      <c r="V37" s="227"/>
      <c r="W37" s="227"/>
      <c r="X37" s="227"/>
      <c r="Y37" s="227"/>
      <c r="Z37" s="217"/>
      <c r="AA37" s="217"/>
      <c r="AB37" s="217"/>
      <c r="AC37" s="217"/>
      <c r="AD37" s="217"/>
      <c r="AE37" s="217"/>
      <c r="AF37" s="217"/>
      <c r="AG37" s="217" t="s">
        <v>119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x14ac:dyDescent="0.25">
      <c r="A38" s="3"/>
      <c r="B38" s="4"/>
      <c r="C38" s="25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15</v>
      </c>
      <c r="AF38">
        <v>21</v>
      </c>
      <c r="AG38" t="s">
        <v>93</v>
      </c>
    </row>
    <row r="39" spans="1:60" x14ac:dyDescent="0.25">
      <c r="A39" s="220"/>
      <c r="B39" s="221" t="s">
        <v>29</v>
      </c>
      <c r="C39" s="257"/>
      <c r="D39" s="222"/>
      <c r="E39" s="223"/>
      <c r="F39" s="223"/>
      <c r="G39" s="235">
        <f>G8+G13+G22+G25+G30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188</v>
      </c>
    </row>
    <row r="40" spans="1:60" x14ac:dyDescent="0.25">
      <c r="C40" s="258"/>
      <c r="D40" s="10"/>
      <c r="AG40" t="s">
        <v>189</v>
      </c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QepTY6WMQ91mDVH+St78hX6rBO9+PqLsbZ/NqDcRRRx8bBQl5aFuarcQFzV0L2RXrlN22JXyNxUHILf1BGigw==" saltValue="ay1dLl4DZ1g3munlu4rOnw==" spinCount="100000" sheet="1" formatRows="0"/>
  <mergeCells count="8">
    <mergeCell ref="C33:G33"/>
    <mergeCell ref="C37:G37"/>
    <mergeCell ref="A1:G1"/>
    <mergeCell ref="C2:G2"/>
    <mergeCell ref="C3:G3"/>
    <mergeCell ref="C4:G4"/>
    <mergeCell ref="C10:G10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Stavba</cp:lastModifiedBy>
  <cp:lastPrinted>2019-03-19T12:27:02Z</cp:lastPrinted>
  <dcterms:created xsi:type="dcterms:W3CDTF">2009-04-08T07:15:50Z</dcterms:created>
  <dcterms:modified xsi:type="dcterms:W3CDTF">2022-09-12T15:07:52Z</dcterms:modified>
</cp:coreProperties>
</file>