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Stavební část" sheetId="2" r:id="rId2"/>
    <sheet name="D.1.4.1 - SILNOPROUDÁ ELE..." sheetId="3" r:id="rId3"/>
    <sheet name="D.1.4.2 - zdravotechnika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'SO01 - Stavební část'!$C$129:$K$229</definedName>
    <definedName name="_xlnm.Print_Area" localSheetId="1">'SO01 - Stavební část'!$C$4:$J$76,'SO01 - Stavební část'!$C$82:$J$111,'SO01 - Stavební část'!$C$117:$J$229</definedName>
    <definedName name="_xlnm._FilterDatabase" localSheetId="2" hidden="1">'D.1.4.1 - SILNOPROUDÁ ELE...'!$C$126:$K$195</definedName>
    <definedName name="_xlnm.Print_Area" localSheetId="2">'D.1.4.1 - SILNOPROUDÁ ELE...'!$C$4:$J$76,'D.1.4.1 - SILNOPROUDÁ ELE...'!$C$82:$J$108,'D.1.4.1 - SILNOPROUDÁ ELE...'!$C$114:$J$195</definedName>
    <definedName name="_xlnm._FilterDatabase" localSheetId="3" hidden="1">'D.1.4.2 - zdravotechnika'!$C$121:$K$170</definedName>
    <definedName name="_xlnm.Print_Area" localSheetId="3">'D.1.4.2 - zdravotechnika'!$C$4:$J$76,'D.1.4.2 - zdravotechnika'!$C$82:$J$103,'D.1.4.2 - zdravotechnika'!$C$109:$J$170</definedName>
    <definedName name="_xlnm.Print_Area" localSheetId="4">'Seznam figur'!$C$4:$G$21</definedName>
    <definedName name="_xlnm.Print_Titles" localSheetId="0">'Rekapitulace stavby'!$92:$92</definedName>
    <definedName name="_xlnm.Print_Titles" localSheetId="1">'SO01 - Stavební část'!$129:$129</definedName>
    <definedName name="_xlnm.Print_Titles" localSheetId="2">'D.1.4.1 - SILNOPROUDÁ ELE...'!$126:$126</definedName>
    <definedName name="_xlnm.Print_Titles" localSheetId="3">'D.1.4.2 - zdravotechnika'!$121:$121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<sst xmlns="http://schemas.openxmlformats.org/spreadsheetml/2006/main" count="3157" uniqueCount="739">
  <si>
    <t>Export Komplet</t>
  </si>
  <si>
    <t/>
  </si>
  <si>
    <t>2.0</t>
  </si>
  <si>
    <t>ZAMOK</t>
  </si>
  <si>
    <t>False</t>
  </si>
  <si>
    <t>{6faed4be-3ad6-45a0-befd-a1feab1d1a7a}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</si>
  <si>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</si>
  <si>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</si>
  <si>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</si>
  <si>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</si>
  <si>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</si>
  <si>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</si>
  <si>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</si>
  <si>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</si>
  <si>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aa2641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</si>
  <si>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</si>
  <si>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</si>
  <si>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Pionýrů 400 F-M, bezbariérové sociální zařízení</t>
  </si>
  <si>
    <t>KSO:</t>
  </si>
  <si>
    <t>CC-CZ:</t>
  </si>
  <si>
    <t>Místo:</t>
  </si>
  <si>
    <t>Frýdek-Místek</t>
  </si>
  <si>
    <t>Datum:</t>
  </si>
  <si>
    <t>21. 12. 2021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</si>
  <si>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</si>
  <si>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</si>
  <si>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</si>
  <si>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</si>
  <si>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</si>
  <si>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</si>
  <si>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</si>
  <si>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24306606</t>
  </si>
  <si>
    <t>CIVIL PROJECTS s.r.o.</t>
  </si>
  <si>
    <t>True</t>
  </si>
  <si>
    <t>Zpracovatel:</t>
  </si>
  <si>
    <t>Ing. Zdeněk Loup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</si>
  <si>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</si>
  <si>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</si>
  <si>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</si>
  <si>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</si>
  <si>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</si>
  <si>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</si>
  <si>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</si>
  <si>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</si>
  <si>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</si>
  <si>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</si>
  <si>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</si>
  <si>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</si>
  <si>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</si>
  <si>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</si>
  <si>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</si>
  <si>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</si>
  <si>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</si>
  <si>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</si>
  <si>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</si>
  <si>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</si>
  <si>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</si>
  <si>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</si>
  <si>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</si>
  <si>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</si>
  <si>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</si>
  <si>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</si>
  <si>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</si>
  <si>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</si>
  <si>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</si>
  <si>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</si>
  <si>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</si>
  <si>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</si>
  <si>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</si>
  <si>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</si>
  <si>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</si>
  <si>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</si>
  <si>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</si>
  <si>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</si>
  <si>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</si>
  <si>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</si>
  <si>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</si>
  <si>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</si>
  <si>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</si>
  <si>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</si>
  <si>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</si>
  <si>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</si>
  <si>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</si>
  <si>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Stavební část</t>
  </si>
  <si>
    <t>STA</t>
  </si>
  <si>
    <t>1</t>
  </si>
  <si>
    <t>{72ef6b45-5184-4946-bd13-f329a44bf023}</t>
  </si>
  <si>
    <t>2</t>
  </si>
  <si>
    <t>D.1.4.1</t>
  </si>
  <si>
    <t>SILNOPROUDÁ ELEKTROTECHNIKA</t>
  </si>
  <si>
    <t>{b9b2b24c-964e-472b-8862-9cf9639a7547}</t>
  </si>
  <si>
    <t>D.1.4.2</t>
  </si>
  <si>
    <t>zdravotechnika</t>
  </si>
  <si>
    <t>{35b487c2-1e4a-44a4-8c25-845ab8141efd}</t>
  </si>
  <si>
    <t>obklad</t>
  </si>
  <si>
    <t>m2</t>
  </si>
  <si>
    <t>20,72</t>
  </si>
  <si>
    <t>KRYCÍ LIST SOUPISU PRACÍ</t>
  </si>
  <si>
    <t>Objekt:</t>
  </si>
  <si>
    <t>SO01 -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</si>
  <si>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</si>
  <si>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</si>
  <si>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</si>
  <si>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</si>
  <si>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</si>
  <si>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</si>
  <si>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</si>
  <si>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</si>
  <si>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</si>
  <si>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</si>
  <si>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</si>
  <si>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</si>
  <si>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</si>
  <si>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735 - Ústřední vytápění - otopná tělesa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</si>
  <si>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</si>
  <si>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</si>
  <si>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</si>
  <si>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</si>
  <si>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</si>
  <si>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</si>
  <si>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</si>
  <si>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</si>
  <si>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</si>
  <si>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</si>
  <si>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</si>
  <si>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</si>
  <si>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</si>
  <si>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</si>
  <si>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</si>
  <si>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</si>
  <si>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</si>
  <si>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</si>
  <si>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</si>
  <si>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</si>
  <si>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</si>
  <si>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</si>
  <si>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</si>
  <si>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</si>
  <si>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317142448.PFX</t>
  </si>
  <si>
    <t>Překlad nenosný pórobetonový PORFIX 250x150 dl 2500 mm</t>
  </si>
  <si>
    <t>kus</t>
  </si>
  <si>
    <t>4</t>
  </si>
  <si>
    <t>-497004341</t>
  </si>
  <si>
    <t>342272225</t>
  </si>
  <si>
    <t>Příčka z pórobetonových hladkých tvárnic na tenkovrstvou maltu tl 100 mm</t>
  </si>
  <si>
    <t>-657932005</t>
  </si>
  <si>
    <t>VV</t>
  </si>
  <si>
    <t>(1,8+0,5)*3,3+0,7*2,5+1,8*0,3</t>
  </si>
  <si>
    <t>6</t>
  </si>
  <si>
    <t>Úpravy povrchů, podlahy a osazování výplní</t>
  </si>
  <si>
    <t>612135101</t>
  </si>
  <si>
    <t>Hrubá výplň rýh ve stěnách maltou jakékoli šířky rýhy</t>
  </si>
  <si>
    <t>-149502556</t>
  </si>
  <si>
    <t>4*0,1</t>
  </si>
  <si>
    <t>612142001</t>
  </si>
  <si>
    <t>Potažení vnitřních stěn sklovláknitým pletivem vtlačeným do tenkovrstvé hmoty</t>
  </si>
  <si>
    <t>1801180549</t>
  </si>
  <si>
    <t>omitka</t>
  </si>
  <si>
    <t>1,8*3,3+2,2*2,5+0,5*2,5</t>
  </si>
  <si>
    <t>5</t>
  </si>
  <si>
    <t>612311141</t>
  </si>
  <si>
    <t>Vápenná omítka štuková dvouvrstvá vnitřních stěn nanášená ručně</t>
  </si>
  <si>
    <t>809575430</t>
  </si>
  <si>
    <t>(1,8+0,3+0,2)*1,7+0,5*2,5*2</t>
  </si>
  <si>
    <t>612315422</t>
  </si>
  <si>
    <t>Oprava vnitřní vápenné štukové omítky stěn v rozsahu plochy do 30%</t>
  </si>
  <si>
    <t>165363927</t>
  </si>
  <si>
    <t>(5,1+2,7+2)*1,7</t>
  </si>
  <si>
    <t>7</t>
  </si>
  <si>
    <t>612331111</t>
  </si>
  <si>
    <t>Cementová omítka hrubá jednovrstvá zatřená vnitřních stěn nanášená ručně</t>
  </si>
  <si>
    <t>-715702471</t>
  </si>
  <si>
    <t>10,8*1,7 "pod obklady</t>
  </si>
  <si>
    <t>8</t>
  </si>
  <si>
    <t>631311115</t>
  </si>
  <si>
    <t>Mazanina tl do 80 mm z betonu prostého bez zvýšených nároků na prostředí tř. C 20/25</t>
  </si>
  <si>
    <t>m3</t>
  </si>
  <si>
    <t>146811219</t>
  </si>
  <si>
    <t>0,15*0,1*3,6 "drážky po příčkách</t>
  </si>
  <si>
    <t>9</t>
  </si>
  <si>
    <t>632451103</t>
  </si>
  <si>
    <t>Cementový samonivelační potěr ze suchých směsí tloušťky do 10 mm</t>
  </si>
  <si>
    <t>-1219504590</t>
  </si>
  <si>
    <t>10</t>
  </si>
  <si>
    <t>642946112</t>
  </si>
  <si>
    <t>Osazování pouzdra posuvných dveří s jednou kapsou pro jedno křídlo šířky do 1200 mm do zděné příčky</t>
  </si>
  <si>
    <t>1335179207</t>
  </si>
  <si>
    <t>11</t>
  </si>
  <si>
    <t>M</t>
  </si>
  <si>
    <t>55331613</t>
  </si>
  <si>
    <t>pouzdro stavební posuvných dveří jednopouzdrové 900mm standardní rozměr</t>
  </si>
  <si>
    <t>-1067370600</t>
  </si>
  <si>
    <t>Ostatní konstrukce a práce, bourání</t>
  </si>
  <si>
    <t>12</t>
  </si>
  <si>
    <t>949101111</t>
  </si>
  <si>
    <t>Lešení pomocné pro objekty pozemních staveb s lešeňovou podlahou v do 1,9 m zatížení do 150 kg/m2</t>
  </si>
  <si>
    <t>-1423474323</t>
  </si>
  <si>
    <t>13</t>
  </si>
  <si>
    <t>968072455</t>
  </si>
  <si>
    <t>Vybourání kovových dveřních zárubní pl do 2 m2</t>
  </si>
  <si>
    <t>1873854795</t>
  </si>
  <si>
    <t>3*0,6*2,0</t>
  </si>
  <si>
    <t>14</t>
  </si>
  <si>
    <t>974031132</t>
  </si>
  <si>
    <t>Vysekání rýh ve zdivu cihelném hl do 50 mm š do 70 mm</t>
  </si>
  <si>
    <t>m</t>
  </si>
  <si>
    <t>-351338149</t>
  </si>
  <si>
    <t>981511111</t>
  </si>
  <si>
    <t>Demolice konstrukcí objektů zděných na MVC postupným rozebíráním</t>
  </si>
  <si>
    <t>-1330388230</t>
  </si>
  <si>
    <t>(1,3+1,0+1,3)*2,3*0,1</t>
  </si>
  <si>
    <t>16</t>
  </si>
  <si>
    <t>981511112</t>
  </si>
  <si>
    <t>Demolice luxferů zděných na MVC postupným rozebíráním</t>
  </si>
  <si>
    <t>-1507890158</t>
  </si>
  <si>
    <t>2,2*1,0*0,1</t>
  </si>
  <si>
    <t>997</t>
  </si>
  <si>
    <t>Přesun sutě</t>
  </si>
  <si>
    <t>17</t>
  </si>
  <si>
    <t>997013211</t>
  </si>
  <si>
    <t>Vnitrostaveništní doprava suti a vybouraných hmot pro budovy v do 6 m ručně</t>
  </si>
  <si>
    <t>t</t>
  </si>
  <si>
    <t>-235507986</t>
  </si>
  <si>
    <t>18</t>
  </si>
  <si>
    <t>997013501</t>
  </si>
  <si>
    <t>Odvoz suti a vybouraných hmot na skládku nebo meziskládku do 1 km se složením</t>
  </si>
  <si>
    <t>922150536</t>
  </si>
  <si>
    <t>19</t>
  </si>
  <si>
    <t>997013509</t>
  </si>
  <si>
    <t>Příplatek k odvozu suti a vybouraných hmot na skládku ZKD 1 km přes 1 km</t>
  </si>
  <si>
    <t>710931539</t>
  </si>
  <si>
    <t>P</t>
  </si>
  <si>
    <t>Poznámka k položce:
další 5 km</t>
  </si>
  <si>
    <t>2,851*5 'Přepočtené koeficientem množství</t>
  </si>
  <si>
    <t>20</t>
  </si>
  <si>
    <t>997013803</t>
  </si>
  <si>
    <t>Poplatek za uložení na skládce (skládkovné) stavebního odpadu cihelného kód odpadu 170 102</t>
  </si>
  <si>
    <t>-1295227391</t>
  </si>
  <si>
    <t>997013807</t>
  </si>
  <si>
    <t>Poplatek za uložení na skládce (skládkovné) stavebního odpadu keramického kód odpadu 170 103</t>
  </si>
  <si>
    <t>2129509159</t>
  </si>
  <si>
    <t>0,212+0,426</t>
  </si>
  <si>
    <t>22</t>
  </si>
  <si>
    <t>997013831</t>
  </si>
  <si>
    <t>Poplatek za uložení na skládce (skládkovné) stavebního odpadu směsného kód odpadu 170 904</t>
  </si>
  <si>
    <t>881167140</t>
  </si>
  <si>
    <t>0,274 "zárubeň</t>
  </si>
  <si>
    <t>0,397 "luxfery</t>
  </si>
  <si>
    <t>0,019 "zdravotechnika</t>
  </si>
  <si>
    <t>Součet</t>
  </si>
  <si>
    <t>998</t>
  </si>
  <si>
    <t>Přesun hmot</t>
  </si>
  <si>
    <t>23</t>
  </si>
  <si>
    <t>998018001</t>
  </si>
  <si>
    <t>Přesun hmot ruční pro budovy v do 6 m</t>
  </si>
  <si>
    <t>1948212933</t>
  </si>
  <si>
    <t>PSV</t>
  </si>
  <si>
    <t>Práce a dodávky PSV</t>
  </si>
  <si>
    <t>725</t>
  </si>
  <si>
    <t>Zdravotechnika - zařizovací předměty</t>
  </si>
  <si>
    <t>24</t>
  </si>
  <si>
    <t>725110811</t>
  </si>
  <si>
    <t>Demontáž klozetů splachovací s nádrží</t>
  </si>
  <si>
    <t>soubor</t>
  </si>
  <si>
    <t>-491504290</t>
  </si>
  <si>
    <t>735</t>
  </si>
  <si>
    <t>Ústřední vytápění - otopná tělesa</t>
  </si>
  <si>
    <t>25</t>
  </si>
  <si>
    <t>735121810</t>
  </si>
  <si>
    <t>Demontáž otopného tělesa ocelového článkového</t>
  </si>
  <si>
    <t>-894410787</t>
  </si>
  <si>
    <t>0,6*0,6</t>
  </si>
  <si>
    <t>26</t>
  </si>
  <si>
    <t>735141111</t>
  </si>
  <si>
    <t>Montáž tělesa lamelového výšky do 1400 mm na stěnu</t>
  </si>
  <si>
    <t>1925410435</t>
  </si>
  <si>
    <t>27</t>
  </si>
  <si>
    <t>735191905</t>
  </si>
  <si>
    <t>Odvzdušnění otopných těles</t>
  </si>
  <si>
    <t>861207377</t>
  </si>
  <si>
    <t>28</t>
  </si>
  <si>
    <t>735191910</t>
  </si>
  <si>
    <t>Napuštění vody do otopných těles</t>
  </si>
  <si>
    <t>Nh</t>
  </si>
  <si>
    <t>-640419137</t>
  </si>
  <si>
    <t>29</t>
  </si>
  <si>
    <t>735191999</t>
  </si>
  <si>
    <t>Napojení radiátoru na stávající rozvod</t>
  </si>
  <si>
    <t>364404700</t>
  </si>
  <si>
    <t>30</t>
  </si>
  <si>
    <t>735494811</t>
  </si>
  <si>
    <t>Vypuštění vody z otopných těles</t>
  </si>
  <si>
    <t>1775432656</t>
  </si>
  <si>
    <t>766</t>
  </si>
  <si>
    <t>Konstrukce truhlářské</t>
  </si>
  <si>
    <t>31</t>
  </si>
  <si>
    <t>766660312</t>
  </si>
  <si>
    <t>Montáž posuvných dveří jednokřídlových průchozí šířky do 1200 mm do pouzdra s jednou kapsou</t>
  </si>
  <si>
    <t>177754895</t>
  </si>
  <si>
    <t>32</t>
  </si>
  <si>
    <t>61160216</t>
  </si>
  <si>
    <t>dveře dřevěné vnitřní hladké plné 1křídlé bílé 900x1970mm</t>
  </si>
  <si>
    <t>1613778927</t>
  </si>
  <si>
    <t>771</t>
  </si>
  <si>
    <t>Podlahy z dlaždic</t>
  </si>
  <si>
    <t>33</t>
  </si>
  <si>
    <t>771111011</t>
  </si>
  <si>
    <t>Vysátí podkladu před pokládkou dlažby</t>
  </si>
  <si>
    <t>-2137966533</t>
  </si>
  <si>
    <t>34</t>
  </si>
  <si>
    <t>771121011</t>
  </si>
  <si>
    <t>Nátěr penetrační na podlahu</t>
  </si>
  <si>
    <t>38133966</t>
  </si>
  <si>
    <t>35</t>
  </si>
  <si>
    <t>771573810</t>
  </si>
  <si>
    <t>Demontáž podlah z dlaždic keramických lepených</t>
  </si>
  <si>
    <t>1105187095</t>
  </si>
  <si>
    <t>36</t>
  </si>
  <si>
    <t>771574111</t>
  </si>
  <si>
    <t>Montáž podlah keramických hladkých lepených flexibilním lepidlem do 9 ks/m2</t>
  </si>
  <si>
    <t>658578886</t>
  </si>
  <si>
    <t>4,5+1,5</t>
  </si>
  <si>
    <t>37</t>
  </si>
  <si>
    <t>59761011</t>
  </si>
  <si>
    <t>dlažba keramická slinutá hladká do interiéru i exteriéru do 9ks/m2</t>
  </si>
  <si>
    <t>615779838</t>
  </si>
  <si>
    <t>6*1,1 'Přepočtené koeficientem množství</t>
  </si>
  <si>
    <t>38</t>
  </si>
  <si>
    <t>998771101</t>
  </si>
  <si>
    <t>Přesun hmot tonážní pro podlahy z dlaždic v objektech v do 6 m</t>
  </si>
  <si>
    <t>-2089214528</t>
  </si>
  <si>
    <t>39</t>
  </si>
  <si>
    <t>998771181</t>
  </si>
  <si>
    <t>Příplatek k přesunu hmot tonážní 771 prováděný bez použití mechanizace</t>
  </si>
  <si>
    <t>-1123988432</t>
  </si>
  <si>
    <t>781</t>
  </si>
  <si>
    <t>Dokončovací práce - obklady</t>
  </si>
  <si>
    <t>40</t>
  </si>
  <si>
    <t>781111011</t>
  </si>
  <si>
    <t>Ometení (oprášení) stěny při přípravě podkladu</t>
  </si>
  <si>
    <t>810171267</t>
  </si>
  <si>
    <t>(3,15+1,8+2,7+1,8+1,5+1,4+0,6)*1,6</t>
  </si>
  <si>
    <t>41</t>
  </si>
  <si>
    <t>781121011</t>
  </si>
  <si>
    <t>Nátěr penetrační na stěnu</t>
  </si>
  <si>
    <t>-1145288685</t>
  </si>
  <si>
    <t>42</t>
  </si>
  <si>
    <t>781473810</t>
  </si>
  <si>
    <t>Demontáž obkladů z obkladaček keramických lepených</t>
  </si>
  <si>
    <t>-1376169206</t>
  </si>
  <si>
    <t>(2,7+1,8+3,2+1,4+0,7)*1,6</t>
  </si>
  <si>
    <t>43</t>
  </si>
  <si>
    <t>781474111</t>
  </si>
  <si>
    <t>Montáž obkladů vnitřních keramických hladkých do 9 ks/m2 lepených flexibilním lepidlem</t>
  </si>
  <si>
    <t>-1401618652</t>
  </si>
  <si>
    <t>44</t>
  </si>
  <si>
    <t>59761026</t>
  </si>
  <si>
    <t>obklad keramický hladký do 12ks/m2</t>
  </si>
  <si>
    <t>561192424</t>
  </si>
  <si>
    <t>20,72*1,1 'Přepočtené koeficientem množství</t>
  </si>
  <si>
    <t>45</t>
  </si>
  <si>
    <t>998781101</t>
  </si>
  <si>
    <t>Přesun hmot tonážní pro obklady keramické v objektech v do 6 m</t>
  </si>
  <si>
    <t>-358216974</t>
  </si>
  <si>
    <t>46</t>
  </si>
  <si>
    <t>998781181</t>
  </si>
  <si>
    <t>Příplatek k přesunu hmot tonážní 781 prováděný bez použití mechanizace</t>
  </si>
  <si>
    <t>-566387742</t>
  </si>
  <si>
    <t>783</t>
  </si>
  <si>
    <t>Dokončovací práce - nátěry</t>
  </si>
  <si>
    <t>47</t>
  </si>
  <si>
    <t>783601327</t>
  </si>
  <si>
    <t>Odmaštění článkových otopných těles ředidlovým odmašťovačem před provedením nátěru</t>
  </si>
  <si>
    <t>698243772</t>
  </si>
  <si>
    <t>48</t>
  </si>
  <si>
    <t>783617117</t>
  </si>
  <si>
    <t>Krycí dvojnásobný syntetický nátěr článkových otopných těles</t>
  </si>
  <si>
    <t>624230151</t>
  </si>
  <si>
    <t>49</t>
  </si>
  <si>
    <t>783664111</t>
  </si>
  <si>
    <t>Základní jednonásobný olejový nátěr článkových otopných těles</t>
  </si>
  <si>
    <t>495205923</t>
  </si>
  <si>
    <t>784</t>
  </si>
  <si>
    <t>Dokončovací práce - malby a tapety</t>
  </si>
  <si>
    <t>50</t>
  </si>
  <si>
    <t>784111001</t>
  </si>
  <si>
    <t>Oprášení (ometení ) podkladu v místnostech výšky do 3,80 m</t>
  </si>
  <si>
    <t>-1753018139</t>
  </si>
  <si>
    <t>(5,1+2,5+5,1+2,5)*1,7+(1,4+0,4+1,0+3,2+1,8)*1,8 "stěny</t>
  </si>
  <si>
    <t>5,1*2,7 "strop</t>
  </si>
  <si>
    <t>51</t>
  </si>
  <si>
    <t>784171101</t>
  </si>
  <si>
    <t>Zakrytí vnitřních podlah včetně pozdějšího odkrytí</t>
  </si>
  <si>
    <t>-2077754869</t>
  </si>
  <si>
    <t>52</t>
  </si>
  <si>
    <t>58124842</t>
  </si>
  <si>
    <t>fólie pro malířské potřeby zakrývací tl 7µ 4x5m</t>
  </si>
  <si>
    <t>1591974523</t>
  </si>
  <si>
    <t>15,075*1,05 'Přepočtené koeficientem množství</t>
  </si>
  <si>
    <t>53</t>
  </si>
  <si>
    <t>784181101</t>
  </si>
  <si>
    <t>Základní akrylátová jednonásobná penetrace podkladu v místnostech výšky do 3,80m</t>
  </si>
  <si>
    <t>-1727989936</t>
  </si>
  <si>
    <t>54</t>
  </si>
  <si>
    <t>784191007</t>
  </si>
  <si>
    <t>Čištění vnitřních ploch podlah po provedení malířských prací</t>
  </si>
  <si>
    <t>-1386371128</t>
  </si>
  <si>
    <t>55</t>
  </si>
  <si>
    <t>784221101</t>
  </si>
  <si>
    <t>Dvojnásobné bílé malby ze směsí za sucha dobře otěruvzdorných v místnostech do 3,80 m</t>
  </si>
  <si>
    <t>1901596521</t>
  </si>
  <si>
    <t>D.1.4.1 - SILNOPROUDÁ ELEKTROTECHNIKA</t>
  </si>
  <si>
    <t xml:space="preserve"> </t>
  </si>
  <si>
    <t>Zdeněk HLOŽANKA</t>
  </si>
  <si>
    <t>M - Práce a dodávky M</t>
  </si>
  <si>
    <t xml:space="preserve">    HZS - Hodinová zúčtovací sazba</t>
  </si>
  <si>
    <t xml:space="preserve">    000 - Poznámka</t>
  </si>
  <si>
    <t xml:space="preserve">    9 - Ostatní konstrukce a práce-bourání</t>
  </si>
  <si>
    <t xml:space="preserve">    741 - Elektroinstalace - silnoproudá elektrotechnika</t>
  </si>
  <si>
    <t xml:space="preserve">    741-f - Úprava rozvaděče RS11-D3</t>
  </si>
  <si>
    <t xml:space="preserve">    741-m - Demontáž silnoproud</t>
  </si>
  <si>
    <t>Práce a dodávky M</t>
  </si>
  <si>
    <t>HZS</t>
  </si>
  <si>
    <t>Hodinová zúčtovací sazba</t>
  </si>
  <si>
    <t>HZS2231</t>
  </si>
  <si>
    <t>Hodinová zúčtovací sazba elektromontér -  koordinace s ostatními profesemi, vyhledávání stávajících tras apod.</t>
  </si>
  <si>
    <t>hod</t>
  </si>
  <si>
    <t>-2076519020</t>
  </si>
  <si>
    <t>HZS4211</t>
  </si>
  <si>
    <t>Hodinová zúčtovací sazba revizní technik</t>
  </si>
  <si>
    <t>802152739</t>
  </si>
  <si>
    <t>000</t>
  </si>
  <si>
    <t>Poznámka</t>
  </si>
  <si>
    <t>Cenové a technické podmínky ceníku URS jsou na adrese www.cs-urs.cz, cenová úroveň rozpočtu URS 2021</t>
  </si>
  <si>
    <t>64</t>
  </si>
  <si>
    <t>-914882631</t>
  </si>
  <si>
    <t>0000</t>
  </si>
  <si>
    <t>V rozsahu montáže a materiálu položky zahrňte všechny pomocné práce a přidružené drobné materiály k dokončení položky včetně dopravy</t>
  </si>
  <si>
    <t>795911759</t>
  </si>
  <si>
    <t>612325101</t>
  </si>
  <si>
    <t>Vápenocementová hrubá omítka rýh ve stěnách šířky do 150 mm</t>
  </si>
  <si>
    <t>-481163868</t>
  </si>
  <si>
    <t>612325201</t>
  </si>
  <si>
    <t>Omítka malých ploch do 0,09 m2 na stěnách</t>
  </si>
  <si>
    <t>1530294703</t>
  </si>
  <si>
    <t>Ostatní konstrukce a práce-bourání</t>
  </si>
  <si>
    <t>971033131</t>
  </si>
  <si>
    <t>Vybourání otvorů ve zdivu cihelném D do 60 mm na MVC nebo MV tl do 150 mm</t>
  </si>
  <si>
    <t>-856266005</t>
  </si>
  <si>
    <t>973031616</t>
  </si>
  <si>
    <t>Vysekání kapes ve zdivu cihelném na MV nebo MVC pro špalíky do 100x100x50 mm</t>
  </si>
  <si>
    <t>-1992493089</t>
  </si>
  <si>
    <t>974031121</t>
  </si>
  <si>
    <t>Vysekání rýh ve zdivu cihelném hl do 30 mm š do 30 mm</t>
  </si>
  <si>
    <t>1404639186</t>
  </si>
  <si>
    <t>974031122</t>
  </si>
  <si>
    <t>Vysekání rýh ve zdivu cihelném hl do 30 mm š do 70 mm</t>
  </si>
  <si>
    <t>-453289450</t>
  </si>
  <si>
    <t>997013215</t>
  </si>
  <si>
    <t>Vnitrostaveništní doprava suti a vybouraných hmot pro budovy v do 18 m ručně</t>
  </si>
  <si>
    <t>96587876</t>
  </si>
  <si>
    <t>997013219</t>
  </si>
  <si>
    <t>Příplatek k vnitrostaveništní dopravě suti a vybouraných hmot za zvětšenou dopravu suti ZKD 10 m</t>
  </si>
  <si>
    <t>-1267665716</t>
  </si>
  <si>
    <t>Odvoz suti na skládku a vybouraných hmot nebo meziskládku do 1 km se složením</t>
  </si>
  <si>
    <t>-959305734</t>
  </si>
  <si>
    <t>-1137180318</t>
  </si>
  <si>
    <t>997013821</t>
  </si>
  <si>
    <t>Poplatek za uložení stavebního odpadu ekologicky závadného s azbestem na skládce (skládkovné)</t>
  </si>
  <si>
    <t>1138298292</t>
  </si>
  <si>
    <t>Poplatek za uložení stavebního směsného odpadu na skládce (skládkovné)</t>
  </si>
  <si>
    <t>-915485417</t>
  </si>
  <si>
    <t>741</t>
  </si>
  <si>
    <t>Elektroinstalace - silnoproudá elektrotechnika</t>
  </si>
  <si>
    <t>741110301</t>
  </si>
  <si>
    <t>Montáž trubka ochranná do krabic plastová tuhá D do 40 mm uložená pevně</t>
  </si>
  <si>
    <t>550110075</t>
  </si>
  <si>
    <t>34571072</t>
  </si>
  <si>
    <t>trubka elektroinstalační ohebná z PVC d 20mm</t>
  </si>
  <si>
    <t>-52551461</t>
  </si>
  <si>
    <t>741112001</t>
  </si>
  <si>
    <t>Montáž krabice zapuštěná plastová kruhová</t>
  </si>
  <si>
    <t>1883870490</t>
  </si>
  <si>
    <t>345715210</t>
  </si>
  <si>
    <t>krabice univerzální odbočná, včetně svorkovnice, zapuštěná do omítky, průměr 73mm, hloubka 42mm, vč. víčka</t>
  </si>
  <si>
    <t>-703865867</t>
  </si>
  <si>
    <t>741112061</t>
  </si>
  <si>
    <t>Montáž krabice přístrojová zapuštěná plastová kruhová</t>
  </si>
  <si>
    <t>-16579785</t>
  </si>
  <si>
    <t>345715120</t>
  </si>
  <si>
    <t>krabice přístrojová zapuštěná, s možností spojeni</t>
  </si>
  <si>
    <t>820449735</t>
  </si>
  <si>
    <t>741122611</t>
  </si>
  <si>
    <t>Montáž kabel Cu plný kulatý žíla 3x1,5 až 6 mm2 uložený pevně (např. CYKY)</t>
  </si>
  <si>
    <t>-459049673</t>
  </si>
  <si>
    <t>341110300</t>
  </si>
  <si>
    <t>kabel silový s Cu jádrem CYKY-J 3x1,5 mm2</t>
  </si>
  <si>
    <t>1949104142</t>
  </si>
  <si>
    <t>341110310</t>
  </si>
  <si>
    <t>kabel silový s Cu jádrem CYKY-O 3x1,5 mm2</t>
  </si>
  <si>
    <t>-1619828607</t>
  </si>
  <si>
    <t>341110360</t>
  </si>
  <si>
    <t>kabel silový s Cu jádrem CYKY-J 3x2,5 mm2</t>
  </si>
  <si>
    <t>1577955362</t>
  </si>
  <si>
    <t>741124701</t>
  </si>
  <si>
    <t>Montáž kabelu UTP</t>
  </si>
  <si>
    <t>20184677</t>
  </si>
  <si>
    <t>341210560</t>
  </si>
  <si>
    <t>kabel UTP pro zapojení signalizace ZTP</t>
  </si>
  <si>
    <t>-1060188502</t>
  </si>
  <si>
    <t>741128002</t>
  </si>
  <si>
    <t>Ostatní práce při montáži vodičů a kabelů - označení štítkem</t>
  </si>
  <si>
    <t>-694470816</t>
  </si>
  <si>
    <t>354421110</t>
  </si>
  <si>
    <t>štítek na kabel</t>
  </si>
  <si>
    <t>1213981831</t>
  </si>
  <si>
    <t>741130001</t>
  </si>
  <si>
    <t>Ukončení vodič izolovaný do 2,5mm2 v rozváděči nebo na přístroji</t>
  </si>
  <si>
    <t>-1940792765</t>
  </si>
  <si>
    <t>741132103</t>
  </si>
  <si>
    <t>Ukončení kabelů 3x1,5 až 4 mm2 smršťovací záklopkou nebo páskem bez letování</t>
  </si>
  <si>
    <t>-550719678</t>
  </si>
  <si>
    <t>741210005-S</t>
  </si>
  <si>
    <t>Montáž sady pro nouzovou signalizaci</t>
  </si>
  <si>
    <t>1326369638</t>
  </si>
  <si>
    <t>345518789</t>
  </si>
  <si>
    <t>sada pro nouzovou signalizaci například 3280B-C10001 B  ABB</t>
  </si>
  <si>
    <t>265845088</t>
  </si>
  <si>
    <t>741310101</t>
  </si>
  <si>
    <t>Montáž vypínač (polo)zapuštěný bezšroubové připojení 1-jednopólový</t>
  </si>
  <si>
    <t>-1366933068</t>
  </si>
  <si>
    <t>345354020</t>
  </si>
  <si>
    <t>jednopólový vypínač 1, zapuštěný pod omítku + kryt, bílý, 10A, 230V, IP20, např. TANGO</t>
  </si>
  <si>
    <t>1807136880</t>
  </si>
  <si>
    <t>741311004</t>
  </si>
  <si>
    <t>Montáž čidlo pohybu se zapojením vodičů</t>
  </si>
  <si>
    <t>904828125</t>
  </si>
  <si>
    <t>35889831</t>
  </si>
  <si>
    <t>senzor pohybu nástěnný, 180°, dosah 12m, bílé, IP20, např. TANGO, místo stávajícího vypínače</t>
  </si>
  <si>
    <t>-42264183</t>
  </si>
  <si>
    <t>741313002</t>
  </si>
  <si>
    <t>Montáž zásuvka (polo)zapuštěná bezšroubové připojení 2P+PE dvojí zapojení</t>
  </si>
  <si>
    <t>-564563140</t>
  </si>
  <si>
    <t>345551030</t>
  </si>
  <si>
    <t>zásuvka domovní jednonásobná, 16A, 250V, bílá, zapuštěná pod omítku, IP40, s clonkami, např. TANGO</t>
  </si>
  <si>
    <t>631904568</t>
  </si>
  <si>
    <t>345367000</t>
  </si>
  <si>
    <t>rámeček jednonásobný, bílý, např. TANGO</t>
  </si>
  <si>
    <t>657136497</t>
  </si>
  <si>
    <t>741372061</t>
  </si>
  <si>
    <t>Montáž svítidlo LED bytové přisazené stropní do 0,09 m2</t>
  </si>
  <si>
    <t>-944354388</t>
  </si>
  <si>
    <t>348344490</t>
  </si>
  <si>
    <t>N - nouzové LED svítidlo 3W, 1hod, svítící při výpadku, testovací tlačítko, IP65, například ETE/3W, včetně ekologického poplatku</t>
  </si>
  <si>
    <t>-416838342</t>
  </si>
  <si>
    <t>741372062</t>
  </si>
  <si>
    <t>Montáž svítidlo LED bytové přisazené stropní panelové do 0,36 m2</t>
  </si>
  <si>
    <t>2032431708</t>
  </si>
  <si>
    <t>348344010</t>
  </si>
  <si>
    <t>A - přisazené LED svítidlo, semiopálový kryt, 1x LED, 41W, 5000lm, Ra80, 4000K, například KSL4000M4KS/ND, včetně ekologického poplatku</t>
  </si>
  <si>
    <t>-956641819</t>
  </si>
  <si>
    <t>741810001</t>
  </si>
  <si>
    <t>Celková prohlídka elektrického rozvodu a zařízení do 100 000,- Kč</t>
  </si>
  <si>
    <t>-728867092</t>
  </si>
  <si>
    <t>3414215-R</t>
  </si>
  <si>
    <t>drobný upevňovací materiál, kabelové úchyty, vruty, hmoždinky, sádra  apod.</t>
  </si>
  <si>
    <t>120332</t>
  </si>
  <si>
    <t>741-f</t>
  </si>
  <si>
    <t>Úprava rozvaděče RS11-D3</t>
  </si>
  <si>
    <t>358221090</t>
  </si>
  <si>
    <t>jistič B10/1, 10A, 230V</t>
  </si>
  <si>
    <t>1811542896</t>
  </si>
  <si>
    <t>358892380</t>
  </si>
  <si>
    <t>chránič proudový 16/1N/B/003-A, 16A, 230V</t>
  </si>
  <si>
    <t>-700950943</t>
  </si>
  <si>
    <t>357002R3</t>
  </si>
  <si>
    <t>vnitřní spojovací materiál, dráty apod.</t>
  </si>
  <si>
    <t>1959553637</t>
  </si>
  <si>
    <t>PC2</t>
  </si>
  <si>
    <t>Montáž jednoho modulu</t>
  </si>
  <si>
    <t>874921292</t>
  </si>
  <si>
    <t>PC3</t>
  </si>
  <si>
    <t>Úprava plastového krytu včetně materiálu, demontáž a montáž plastového krytu, přístrojového roštu apod.</t>
  </si>
  <si>
    <t>nh</t>
  </si>
  <si>
    <t>-537447307</t>
  </si>
  <si>
    <t>PC4</t>
  </si>
  <si>
    <t>Vnitřní zapojení a úprava rozvaděče, uspořádání jističů pro doplnění nových prvků atd.</t>
  </si>
  <si>
    <t>983994303</t>
  </si>
  <si>
    <t>741-m</t>
  </si>
  <si>
    <t>Demontáž silnoproud</t>
  </si>
  <si>
    <t>741112061-D</t>
  </si>
  <si>
    <t>Demontáž krabice přístrojová zapuštěná plastová kruhová</t>
  </si>
  <si>
    <t>-116114243</t>
  </si>
  <si>
    <t>741310001-D</t>
  </si>
  <si>
    <t>Demontáž vypínačů</t>
  </si>
  <si>
    <t>1181960296</t>
  </si>
  <si>
    <t>56</t>
  </si>
  <si>
    <t>741371004-D</t>
  </si>
  <si>
    <t>Demontáž svítidel</t>
  </si>
  <si>
    <t>-1587862016</t>
  </si>
  <si>
    <t>57</t>
  </si>
  <si>
    <t>PC-D1</t>
  </si>
  <si>
    <t>Ostatni potřebné demontáže (kabely atd.)</t>
  </si>
  <si>
    <t>275369798</t>
  </si>
  <si>
    <t>D.1.4.2 - zdravotechnika</t>
  </si>
  <si>
    <t>Statutární město Frýdek Místek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</si>
  <si>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</si>
  <si>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</si>
  <si>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</si>
  <si>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HZS - Hodinové zúčtovací sazby</t>
  </si>
  <si>
    <t>721</t>
  </si>
  <si>
    <t>Zdravotechnika - vnitřní kanalizace</t>
  </si>
  <si>
    <t>721171808</t>
  </si>
  <si>
    <t>Demontáž potrubí z PVC do D 114</t>
  </si>
  <si>
    <t>-1947457863</t>
  </si>
  <si>
    <t>721171915</t>
  </si>
  <si>
    <t>Potrubí z PP propojení potrubí DN 110</t>
  </si>
  <si>
    <t>953460356</t>
  </si>
  <si>
    <t>721174025</t>
  </si>
  <si>
    <t>Potrubí kanalizační z PP odpadní systém  DN 100</t>
  </si>
  <si>
    <t>-1208060953</t>
  </si>
  <si>
    <t>721174043</t>
  </si>
  <si>
    <t>Potrubí kanalizační z PP připojovací systém  DN 50</t>
  </si>
  <si>
    <t>871282866</t>
  </si>
  <si>
    <t>721174045</t>
  </si>
  <si>
    <t>Potrubí kanalizační z PP připojovací DN 110</t>
  </si>
  <si>
    <t>-309529732</t>
  </si>
  <si>
    <t>721194105</t>
  </si>
  <si>
    <t>Vyvedení odpadních výpustek na potrubí DN 50mm</t>
  </si>
  <si>
    <t>-612388303</t>
  </si>
  <si>
    <t>721194109</t>
  </si>
  <si>
    <t>Vyvedení a upevnění odpadních výpustek DN 100</t>
  </si>
  <si>
    <t>1863236266</t>
  </si>
  <si>
    <t>721290123</t>
  </si>
  <si>
    <t>Zkouška těsnosti potrubí kanalizace kouřem do DN 300</t>
  </si>
  <si>
    <t>-1712036247</t>
  </si>
  <si>
    <t>998721101</t>
  </si>
  <si>
    <t>Přesun hmot tonážní pro vnitřní kanalizace v objektech v do 6 m</t>
  </si>
  <si>
    <t>-721919719</t>
  </si>
  <si>
    <t>722</t>
  </si>
  <si>
    <t>Zdravotechnika - vnitřní vodovod</t>
  </si>
  <si>
    <t>722130801</t>
  </si>
  <si>
    <t>Demontáž potrubí do DN 25</t>
  </si>
  <si>
    <t>-1850770300</t>
  </si>
  <si>
    <t>722131933</t>
  </si>
  <si>
    <t>Potrubí propojení potrubí DN 25</t>
  </si>
  <si>
    <t>-17558198</t>
  </si>
  <si>
    <t>722181211</t>
  </si>
  <si>
    <t>Ochrana vodovodního potrubí přilepenými tepelně izolačními trubicemi z PE tl do 6 mm DN do 22 mm</t>
  </si>
  <si>
    <t>537042134</t>
  </si>
  <si>
    <t>722190401</t>
  </si>
  <si>
    <t>Vyvedení a upevnění výpustku do DN 25</t>
  </si>
  <si>
    <t>-1405757523</t>
  </si>
  <si>
    <t>722190901</t>
  </si>
  <si>
    <t>Uzavření nebo otevření vodovodního potrubí při opravách</t>
  </si>
  <si>
    <t>-782875892</t>
  </si>
  <si>
    <t>722220152</t>
  </si>
  <si>
    <t>Nástěnka závitová plastová PPR PN 20 DN 20 x G 1/2-U,WC,V</t>
  </si>
  <si>
    <t>-943130273</t>
  </si>
  <si>
    <t>722232011</t>
  </si>
  <si>
    <t>Kohout kulový podomítkový G 1/2 PN 16 do 120°C vnitřní závit</t>
  </si>
  <si>
    <t>1492610330</t>
  </si>
  <si>
    <t>722290226</t>
  </si>
  <si>
    <t>Zkouška těsnosti vodovodního potrubí do DN 50</t>
  </si>
  <si>
    <t>607736301</t>
  </si>
  <si>
    <t>722290234</t>
  </si>
  <si>
    <t>Proplach a dezinfekce vodovodního potrubí do DN 80</t>
  </si>
  <si>
    <t>16963338</t>
  </si>
  <si>
    <t>733321212</t>
  </si>
  <si>
    <t>Potrubí plastové z PP-RCT spojované svařováním D 20x2,8</t>
  </si>
  <si>
    <t>-1444565629</t>
  </si>
  <si>
    <t>998722101</t>
  </si>
  <si>
    <t>Přesun hmot tonážní pro vnitřní vodovod v objektech v do 6 m</t>
  </si>
  <si>
    <t>1140796309</t>
  </si>
  <si>
    <t>725119125</t>
  </si>
  <si>
    <t>Montáž klozetových mís závěsných na nosné stěny</t>
  </si>
  <si>
    <t>380277334</t>
  </si>
  <si>
    <t>6000022280</t>
  </si>
  <si>
    <t>Závěsný klozet 70 cm, pro ZTP vč.sedátka</t>
  </si>
  <si>
    <t>2063219090</t>
  </si>
  <si>
    <t>64211023</t>
  </si>
  <si>
    <t>umyvadlo keramické závěsné bezbariérové bílé 640x550mm</t>
  </si>
  <si>
    <t>1153821972</t>
  </si>
  <si>
    <t>725219102</t>
  </si>
  <si>
    <t>Montáž umyvadla připevněného na šrouby do zdiva</t>
  </si>
  <si>
    <t>4712870</t>
  </si>
  <si>
    <t>725291511</t>
  </si>
  <si>
    <t>Doplňky zařízení koupelen plastové dávkovač tekutého mýdla na 350 ml - U</t>
  </si>
  <si>
    <t>-1583785191</t>
  </si>
  <si>
    <t>AZP.IMS02P</t>
  </si>
  <si>
    <t>nerezové invalidní U madlo sklopné, s držákem na toaletní papír - 813 mm, brus</t>
  </si>
  <si>
    <t>-408467068</t>
  </si>
  <si>
    <t>Poznámka k položce:
D+M</t>
  </si>
  <si>
    <t>55147050</t>
  </si>
  <si>
    <t>madlo invalidní rovné smaltované bílé 300mm</t>
  </si>
  <si>
    <t>-1591163812</t>
  </si>
  <si>
    <t>Poznámka k položce:
D+M na dveře</t>
  </si>
  <si>
    <t>AZP.IMP01</t>
  </si>
  <si>
    <t>nerezové invalidní U madlo pevné - 600 mm, brus</t>
  </si>
  <si>
    <t>1049058115</t>
  </si>
  <si>
    <t>725531101.1</t>
  </si>
  <si>
    <t>Elektrický ohřívač vody průtokový-k umyvadku/ 3 kW</t>
  </si>
  <si>
    <t>-1693435807</t>
  </si>
  <si>
    <t>725539202.1</t>
  </si>
  <si>
    <t>Montáž ohřívačů průtokových     V</t>
  </si>
  <si>
    <t>1441587197</t>
  </si>
  <si>
    <t>725813111.1</t>
  </si>
  <si>
    <t>Ventil rohový RKK 1/2"x3/8"  -U,WC</t>
  </si>
  <si>
    <t>669794886</t>
  </si>
  <si>
    <t>725822611</t>
  </si>
  <si>
    <t>Baterie umyvadlová stojánková páková bez výpusti  U</t>
  </si>
  <si>
    <t>122414566</t>
  </si>
  <si>
    <t>725861101</t>
  </si>
  <si>
    <t>Zápachová uzávěrka pro umyvadla DN 32   U pro TP</t>
  </si>
  <si>
    <t>-155452333</t>
  </si>
  <si>
    <t>998725101</t>
  </si>
  <si>
    <t>Přesun hmot tonážní pro zařizovací předměty v objektech v do 6 m</t>
  </si>
  <si>
    <t>1403753946</t>
  </si>
  <si>
    <t>726</t>
  </si>
  <si>
    <t>Zdravotechnika - předstěnové instalace</t>
  </si>
  <si>
    <t>726131041.1</t>
  </si>
  <si>
    <t>Instalační předstěna - klozet závěsný v 1120 mm s ovládáním zepředu do lehkých stěn s kovovou kcí (vč.tlačítka)</t>
  </si>
  <si>
    <t>-1531546818</t>
  </si>
  <si>
    <t>998726111</t>
  </si>
  <si>
    <t>Přesun hmot tonážní pro instalační prefabrikáty v objektech v do 6 m</t>
  </si>
  <si>
    <t>-94475234</t>
  </si>
  <si>
    <t>Hodinové zúčtovací sazby</t>
  </si>
  <si>
    <t>HZS2211</t>
  </si>
  <si>
    <t>Hodinová zúčtovací sazba instalatér</t>
  </si>
  <si>
    <t>512</t>
  </si>
  <si>
    <t>-1136763322</t>
  </si>
  <si>
    <t>HZS2491</t>
  </si>
  <si>
    <t>Hodinová zúčtovací sazba dělník zednických výpomocí</t>
  </si>
  <si>
    <t>-1951781605</t>
  </si>
  <si>
    <t>-1890211213</t>
  </si>
  <si>
    <t>SEZNAM FIGUR</t>
  </si>
  <si>
    <t>Výměra</t>
  </si>
  <si>
    <t xml:space="preserve"> SO01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</si>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</sst>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aa2641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ZŠ Pionýrů 400 F-M, bezbariérové sociální zařízení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Frýdek-Místek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21. 12. 2021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Statutární město Frýdek-Místek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CIVIL PROJECTS s.r.o.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>Ing. Zdeněk Loup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76</v>
      </c>
      <c r="BT94" s="116" t="s">
        <v>77</v>
      </c>
      <c r="BU94" s="117" t="s">
        <v>78</v>
      </c>
      <c r="BV94" s="116" t="s">
        <v>79</v>
      </c>
      <c r="BW94" s="116" t="s">
        <v>5</v>
      </c>
      <c r="BX94" s="116" t="s">
        <v>80</v>
      </c>
      <c r="CL94" s="116" t="s">
        <v>1</v>
      </c>
    </row>
    <row r="95" spans="1:91" s="7" customFormat="1" ht="16.5" customHeight="1">
      <c r="A95" s="118" t="s">
        <v>81</v>
      </c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'SO01 - Stavební část'!J30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84</v>
      </c>
      <c r="AR95" s="125"/>
      <c r="AS95" s="126">
        <v>0</v>
      </c>
      <c r="AT95" s="127">
        <f>ROUND(SUM(AV95:AW95),2)</f>
        <v>0</v>
      </c>
      <c r="AU95" s="128">
        <f>'SO01 - Stavební část'!P130</f>
        <v>0</v>
      </c>
      <c r="AV95" s="127">
        <f>'SO01 - Stavební část'!J33</f>
        <v>0</v>
      </c>
      <c r="AW95" s="127">
        <f>'SO01 - Stavební část'!J34</f>
        <v>0</v>
      </c>
      <c r="AX95" s="127">
        <f>'SO01 - Stavební část'!J35</f>
        <v>0</v>
      </c>
      <c r="AY95" s="127">
        <f>'SO01 - Stavební část'!J36</f>
        <v>0</v>
      </c>
      <c r="AZ95" s="127">
        <f>'SO01 - Stavební část'!F33</f>
        <v>0</v>
      </c>
      <c r="BA95" s="127">
        <f>'SO01 - Stavební část'!F34</f>
        <v>0</v>
      </c>
      <c r="BB95" s="127">
        <f>'SO01 - Stavební část'!F35</f>
        <v>0</v>
      </c>
      <c r="BC95" s="127">
        <f>'SO01 - Stavební část'!F36</f>
        <v>0</v>
      </c>
      <c r="BD95" s="129">
        <f>'SO01 - Stavební část'!F37</f>
        <v>0</v>
      </c>
      <c r="BE95" s="7"/>
      <c r="BT95" s="130" t="s">
        <v>85</v>
      </c>
      <c r="BV95" s="130" t="s">
        <v>79</v>
      </c>
      <c r="BW95" s="130" t="s">
        <v>86</v>
      </c>
      <c r="BX95" s="130" t="s">
        <v>5</v>
      </c>
      <c r="CL95" s="130" t="s">
        <v>1</v>
      </c>
      <c r="CM95" s="130" t="s">
        <v>87</v>
      </c>
    </row>
    <row r="96" spans="1:91" s="7" customFormat="1" ht="16.5" customHeight="1">
      <c r="A96" s="118" t="s">
        <v>81</v>
      </c>
      <c r="B96" s="119"/>
      <c r="C96" s="120"/>
      <c r="D96" s="121" t="s">
        <v>88</v>
      </c>
      <c r="E96" s="121"/>
      <c r="F96" s="121"/>
      <c r="G96" s="121"/>
      <c r="H96" s="121"/>
      <c r="I96" s="122"/>
      <c r="J96" s="121" t="s">
        <v>89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'D.1.4.1 - SILNOPROUDÁ ELE...'!J30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84</v>
      </c>
      <c r="AR96" s="125"/>
      <c r="AS96" s="126">
        <v>0</v>
      </c>
      <c r="AT96" s="127">
        <f>ROUND(SUM(AV96:AW96),2)</f>
        <v>0</v>
      </c>
      <c r="AU96" s="128">
        <f>'D.1.4.1 - SILNOPROUDÁ ELE...'!P127</f>
        <v>0</v>
      </c>
      <c r="AV96" s="127">
        <f>'D.1.4.1 - SILNOPROUDÁ ELE...'!J33</f>
        <v>0</v>
      </c>
      <c r="AW96" s="127">
        <f>'D.1.4.1 - SILNOPROUDÁ ELE...'!J34</f>
        <v>0</v>
      </c>
      <c r="AX96" s="127">
        <f>'D.1.4.1 - SILNOPROUDÁ ELE...'!J35</f>
        <v>0</v>
      </c>
      <c r="AY96" s="127">
        <f>'D.1.4.1 - SILNOPROUDÁ ELE...'!J36</f>
        <v>0</v>
      </c>
      <c r="AZ96" s="127">
        <f>'D.1.4.1 - SILNOPROUDÁ ELE...'!F33</f>
        <v>0</v>
      </c>
      <c r="BA96" s="127">
        <f>'D.1.4.1 - SILNOPROUDÁ ELE...'!F34</f>
        <v>0</v>
      </c>
      <c r="BB96" s="127">
        <f>'D.1.4.1 - SILNOPROUDÁ ELE...'!F35</f>
        <v>0</v>
      </c>
      <c r="BC96" s="127">
        <f>'D.1.4.1 - SILNOPROUDÁ ELE...'!F36</f>
        <v>0</v>
      </c>
      <c r="BD96" s="129">
        <f>'D.1.4.1 - SILNOPROUDÁ ELE...'!F37</f>
        <v>0</v>
      </c>
      <c r="BE96" s="7"/>
      <c r="BT96" s="130" t="s">
        <v>85</v>
      </c>
      <c r="BV96" s="130" t="s">
        <v>79</v>
      </c>
      <c r="BW96" s="130" t="s">
        <v>90</v>
      </c>
      <c r="BX96" s="130" t="s">
        <v>5</v>
      </c>
      <c r="CL96" s="130" t="s">
        <v>1</v>
      </c>
      <c r="CM96" s="130" t="s">
        <v>87</v>
      </c>
    </row>
    <row r="97" spans="1:91" s="7" customFormat="1" ht="16.5" customHeight="1">
      <c r="A97" s="118" t="s">
        <v>81</v>
      </c>
      <c r="B97" s="119"/>
      <c r="C97" s="120"/>
      <c r="D97" s="121" t="s">
        <v>91</v>
      </c>
      <c r="E97" s="121"/>
      <c r="F97" s="121"/>
      <c r="G97" s="121"/>
      <c r="H97" s="121"/>
      <c r="I97" s="122"/>
      <c r="J97" s="121" t="s">
        <v>92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'D.1.4.2 - zdravotechnika'!J30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84</v>
      </c>
      <c r="AR97" s="125"/>
      <c r="AS97" s="131">
        <v>0</v>
      </c>
      <c r="AT97" s="132">
        <f>ROUND(SUM(AV97:AW97),2)</f>
        <v>0</v>
      </c>
      <c r="AU97" s="133">
        <f>'D.1.4.2 - zdravotechnika'!P122</f>
        <v>0</v>
      </c>
      <c r="AV97" s="132">
        <f>'D.1.4.2 - zdravotechnika'!J33</f>
        <v>0</v>
      </c>
      <c r="AW97" s="132">
        <f>'D.1.4.2 - zdravotechnika'!J34</f>
        <v>0</v>
      </c>
      <c r="AX97" s="132">
        <f>'D.1.4.2 - zdravotechnika'!J35</f>
        <v>0</v>
      </c>
      <c r="AY97" s="132">
        <f>'D.1.4.2 - zdravotechnika'!J36</f>
        <v>0</v>
      </c>
      <c r="AZ97" s="132">
        <f>'D.1.4.2 - zdravotechnika'!F33</f>
        <v>0</v>
      </c>
      <c r="BA97" s="132">
        <f>'D.1.4.2 - zdravotechnika'!F34</f>
        <v>0</v>
      </c>
      <c r="BB97" s="132">
        <f>'D.1.4.2 - zdravotechnika'!F35</f>
        <v>0</v>
      </c>
      <c r="BC97" s="132">
        <f>'D.1.4.2 - zdravotechnika'!F36</f>
        <v>0</v>
      </c>
      <c r="BD97" s="134">
        <f>'D.1.4.2 - zdravotechnika'!F37</f>
        <v>0</v>
      </c>
      <c r="BE97" s="7"/>
      <c r="BT97" s="130" t="s">
        <v>85</v>
      </c>
      <c r="BV97" s="130" t="s">
        <v>79</v>
      </c>
      <c r="BW97" s="130" t="s">
        <v>93</v>
      </c>
      <c r="BX97" s="130" t="s">
        <v>5</v>
      </c>
      <c r="CL97" s="130" t="s">
        <v>1</v>
      </c>
      <c r="CM97" s="130" t="s">
        <v>87</v>
      </c>
    </row>
    <row r="98" spans="1:57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01 - Stavební část'!C2" display="/"/>
    <hyperlink ref="A96" location="'D.1.4.1 - SILNOPROUDÁ ELE...'!C2" display="/"/>
    <hyperlink ref="A97" location="'D.1.4.2 - zdravotechni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  <c r="AZ2" s="135" t="s">
        <v>94</v>
      </c>
      <c r="BA2" s="135" t="s">
        <v>94</v>
      </c>
      <c r="BB2" s="135" t="s">
        <v>95</v>
      </c>
      <c r="BC2" s="135" t="s">
        <v>96</v>
      </c>
      <c r="BD2" s="135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87</v>
      </c>
    </row>
    <row r="4" spans="2:4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ZŠ Pionýrů 400 F-M, bezbariérové sociální zařízení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98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99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21. 12. 2021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31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32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34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35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37</v>
      </c>
      <c r="E30" s="37"/>
      <c r="F30" s="37"/>
      <c r="G30" s="37"/>
      <c r="H30" s="37"/>
      <c r="I30" s="37"/>
      <c r="J30" s="151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39</v>
      </c>
      <c r="G32" s="37"/>
      <c r="H32" s="37"/>
      <c r="I32" s="152" t="s">
        <v>38</v>
      </c>
      <c r="J32" s="152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41</v>
      </c>
      <c r="E33" s="140" t="s">
        <v>42</v>
      </c>
      <c r="F33" s="154">
        <f>ROUND((SUM(BE130:BE229)),2)</f>
        <v>0</v>
      </c>
      <c r="G33" s="37"/>
      <c r="H33" s="37"/>
      <c r="I33" s="155">
        <v>0.21</v>
      </c>
      <c r="J33" s="154">
        <f>ROUND(((SUM(BE130:BE229))*I33),2)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43</v>
      </c>
      <c r="F34" s="154">
        <f>ROUND((SUM(BF130:BF229)),2)</f>
        <v>0</v>
      </c>
      <c r="G34" s="37"/>
      <c r="H34" s="37"/>
      <c r="I34" s="155">
        <v>0.15</v>
      </c>
      <c r="J34" s="154">
        <f>ROUND(((SUM(BF130:BF229))*I34),2)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44</v>
      </c>
      <c r="F35" s="154">
        <f>ROUND((SUM(BG130:BG229)),2)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45</v>
      </c>
      <c r="F36" s="154">
        <f>ROUND((SUM(BH130:BH229)),2)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46</v>
      </c>
      <c r="F37" s="154">
        <f>ROUND((SUM(BI130:BI229)),2)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ZŠ Pionýrů 400 F-M, bezbariérové sociální zařízení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SO01 - Stavební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Frýdek-Místek</v>
      </c>
      <c r="G89" s="39"/>
      <c r="H89" s="39"/>
      <c r="I89" s="31" t="s">
        <v>22</v>
      </c>
      <c r="J89" s="78" t="str">
        <f>IF(J12="","",J12)</f>
        <v>21. 12. 2021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Statutární město Frýdek-Místek</v>
      </c>
      <c r="G91" s="39"/>
      <c r="H91" s="39"/>
      <c r="I91" s="31" t="s">
        <v>30</v>
      </c>
      <c r="J91" s="35" t="str">
        <f>E21</f>
        <v>CIVIL PROJECTS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>Ing. Zdeněk Loup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101</v>
      </c>
      <c r="D94" s="176"/>
      <c r="E94" s="176"/>
      <c r="F94" s="176"/>
      <c r="G94" s="176"/>
      <c r="H94" s="176"/>
      <c r="I94" s="176"/>
      <c r="J94" s="177" t="s">
        <v>102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103</v>
      </c>
      <c r="D96" s="39"/>
      <c r="E96" s="39"/>
      <c r="F96" s="39"/>
      <c r="G96" s="39"/>
      <c r="H96" s="39"/>
      <c r="I96" s="39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104</v>
      </c>
    </row>
    <row r="97" spans="1:31" s="9" customFormat="1" ht="24.95" customHeight="1">
      <c r="A97" s="9"/>
      <c r="B97" s="179"/>
      <c r="C97" s="180"/>
      <c r="D97" s="181" t="s">
        <v>105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106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107</v>
      </c>
      <c r="E99" s="188"/>
      <c r="F99" s="188"/>
      <c r="G99" s="188"/>
      <c r="H99" s="188"/>
      <c r="I99" s="188"/>
      <c r="J99" s="189">
        <f>J136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108</v>
      </c>
      <c r="E100" s="188"/>
      <c r="F100" s="188"/>
      <c r="G100" s="188"/>
      <c r="H100" s="188"/>
      <c r="I100" s="188"/>
      <c r="J100" s="189">
        <f>J152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109</v>
      </c>
      <c r="E101" s="188"/>
      <c r="F101" s="188"/>
      <c r="G101" s="188"/>
      <c r="H101" s="188"/>
      <c r="I101" s="188"/>
      <c r="J101" s="189">
        <f>J161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110</v>
      </c>
      <c r="E102" s="188"/>
      <c r="F102" s="188"/>
      <c r="G102" s="188"/>
      <c r="H102" s="188"/>
      <c r="I102" s="188"/>
      <c r="J102" s="189">
        <f>J175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111</v>
      </c>
      <c r="E103" s="182"/>
      <c r="F103" s="182"/>
      <c r="G103" s="182"/>
      <c r="H103" s="182"/>
      <c r="I103" s="182"/>
      <c r="J103" s="183">
        <f>J177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112</v>
      </c>
      <c r="E104" s="188"/>
      <c r="F104" s="188"/>
      <c r="G104" s="188"/>
      <c r="H104" s="188"/>
      <c r="I104" s="188"/>
      <c r="J104" s="189">
        <f>J178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113</v>
      </c>
      <c r="E105" s="188"/>
      <c r="F105" s="188"/>
      <c r="G105" s="188"/>
      <c r="H105" s="188"/>
      <c r="I105" s="188"/>
      <c r="J105" s="189">
        <f>J180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114</v>
      </c>
      <c r="E106" s="188"/>
      <c r="F106" s="188"/>
      <c r="G106" s="188"/>
      <c r="H106" s="188"/>
      <c r="I106" s="188"/>
      <c r="J106" s="189">
        <f>J188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115</v>
      </c>
      <c r="E107" s="188"/>
      <c r="F107" s="188"/>
      <c r="G107" s="188"/>
      <c r="H107" s="188"/>
      <c r="I107" s="188"/>
      <c r="J107" s="189">
        <f>J191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116</v>
      </c>
      <c r="E108" s="188"/>
      <c r="F108" s="188"/>
      <c r="G108" s="188"/>
      <c r="H108" s="188"/>
      <c r="I108" s="188"/>
      <c r="J108" s="189">
        <f>J202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117</v>
      </c>
      <c r="E109" s="188"/>
      <c r="F109" s="188"/>
      <c r="G109" s="188"/>
      <c r="H109" s="188"/>
      <c r="I109" s="188"/>
      <c r="J109" s="189">
        <f>J215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118</v>
      </c>
      <c r="E110" s="188"/>
      <c r="F110" s="188"/>
      <c r="G110" s="188"/>
      <c r="H110" s="188"/>
      <c r="I110" s="188"/>
      <c r="J110" s="189">
        <f>J219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119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74" t="str">
        <f>E7</f>
        <v>ZŠ Pionýrů 400 F-M, bezbariérové sociální zařízení</v>
      </c>
      <c r="F120" s="31"/>
      <c r="G120" s="31"/>
      <c r="H120" s="31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98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>SO01 - Stavební část</v>
      </c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>Frýdek-Místek</v>
      </c>
      <c r="G124" s="39"/>
      <c r="H124" s="39"/>
      <c r="I124" s="31" t="s">
        <v>22</v>
      </c>
      <c r="J124" s="78" t="str">
        <f>IF(J12="","",J12)</f>
        <v>21. 12. 2021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25.65" customHeight="1">
      <c r="A126" s="37"/>
      <c r="B126" s="38"/>
      <c r="C126" s="31" t="s">
        <v>24</v>
      </c>
      <c r="D126" s="39"/>
      <c r="E126" s="39"/>
      <c r="F126" s="26" t="str">
        <f>E15</f>
        <v>Statutární město Frýdek-Místek</v>
      </c>
      <c r="G126" s="39"/>
      <c r="H126" s="39"/>
      <c r="I126" s="31" t="s">
        <v>30</v>
      </c>
      <c r="J126" s="35" t="str">
        <f>E21</f>
        <v>CIVIL PROJECTS s.r.o.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28</v>
      </c>
      <c r="D127" s="39"/>
      <c r="E127" s="39"/>
      <c r="F127" s="26" t="str">
        <f>IF(E18="","",E18)</f>
        <v>Vyplň údaj</v>
      </c>
      <c r="G127" s="39"/>
      <c r="H127" s="39"/>
      <c r="I127" s="31" t="s">
        <v>34</v>
      </c>
      <c r="J127" s="35" t="str">
        <f>E24</f>
        <v>Ing. Zdeněk Loup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191"/>
      <c r="B129" s="192"/>
      <c r="C129" s="193" t="s">
        <v>120</v>
      </c>
      <c r="D129" s="194" t="s">
        <v>62</v>
      </c>
      <c r="E129" s="194" t="s">
        <v>58</v>
      </c>
      <c r="F129" s="194" t="s">
        <v>59</v>
      </c>
      <c r="G129" s="194" t="s">
        <v>121</v>
      </c>
      <c r="H129" s="194" t="s">
        <v>122</v>
      </c>
      <c r="I129" s="194" t="s">
        <v>123</v>
      </c>
      <c r="J129" s="195" t="s">
        <v>102</v>
      </c>
      <c r="K129" s="196" t="s">
        <v>124</v>
      </c>
      <c r="L129" s="197"/>
      <c r="M129" s="99" t="s">
        <v>1</v>
      </c>
      <c r="N129" s="100" t="s">
        <v>41</v>
      </c>
      <c r="O129" s="100" t="s">
        <v>125</v>
      </c>
      <c r="P129" s="100" t="s">
        <v>126</v>
      </c>
      <c r="Q129" s="100" t="s">
        <v>127</v>
      </c>
      <c r="R129" s="100" t="s">
        <v>128</v>
      </c>
      <c r="S129" s="100" t="s">
        <v>129</v>
      </c>
      <c r="T129" s="101" t="s">
        <v>130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pans="1:63" s="2" customFormat="1" ht="22.8" customHeight="1">
      <c r="A130" s="37"/>
      <c r="B130" s="38"/>
      <c r="C130" s="106" t="s">
        <v>131</v>
      </c>
      <c r="D130" s="39"/>
      <c r="E130" s="39"/>
      <c r="F130" s="39"/>
      <c r="G130" s="39"/>
      <c r="H130" s="39"/>
      <c r="I130" s="39"/>
      <c r="J130" s="198">
        <f>BK130</f>
        <v>0</v>
      </c>
      <c r="K130" s="39"/>
      <c r="L130" s="43"/>
      <c r="M130" s="102"/>
      <c r="N130" s="199"/>
      <c r="O130" s="103"/>
      <c r="P130" s="200">
        <f>P131+P177</f>
        <v>0</v>
      </c>
      <c r="Q130" s="103"/>
      <c r="R130" s="200">
        <f>R131+R177</f>
        <v>2.6131134599999997</v>
      </c>
      <c r="S130" s="103"/>
      <c r="T130" s="201">
        <f>T131+T177</f>
        <v>2.8506712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76</v>
      </c>
      <c r="AU130" s="16" t="s">
        <v>104</v>
      </c>
      <c r="BK130" s="202">
        <f>BK131+BK177</f>
        <v>0</v>
      </c>
    </row>
    <row r="131" spans="1:63" s="12" customFormat="1" ht="25.9" customHeight="1">
      <c r="A131" s="12"/>
      <c r="B131" s="203"/>
      <c r="C131" s="204"/>
      <c r="D131" s="205" t="s">
        <v>76</v>
      </c>
      <c r="E131" s="206" t="s">
        <v>132</v>
      </c>
      <c r="F131" s="206" t="s">
        <v>133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P132+P136+P152+P161+P175</f>
        <v>0</v>
      </c>
      <c r="Q131" s="211"/>
      <c r="R131" s="212">
        <f>R132+R136+R152+R161+R175</f>
        <v>1.9787947599999998</v>
      </c>
      <c r="S131" s="211"/>
      <c r="T131" s="213">
        <f>T132+T136+T152+T161+T175</f>
        <v>2.18924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85</v>
      </c>
      <c r="AT131" s="215" t="s">
        <v>76</v>
      </c>
      <c r="AU131" s="215" t="s">
        <v>77</v>
      </c>
      <c r="AY131" s="214" t="s">
        <v>134</v>
      </c>
      <c r="BK131" s="216">
        <f>BK132+BK136+BK152+BK161+BK175</f>
        <v>0</v>
      </c>
    </row>
    <row r="132" spans="1:63" s="12" customFormat="1" ht="22.8" customHeight="1">
      <c r="A132" s="12"/>
      <c r="B132" s="203"/>
      <c r="C132" s="204"/>
      <c r="D132" s="205" t="s">
        <v>76</v>
      </c>
      <c r="E132" s="217" t="s">
        <v>135</v>
      </c>
      <c r="F132" s="217" t="s">
        <v>136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SUM(P133:P135)</f>
        <v>0</v>
      </c>
      <c r="Q132" s="211"/>
      <c r="R132" s="212">
        <f>SUM(R133:R135)</f>
        <v>0.7710296</v>
      </c>
      <c r="S132" s="211"/>
      <c r="T132" s="213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85</v>
      </c>
      <c r="AT132" s="215" t="s">
        <v>76</v>
      </c>
      <c r="AU132" s="215" t="s">
        <v>85</v>
      </c>
      <c r="AY132" s="214" t="s">
        <v>134</v>
      </c>
      <c r="BK132" s="216">
        <f>SUM(BK133:BK135)</f>
        <v>0</v>
      </c>
    </row>
    <row r="133" spans="1:65" s="2" customFormat="1" ht="21.75" customHeight="1">
      <c r="A133" s="37"/>
      <c r="B133" s="38"/>
      <c r="C133" s="219" t="s">
        <v>85</v>
      </c>
      <c r="D133" s="219" t="s">
        <v>137</v>
      </c>
      <c r="E133" s="220" t="s">
        <v>138</v>
      </c>
      <c r="F133" s="221" t="s">
        <v>139</v>
      </c>
      <c r="G133" s="222" t="s">
        <v>140</v>
      </c>
      <c r="H133" s="223">
        <v>1</v>
      </c>
      <c r="I133" s="224"/>
      <c r="J133" s="225">
        <f>ROUND(I133*H133,2)</f>
        <v>0</v>
      </c>
      <c r="K133" s="226"/>
      <c r="L133" s="43"/>
      <c r="M133" s="227" t="s">
        <v>1</v>
      </c>
      <c r="N133" s="228" t="s">
        <v>42</v>
      </c>
      <c r="O133" s="90"/>
      <c r="P133" s="229">
        <f>O133*H133</f>
        <v>0</v>
      </c>
      <c r="Q133" s="229">
        <v>0.08763</v>
      </c>
      <c r="R133" s="229">
        <f>Q133*H133</f>
        <v>0.08763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141</v>
      </c>
      <c r="AT133" s="231" t="s">
        <v>137</v>
      </c>
      <c r="AU133" s="231" t="s">
        <v>87</v>
      </c>
      <c r="AY133" s="16" t="s">
        <v>134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85</v>
      </c>
      <c r="BK133" s="232">
        <f>ROUND(I133*H133,2)</f>
        <v>0</v>
      </c>
      <c r="BL133" s="16" t="s">
        <v>141</v>
      </c>
      <c r="BM133" s="231" t="s">
        <v>142</v>
      </c>
    </row>
    <row r="134" spans="1:65" s="2" customFormat="1" ht="21.75" customHeight="1">
      <c r="A134" s="37"/>
      <c r="B134" s="38"/>
      <c r="C134" s="219" t="s">
        <v>87</v>
      </c>
      <c r="D134" s="219" t="s">
        <v>137</v>
      </c>
      <c r="E134" s="220" t="s">
        <v>143</v>
      </c>
      <c r="F134" s="221" t="s">
        <v>144</v>
      </c>
      <c r="G134" s="222" t="s">
        <v>95</v>
      </c>
      <c r="H134" s="223">
        <v>9.88</v>
      </c>
      <c r="I134" s="224"/>
      <c r="J134" s="225">
        <f>ROUND(I134*H134,2)</f>
        <v>0</v>
      </c>
      <c r="K134" s="226"/>
      <c r="L134" s="43"/>
      <c r="M134" s="227" t="s">
        <v>1</v>
      </c>
      <c r="N134" s="228" t="s">
        <v>42</v>
      </c>
      <c r="O134" s="90"/>
      <c r="P134" s="229">
        <f>O134*H134</f>
        <v>0</v>
      </c>
      <c r="Q134" s="229">
        <v>0.06917</v>
      </c>
      <c r="R134" s="229">
        <f>Q134*H134</f>
        <v>0.6833996</v>
      </c>
      <c r="S134" s="229">
        <v>0</v>
      </c>
      <c r="T134" s="23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1" t="s">
        <v>141</v>
      </c>
      <c r="AT134" s="231" t="s">
        <v>137</v>
      </c>
      <c r="AU134" s="231" t="s">
        <v>87</v>
      </c>
      <c r="AY134" s="16" t="s">
        <v>134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85</v>
      </c>
      <c r="BK134" s="232">
        <f>ROUND(I134*H134,2)</f>
        <v>0</v>
      </c>
      <c r="BL134" s="16" t="s">
        <v>141</v>
      </c>
      <c r="BM134" s="231" t="s">
        <v>145</v>
      </c>
    </row>
    <row r="135" spans="1:51" s="13" customFormat="1" ht="12">
      <c r="A135" s="13"/>
      <c r="B135" s="233"/>
      <c r="C135" s="234"/>
      <c r="D135" s="235" t="s">
        <v>146</v>
      </c>
      <c r="E135" s="236" t="s">
        <v>1</v>
      </c>
      <c r="F135" s="237" t="s">
        <v>147</v>
      </c>
      <c r="G135" s="234"/>
      <c r="H135" s="238">
        <v>9.88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146</v>
      </c>
      <c r="AU135" s="244" t="s">
        <v>87</v>
      </c>
      <c r="AV135" s="13" t="s">
        <v>87</v>
      </c>
      <c r="AW135" s="13" t="s">
        <v>33</v>
      </c>
      <c r="AX135" s="13" t="s">
        <v>85</v>
      </c>
      <c r="AY135" s="244" t="s">
        <v>134</v>
      </c>
    </row>
    <row r="136" spans="1:63" s="12" customFormat="1" ht="22.8" customHeight="1">
      <c r="A136" s="12"/>
      <c r="B136" s="203"/>
      <c r="C136" s="204"/>
      <c r="D136" s="205" t="s">
        <v>76</v>
      </c>
      <c r="E136" s="217" t="s">
        <v>148</v>
      </c>
      <c r="F136" s="217" t="s">
        <v>149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SUM(P137:P151)</f>
        <v>0</v>
      </c>
      <c r="Q136" s="211"/>
      <c r="R136" s="212">
        <f>SUM(R137:R151)</f>
        <v>1.20698516</v>
      </c>
      <c r="S136" s="211"/>
      <c r="T136" s="213">
        <f>SUM(T137:T151)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85</v>
      </c>
      <c r="AT136" s="215" t="s">
        <v>76</v>
      </c>
      <c r="AU136" s="215" t="s">
        <v>85</v>
      </c>
      <c r="AY136" s="214" t="s">
        <v>134</v>
      </c>
      <c r="BK136" s="216">
        <f>SUM(BK137:BK151)</f>
        <v>0</v>
      </c>
    </row>
    <row r="137" spans="1:65" s="2" customFormat="1" ht="21.75" customHeight="1">
      <c r="A137" s="37"/>
      <c r="B137" s="38"/>
      <c r="C137" s="219" t="s">
        <v>135</v>
      </c>
      <c r="D137" s="219" t="s">
        <v>137</v>
      </c>
      <c r="E137" s="220" t="s">
        <v>150</v>
      </c>
      <c r="F137" s="221" t="s">
        <v>151</v>
      </c>
      <c r="G137" s="222" t="s">
        <v>95</v>
      </c>
      <c r="H137" s="223">
        <v>0.4</v>
      </c>
      <c r="I137" s="224"/>
      <c r="J137" s="225">
        <f>ROUND(I137*H137,2)</f>
        <v>0</v>
      </c>
      <c r="K137" s="226"/>
      <c r="L137" s="43"/>
      <c r="M137" s="227" t="s">
        <v>1</v>
      </c>
      <c r="N137" s="228" t="s">
        <v>42</v>
      </c>
      <c r="O137" s="90"/>
      <c r="P137" s="229">
        <f>O137*H137</f>
        <v>0</v>
      </c>
      <c r="Q137" s="229">
        <v>0.04</v>
      </c>
      <c r="R137" s="229">
        <f>Q137*H137</f>
        <v>0.016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141</v>
      </c>
      <c r="AT137" s="231" t="s">
        <v>137</v>
      </c>
      <c r="AU137" s="231" t="s">
        <v>87</v>
      </c>
      <c r="AY137" s="16" t="s">
        <v>134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85</v>
      </c>
      <c r="BK137" s="232">
        <f>ROUND(I137*H137,2)</f>
        <v>0</v>
      </c>
      <c r="BL137" s="16" t="s">
        <v>141</v>
      </c>
      <c r="BM137" s="231" t="s">
        <v>152</v>
      </c>
    </row>
    <row r="138" spans="1:51" s="13" customFormat="1" ht="12">
      <c r="A138" s="13"/>
      <c r="B138" s="233"/>
      <c r="C138" s="234"/>
      <c r="D138" s="235" t="s">
        <v>146</v>
      </c>
      <c r="E138" s="236" t="s">
        <v>1</v>
      </c>
      <c r="F138" s="237" t="s">
        <v>153</v>
      </c>
      <c r="G138" s="234"/>
      <c r="H138" s="238">
        <v>0.4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146</v>
      </c>
      <c r="AU138" s="244" t="s">
        <v>87</v>
      </c>
      <c r="AV138" s="13" t="s">
        <v>87</v>
      </c>
      <c r="AW138" s="13" t="s">
        <v>33</v>
      </c>
      <c r="AX138" s="13" t="s">
        <v>85</v>
      </c>
      <c r="AY138" s="244" t="s">
        <v>134</v>
      </c>
    </row>
    <row r="139" spans="1:65" s="2" customFormat="1" ht="21.75" customHeight="1">
      <c r="A139" s="37"/>
      <c r="B139" s="38"/>
      <c r="C139" s="219" t="s">
        <v>141</v>
      </c>
      <c r="D139" s="219" t="s">
        <v>137</v>
      </c>
      <c r="E139" s="220" t="s">
        <v>154</v>
      </c>
      <c r="F139" s="221" t="s">
        <v>155</v>
      </c>
      <c r="G139" s="222" t="s">
        <v>95</v>
      </c>
      <c r="H139" s="223">
        <v>12.69</v>
      </c>
      <c r="I139" s="224"/>
      <c r="J139" s="225">
        <f>ROUND(I139*H139,2)</f>
        <v>0</v>
      </c>
      <c r="K139" s="226"/>
      <c r="L139" s="43"/>
      <c r="M139" s="227" t="s">
        <v>1</v>
      </c>
      <c r="N139" s="228" t="s">
        <v>42</v>
      </c>
      <c r="O139" s="90"/>
      <c r="P139" s="229">
        <f>O139*H139</f>
        <v>0</v>
      </c>
      <c r="Q139" s="229">
        <v>0.00438</v>
      </c>
      <c r="R139" s="229">
        <f>Q139*H139</f>
        <v>0.0555822</v>
      </c>
      <c r="S139" s="229">
        <v>0</v>
      </c>
      <c r="T139" s="23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141</v>
      </c>
      <c r="AT139" s="231" t="s">
        <v>137</v>
      </c>
      <c r="AU139" s="231" t="s">
        <v>87</v>
      </c>
      <c r="AY139" s="16" t="s">
        <v>134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85</v>
      </c>
      <c r="BK139" s="232">
        <f>ROUND(I139*H139,2)</f>
        <v>0</v>
      </c>
      <c r="BL139" s="16" t="s">
        <v>141</v>
      </c>
      <c r="BM139" s="231" t="s">
        <v>156</v>
      </c>
    </row>
    <row r="140" spans="1:51" s="13" customFormat="1" ht="12">
      <c r="A140" s="13"/>
      <c r="B140" s="233"/>
      <c r="C140" s="234"/>
      <c r="D140" s="235" t="s">
        <v>146</v>
      </c>
      <c r="E140" s="236" t="s">
        <v>157</v>
      </c>
      <c r="F140" s="237" t="s">
        <v>158</v>
      </c>
      <c r="G140" s="234"/>
      <c r="H140" s="238">
        <v>12.69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146</v>
      </c>
      <c r="AU140" s="244" t="s">
        <v>87</v>
      </c>
      <c r="AV140" s="13" t="s">
        <v>87</v>
      </c>
      <c r="AW140" s="13" t="s">
        <v>33</v>
      </c>
      <c r="AX140" s="13" t="s">
        <v>85</v>
      </c>
      <c r="AY140" s="244" t="s">
        <v>134</v>
      </c>
    </row>
    <row r="141" spans="1:65" s="2" customFormat="1" ht="21.75" customHeight="1">
      <c r="A141" s="37"/>
      <c r="B141" s="38"/>
      <c r="C141" s="219" t="s">
        <v>159</v>
      </c>
      <c r="D141" s="219" t="s">
        <v>137</v>
      </c>
      <c r="E141" s="220" t="s">
        <v>160</v>
      </c>
      <c r="F141" s="221" t="s">
        <v>161</v>
      </c>
      <c r="G141" s="222" t="s">
        <v>95</v>
      </c>
      <c r="H141" s="223">
        <v>6.41</v>
      </c>
      <c r="I141" s="224"/>
      <c r="J141" s="225">
        <f>ROUND(I141*H141,2)</f>
        <v>0</v>
      </c>
      <c r="K141" s="226"/>
      <c r="L141" s="43"/>
      <c r="M141" s="227" t="s">
        <v>1</v>
      </c>
      <c r="N141" s="228" t="s">
        <v>42</v>
      </c>
      <c r="O141" s="90"/>
      <c r="P141" s="229">
        <f>O141*H141</f>
        <v>0</v>
      </c>
      <c r="Q141" s="229">
        <v>0.01733</v>
      </c>
      <c r="R141" s="229">
        <f>Q141*H141</f>
        <v>0.11108530000000001</v>
      </c>
      <c r="S141" s="229">
        <v>0</v>
      </c>
      <c r="T141" s="23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1" t="s">
        <v>141</v>
      </c>
      <c r="AT141" s="231" t="s">
        <v>137</v>
      </c>
      <c r="AU141" s="231" t="s">
        <v>87</v>
      </c>
      <c r="AY141" s="16" t="s">
        <v>134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85</v>
      </c>
      <c r="BK141" s="232">
        <f>ROUND(I141*H141,2)</f>
        <v>0</v>
      </c>
      <c r="BL141" s="16" t="s">
        <v>141</v>
      </c>
      <c r="BM141" s="231" t="s">
        <v>162</v>
      </c>
    </row>
    <row r="142" spans="1:51" s="13" customFormat="1" ht="12">
      <c r="A142" s="13"/>
      <c r="B142" s="233"/>
      <c r="C142" s="234"/>
      <c r="D142" s="235" t="s">
        <v>146</v>
      </c>
      <c r="E142" s="236" t="s">
        <v>1</v>
      </c>
      <c r="F142" s="237" t="s">
        <v>163</v>
      </c>
      <c r="G142" s="234"/>
      <c r="H142" s="238">
        <v>6.41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146</v>
      </c>
      <c r="AU142" s="244" t="s">
        <v>87</v>
      </c>
      <c r="AV142" s="13" t="s">
        <v>87</v>
      </c>
      <c r="AW142" s="13" t="s">
        <v>33</v>
      </c>
      <c r="AX142" s="13" t="s">
        <v>85</v>
      </c>
      <c r="AY142" s="244" t="s">
        <v>134</v>
      </c>
    </row>
    <row r="143" spans="1:65" s="2" customFormat="1" ht="21.75" customHeight="1">
      <c r="A143" s="37"/>
      <c r="B143" s="38"/>
      <c r="C143" s="219" t="s">
        <v>148</v>
      </c>
      <c r="D143" s="219" t="s">
        <v>137</v>
      </c>
      <c r="E143" s="220" t="s">
        <v>164</v>
      </c>
      <c r="F143" s="221" t="s">
        <v>165</v>
      </c>
      <c r="G143" s="222" t="s">
        <v>95</v>
      </c>
      <c r="H143" s="223">
        <v>16.66</v>
      </c>
      <c r="I143" s="224"/>
      <c r="J143" s="225">
        <f>ROUND(I143*H143,2)</f>
        <v>0</v>
      </c>
      <c r="K143" s="226"/>
      <c r="L143" s="43"/>
      <c r="M143" s="227" t="s">
        <v>1</v>
      </c>
      <c r="N143" s="228" t="s">
        <v>42</v>
      </c>
      <c r="O143" s="90"/>
      <c r="P143" s="229">
        <f>O143*H143</f>
        <v>0</v>
      </c>
      <c r="Q143" s="229">
        <v>0.017</v>
      </c>
      <c r="R143" s="229">
        <f>Q143*H143</f>
        <v>0.28322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141</v>
      </c>
      <c r="AT143" s="231" t="s">
        <v>137</v>
      </c>
      <c r="AU143" s="231" t="s">
        <v>87</v>
      </c>
      <c r="AY143" s="16" t="s">
        <v>134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85</v>
      </c>
      <c r="BK143" s="232">
        <f>ROUND(I143*H143,2)</f>
        <v>0</v>
      </c>
      <c r="BL143" s="16" t="s">
        <v>141</v>
      </c>
      <c r="BM143" s="231" t="s">
        <v>166</v>
      </c>
    </row>
    <row r="144" spans="1:51" s="13" customFormat="1" ht="12">
      <c r="A144" s="13"/>
      <c r="B144" s="233"/>
      <c r="C144" s="234"/>
      <c r="D144" s="235" t="s">
        <v>146</v>
      </c>
      <c r="E144" s="236" t="s">
        <v>1</v>
      </c>
      <c r="F144" s="237" t="s">
        <v>167</v>
      </c>
      <c r="G144" s="234"/>
      <c r="H144" s="238">
        <v>16.66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146</v>
      </c>
      <c r="AU144" s="244" t="s">
        <v>87</v>
      </c>
      <c r="AV144" s="13" t="s">
        <v>87</v>
      </c>
      <c r="AW144" s="13" t="s">
        <v>33</v>
      </c>
      <c r="AX144" s="13" t="s">
        <v>85</v>
      </c>
      <c r="AY144" s="244" t="s">
        <v>134</v>
      </c>
    </row>
    <row r="145" spans="1:65" s="2" customFormat="1" ht="21.75" customHeight="1">
      <c r="A145" s="37"/>
      <c r="B145" s="38"/>
      <c r="C145" s="219" t="s">
        <v>168</v>
      </c>
      <c r="D145" s="219" t="s">
        <v>137</v>
      </c>
      <c r="E145" s="220" t="s">
        <v>169</v>
      </c>
      <c r="F145" s="221" t="s">
        <v>170</v>
      </c>
      <c r="G145" s="222" t="s">
        <v>95</v>
      </c>
      <c r="H145" s="223">
        <v>18.36</v>
      </c>
      <c r="I145" s="224"/>
      <c r="J145" s="225">
        <f>ROUND(I145*H145,2)</f>
        <v>0</v>
      </c>
      <c r="K145" s="226"/>
      <c r="L145" s="43"/>
      <c r="M145" s="227" t="s">
        <v>1</v>
      </c>
      <c r="N145" s="228" t="s">
        <v>42</v>
      </c>
      <c r="O145" s="90"/>
      <c r="P145" s="229">
        <f>O145*H145</f>
        <v>0</v>
      </c>
      <c r="Q145" s="229">
        <v>0.021</v>
      </c>
      <c r="R145" s="229">
        <f>Q145*H145</f>
        <v>0.38556</v>
      </c>
      <c r="S145" s="229">
        <v>0</v>
      </c>
      <c r="T145" s="23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1" t="s">
        <v>141</v>
      </c>
      <c r="AT145" s="231" t="s">
        <v>137</v>
      </c>
      <c r="AU145" s="231" t="s">
        <v>87</v>
      </c>
      <c r="AY145" s="16" t="s">
        <v>134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85</v>
      </c>
      <c r="BK145" s="232">
        <f>ROUND(I145*H145,2)</f>
        <v>0</v>
      </c>
      <c r="BL145" s="16" t="s">
        <v>141</v>
      </c>
      <c r="BM145" s="231" t="s">
        <v>171</v>
      </c>
    </row>
    <row r="146" spans="1:51" s="13" customFormat="1" ht="12">
      <c r="A146" s="13"/>
      <c r="B146" s="233"/>
      <c r="C146" s="234"/>
      <c r="D146" s="235" t="s">
        <v>146</v>
      </c>
      <c r="E146" s="236" t="s">
        <v>1</v>
      </c>
      <c r="F146" s="237" t="s">
        <v>172</v>
      </c>
      <c r="G146" s="234"/>
      <c r="H146" s="238">
        <v>18.36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146</v>
      </c>
      <c r="AU146" s="244" t="s">
        <v>87</v>
      </c>
      <c r="AV146" s="13" t="s">
        <v>87</v>
      </c>
      <c r="AW146" s="13" t="s">
        <v>33</v>
      </c>
      <c r="AX146" s="13" t="s">
        <v>85</v>
      </c>
      <c r="AY146" s="244" t="s">
        <v>134</v>
      </c>
    </row>
    <row r="147" spans="1:65" s="2" customFormat="1" ht="21.75" customHeight="1">
      <c r="A147" s="37"/>
      <c r="B147" s="38"/>
      <c r="C147" s="219" t="s">
        <v>173</v>
      </c>
      <c r="D147" s="219" t="s">
        <v>137</v>
      </c>
      <c r="E147" s="220" t="s">
        <v>174</v>
      </c>
      <c r="F147" s="221" t="s">
        <v>175</v>
      </c>
      <c r="G147" s="222" t="s">
        <v>176</v>
      </c>
      <c r="H147" s="223">
        <v>0.054</v>
      </c>
      <c r="I147" s="224"/>
      <c r="J147" s="225">
        <f>ROUND(I147*H147,2)</f>
        <v>0</v>
      </c>
      <c r="K147" s="226"/>
      <c r="L147" s="43"/>
      <c r="M147" s="227" t="s">
        <v>1</v>
      </c>
      <c r="N147" s="228" t="s">
        <v>42</v>
      </c>
      <c r="O147" s="90"/>
      <c r="P147" s="229">
        <f>O147*H147</f>
        <v>0</v>
      </c>
      <c r="Q147" s="229">
        <v>2.45329</v>
      </c>
      <c r="R147" s="229">
        <f>Q147*H147</f>
        <v>0.13247766</v>
      </c>
      <c r="S147" s="229">
        <v>0</v>
      </c>
      <c r="T147" s="23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1" t="s">
        <v>141</v>
      </c>
      <c r="AT147" s="231" t="s">
        <v>137</v>
      </c>
      <c r="AU147" s="231" t="s">
        <v>87</v>
      </c>
      <c r="AY147" s="16" t="s">
        <v>134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85</v>
      </c>
      <c r="BK147" s="232">
        <f>ROUND(I147*H147,2)</f>
        <v>0</v>
      </c>
      <c r="BL147" s="16" t="s">
        <v>141</v>
      </c>
      <c r="BM147" s="231" t="s">
        <v>177</v>
      </c>
    </row>
    <row r="148" spans="1:51" s="13" customFormat="1" ht="12">
      <c r="A148" s="13"/>
      <c r="B148" s="233"/>
      <c r="C148" s="234"/>
      <c r="D148" s="235" t="s">
        <v>146</v>
      </c>
      <c r="E148" s="236" t="s">
        <v>1</v>
      </c>
      <c r="F148" s="237" t="s">
        <v>178</v>
      </c>
      <c r="G148" s="234"/>
      <c r="H148" s="238">
        <v>0.054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146</v>
      </c>
      <c r="AU148" s="244" t="s">
        <v>87</v>
      </c>
      <c r="AV148" s="13" t="s">
        <v>87</v>
      </c>
      <c r="AW148" s="13" t="s">
        <v>33</v>
      </c>
      <c r="AX148" s="13" t="s">
        <v>85</v>
      </c>
      <c r="AY148" s="244" t="s">
        <v>134</v>
      </c>
    </row>
    <row r="149" spans="1:65" s="2" customFormat="1" ht="21.75" customHeight="1">
      <c r="A149" s="37"/>
      <c r="B149" s="38"/>
      <c r="C149" s="219" t="s">
        <v>179</v>
      </c>
      <c r="D149" s="219" t="s">
        <v>137</v>
      </c>
      <c r="E149" s="220" t="s">
        <v>180</v>
      </c>
      <c r="F149" s="221" t="s">
        <v>181</v>
      </c>
      <c r="G149" s="222" t="s">
        <v>95</v>
      </c>
      <c r="H149" s="223">
        <v>6.1</v>
      </c>
      <c r="I149" s="224"/>
      <c r="J149" s="225">
        <f>ROUND(I149*H149,2)</f>
        <v>0</v>
      </c>
      <c r="K149" s="226"/>
      <c r="L149" s="43"/>
      <c r="M149" s="227" t="s">
        <v>1</v>
      </c>
      <c r="N149" s="228" t="s">
        <v>42</v>
      </c>
      <c r="O149" s="90"/>
      <c r="P149" s="229">
        <f>O149*H149</f>
        <v>0</v>
      </c>
      <c r="Q149" s="229">
        <v>0.0204</v>
      </c>
      <c r="R149" s="229">
        <f>Q149*H149</f>
        <v>0.12444</v>
      </c>
      <c r="S149" s="229">
        <v>0</v>
      </c>
      <c r="T149" s="23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1" t="s">
        <v>141</v>
      </c>
      <c r="AT149" s="231" t="s">
        <v>137</v>
      </c>
      <c r="AU149" s="231" t="s">
        <v>87</v>
      </c>
      <c r="AY149" s="16" t="s">
        <v>134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85</v>
      </c>
      <c r="BK149" s="232">
        <f>ROUND(I149*H149,2)</f>
        <v>0</v>
      </c>
      <c r="BL149" s="16" t="s">
        <v>141</v>
      </c>
      <c r="BM149" s="231" t="s">
        <v>182</v>
      </c>
    </row>
    <row r="150" spans="1:65" s="2" customFormat="1" ht="33" customHeight="1">
      <c r="A150" s="37"/>
      <c r="B150" s="38"/>
      <c r="C150" s="219" t="s">
        <v>183</v>
      </c>
      <c r="D150" s="219" t="s">
        <v>137</v>
      </c>
      <c r="E150" s="220" t="s">
        <v>184</v>
      </c>
      <c r="F150" s="221" t="s">
        <v>185</v>
      </c>
      <c r="G150" s="222" t="s">
        <v>140</v>
      </c>
      <c r="H150" s="223">
        <v>1</v>
      </c>
      <c r="I150" s="224"/>
      <c r="J150" s="225">
        <f>ROUND(I150*H150,2)</f>
        <v>0</v>
      </c>
      <c r="K150" s="226"/>
      <c r="L150" s="43"/>
      <c r="M150" s="227" t="s">
        <v>1</v>
      </c>
      <c r="N150" s="228" t="s">
        <v>42</v>
      </c>
      <c r="O150" s="90"/>
      <c r="P150" s="229">
        <f>O150*H150</f>
        <v>0</v>
      </c>
      <c r="Q150" s="229">
        <v>0.05362</v>
      </c>
      <c r="R150" s="229">
        <f>Q150*H150</f>
        <v>0.05362</v>
      </c>
      <c r="S150" s="229">
        <v>0</v>
      </c>
      <c r="T150" s="23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1" t="s">
        <v>141</v>
      </c>
      <c r="AT150" s="231" t="s">
        <v>137</v>
      </c>
      <c r="AU150" s="231" t="s">
        <v>87</v>
      </c>
      <c r="AY150" s="16" t="s">
        <v>134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85</v>
      </c>
      <c r="BK150" s="232">
        <f>ROUND(I150*H150,2)</f>
        <v>0</v>
      </c>
      <c r="BL150" s="16" t="s">
        <v>141</v>
      </c>
      <c r="BM150" s="231" t="s">
        <v>186</v>
      </c>
    </row>
    <row r="151" spans="1:65" s="2" customFormat="1" ht="21.75" customHeight="1">
      <c r="A151" s="37"/>
      <c r="B151" s="38"/>
      <c r="C151" s="245" t="s">
        <v>187</v>
      </c>
      <c r="D151" s="245" t="s">
        <v>188</v>
      </c>
      <c r="E151" s="246" t="s">
        <v>189</v>
      </c>
      <c r="F151" s="247" t="s">
        <v>190</v>
      </c>
      <c r="G151" s="248" t="s">
        <v>140</v>
      </c>
      <c r="H151" s="249">
        <v>1</v>
      </c>
      <c r="I151" s="250"/>
      <c r="J151" s="251">
        <f>ROUND(I151*H151,2)</f>
        <v>0</v>
      </c>
      <c r="K151" s="252"/>
      <c r="L151" s="253"/>
      <c r="M151" s="254" t="s">
        <v>1</v>
      </c>
      <c r="N151" s="255" t="s">
        <v>42</v>
      </c>
      <c r="O151" s="90"/>
      <c r="P151" s="229">
        <f>O151*H151</f>
        <v>0</v>
      </c>
      <c r="Q151" s="229">
        <v>0.045</v>
      </c>
      <c r="R151" s="229">
        <f>Q151*H151</f>
        <v>0.045</v>
      </c>
      <c r="S151" s="229">
        <v>0</v>
      </c>
      <c r="T151" s="23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1" t="s">
        <v>173</v>
      </c>
      <c r="AT151" s="231" t="s">
        <v>188</v>
      </c>
      <c r="AU151" s="231" t="s">
        <v>87</v>
      </c>
      <c r="AY151" s="16" t="s">
        <v>134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6" t="s">
        <v>85</v>
      </c>
      <c r="BK151" s="232">
        <f>ROUND(I151*H151,2)</f>
        <v>0</v>
      </c>
      <c r="BL151" s="16" t="s">
        <v>141</v>
      </c>
      <c r="BM151" s="231" t="s">
        <v>191</v>
      </c>
    </row>
    <row r="152" spans="1:63" s="12" customFormat="1" ht="22.8" customHeight="1">
      <c r="A152" s="12"/>
      <c r="B152" s="203"/>
      <c r="C152" s="204"/>
      <c r="D152" s="205" t="s">
        <v>76</v>
      </c>
      <c r="E152" s="217" t="s">
        <v>179</v>
      </c>
      <c r="F152" s="217" t="s">
        <v>192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SUM(P153:P160)</f>
        <v>0</v>
      </c>
      <c r="Q152" s="211"/>
      <c r="R152" s="212">
        <f>SUM(R153:R160)</f>
        <v>0.0007799999999999999</v>
      </c>
      <c r="S152" s="211"/>
      <c r="T152" s="213">
        <f>SUM(T153:T160)</f>
        <v>2.18924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85</v>
      </c>
      <c r="AT152" s="215" t="s">
        <v>76</v>
      </c>
      <c r="AU152" s="215" t="s">
        <v>85</v>
      </c>
      <c r="AY152" s="214" t="s">
        <v>134</v>
      </c>
      <c r="BK152" s="216">
        <f>SUM(BK153:BK160)</f>
        <v>0</v>
      </c>
    </row>
    <row r="153" spans="1:65" s="2" customFormat="1" ht="33" customHeight="1">
      <c r="A153" s="37"/>
      <c r="B153" s="38"/>
      <c r="C153" s="219" t="s">
        <v>193</v>
      </c>
      <c r="D153" s="219" t="s">
        <v>137</v>
      </c>
      <c r="E153" s="220" t="s">
        <v>194</v>
      </c>
      <c r="F153" s="221" t="s">
        <v>195</v>
      </c>
      <c r="G153" s="222" t="s">
        <v>95</v>
      </c>
      <c r="H153" s="223">
        <v>6</v>
      </c>
      <c r="I153" s="224"/>
      <c r="J153" s="225">
        <f>ROUND(I153*H153,2)</f>
        <v>0</v>
      </c>
      <c r="K153" s="226"/>
      <c r="L153" s="43"/>
      <c r="M153" s="227" t="s">
        <v>1</v>
      </c>
      <c r="N153" s="228" t="s">
        <v>42</v>
      </c>
      <c r="O153" s="90"/>
      <c r="P153" s="229">
        <f>O153*H153</f>
        <v>0</v>
      </c>
      <c r="Q153" s="229">
        <v>0.00013</v>
      </c>
      <c r="R153" s="229">
        <f>Q153*H153</f>
        <v>0.0007799999999999999</v>
      </c>
      <c r="S153" s="229">
        <v>0</v>
      </c>
      <c r="T153" s="23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1" t="s">
        <v>141</v>
      </c>
      <c r="AT153" s="231" t="s">
        <v>137</v>
      </c>
      <c r="AU153" s="231" t="s">
        <v>87</v>
      </c>
      <c r="AY153" s="16" t="s">
        <v>134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85</v>
      </c>
      <c r="BK153" s="232">
        <f>ROUND(I153*H153,2)</f>
        <v>0</v>
      </c>
      <c r="BL153" s="16" t="s">
        <v>141</v>
      </c>
      <c r="BM153" s="231" t="s">
        <v>196</v>
      </c>
    </row>
    <row r="154" spans="1:65" s="2" customFormat="1" ht="21.75" customHeight="1">
      <c r="A154" s="37"/>
      <c r="B154" s="38"/>
      <c r="C154" s="219" t="s">
        <v>197</v>
      </c>
      <c r="D154" s="219" t="s">
        <v>137</v>
      </c>
      <c r="E154" s="220" t="s">
        <v>198</v>
      </c>
      <c r="F154" s="221" t="s">
        <v>199</v>
      </c>
      <c r="G154" s="222" t="s">
        <v>95</v>
      </c>
      <c r="H154" s="223">
        <v>3.6</v>
      </c>
      <c r="I154" s="224"/>
      <c r="J154" s="225">
        <f>ROUND(I154*H154,2)</f>
        <v>0</v>
      </c>
      <c r="K154" s="226"/>
      <c r="L154" s="43"/>
      <c r="M154" s="227" t="s">
        <v>1</v>
      </c>
      <c r="N154" s="228" t="s">
        <v>42</v>
      </c>
      <c r="O154" s="90"/>
      <c r="P154" s="229">
        <f>O154*H154</f>
        <v>0</v>
      </c>
      <c r="Q154" s="229">
        <v>0</v>
      </c>
      <c r="R154" s="229">
        <f>Q154*H154</f>
        <v>0</v>
      </c>
      <c r="S154" s="229">
        <v>0.076</v>
      </c>
      <c r="T154" s="230">
        <f>S154*H154</f>
        <v>0.2736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1" t="s">
        <v>141</v>
      </c>
      <c r="AT154" s="231" t="s">
        <v>137</v>
      </c>
      <c r="AU154" s="231" t="s">
        <v>87</v>
      </c>
      <c r="AY154" s="16" t="s">
        <v>134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85</v>
      </c>
      <c r="BK154" s="232">
        <f>ROUND(I154*H154,2)</f>
        <v>0</v>
      </c>
      <c r="BL154" s="16" t="s">
        <v>141</v>
      </c>
      <c r="BM154" s="231" t="s">
        <v>200</v>
      </c>
    </row>
    <row r="155" spans="1:51" s="13" customFormat="1" ht="12">
      <c r="A155" s="13"/>
      <c r="B155" s="233"/>
      <c r="C155" s="234"/>
      <c r="D155" s="235" t="s">
        <v>146</v>
      </c>
      <c r="E155" s="236" t="s">
        <v>1</v>
      </c>
      <c r="F155" s="237" t="s">
        <v>201</v>
      </c>
      <c r="G155" s="234"/>
      <c r="H155" s="238">
        <v>3.6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146</v>
      </c>
      <c r="AU155" s="244" t="s">
        <v>87</v>
      </c>
      <c r="AV155" s="13" t="s">
        <v>87</v>
      </c>
      <c r="AW155" s="13" t="s">
        <v>33</v>
      </c>
      <c r="AX155" s="13" t="s">
        <v>85</v>
      </c>
      <c r="AY155" s="244" t="s">
        <v>134</v>
      </c>
    </row>
    <row r="156" spans="1:65" s="2" customFormat="1" ht="21.75" customHeight="1">
      <c r="A156" s="37"/>
      <c r="B156" s="38"/>
      <c r="C156" s="219" t="s">
        <v>202</v>
      </c>
      <c r="D156" s="219" t="s">
        <v>137</v>
      </c>
      <c r="E156" s="220" t="s">
        <v>203</v>
      </c>
      <c r="F156" s="221" t="s">
        <v>204</v>
      </c>
      <c r="G156" s="222" t="s">
        <v>205</v>
      </c>
      <c r="H156" s="223">
        <v>4</v>
      </c>
      <c r="I156" s="224"/>
      <c r="J156" s="225">
        <f>ROUND(I156*H156,2)</f>
        <v>0</v>
      </c>
      <c r="K156" s="226"/>
      <c r="L156" s="43"/>
      <c r="M156" s="227" t="s">
        <v>1</v>
      </c>
      <c r="N156" s="228" t="s">
        <v>42</v>
      </c>
      <c r="O156" s="90"/>
      <c r="P156" s="229">
        <f>O156*H156</f>
        <v>0</v>
      </c>
      <c r="Q156" s="229">
        <v>0</v>
      </c>
      <c r="R156" s="229">
        <f>Q156*H156</f>
        <v>0</v>
      </c>
      <c r="S156" s="229">
        <v>0.006</v>
      </c>
      <c r="T156" s="230">
        <f>S156*H156</f>
        <v>0.024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1" t="s">
        <v>141</v>
      </c>
      <c r="AT156" s="231" t="s">
        <v>137</v>
      </c>
      <c r="AU156" s="231" t="s">
        <v>87</v>
      </c>
      <c r="AY156" s="16" t="s">
        <v>134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6" t="s">
        <v>85</v>
      </c>
      <c r="BK156" s="232">
        <f>ROUND(I156*H156,2)</f>
        <v>0</v>
      </c>
      <c r="BL156" s="16" t="s">
        <v>141</v>
      </c>
      <c r="BM156" s="231" t="s">
        <v>206</v>
      </c>
    </row>
    <row r="157" spans="1:65" s="2" customFormat="1" ht="21.75" customHeight="1">
      <c r="A157" s="37"/>
      <c r="B157" s="38"/>
      <c r="C157" s="219" t="s">
        <v>8</v>
      </c>
      <c r="D157" s="219" t="s">
        <v>137</v>
      </c>
      <c r="E157" s="220" t="s">
        <v>207</v>
      </c>
      <c r="F157" s="221" t="s">
        <v>208</v>
      </c>
      <c r="G157" s="222" t="s">
        <v>176</v>
      </c>
      <c r="H157" s="223">
        <v>0.828</v>
      </c>
      <c r="I157" s="224"/>
      <c r="J157" s="225">
        <f>ROUND(I157*H157,2)</f>
        <v>0</v>
      </c>
      <c r="K157" s="226"/>
      <c r="L157" s="43"/>
      <c r="M157" s="227" t="s">
        <v>1</v>
      </c>
      <c r="N157" s="228" t="s">
        <v>42</v>
      </c>
      <c r="O157" s="90"/>
      <c r="P157" s="229">
        <f>O157*H157</f>
        <v>0</v>
      </c>
      <c r="Q157" s="229">
        <v>0</v>
      </c>
      <c r="R157" s="229">
        <f>Q157*H157</f>
        <v>0</v>
      </c>
      <c r="S157" s="229">
        <v>1.805</v>
      </c>
      <c r="T157" s="230">
        <f>S157*H157</f>
        <v>1.49454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141</v>
      </c>
      <c r="AT157" s="231" t="s">
        <v>137</v>
      </c>
      <c r="AU157" s="231" t="s">
        <v>87</v>
      </c>
      <c r="AY157" s="16" t="s">
        <v>134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85</v>
      </c>
      <c r="BK157" s="232">
        <f>ROUND(I157*H157,2)</f>
        <v>0</v>
      </c>
      <c r="BL157" s="16" t="s">
        <v>141</v>
      </c>
      <c r="BM157" s="231" t="s">
        <v>209</v>
      </c>
    </row>
    <row r="158" spans="1:51" s="13" customFormat="1" ht="12">
      <c r="A158" s="13"/>
      <c r="B158" s="233"/>
      <c r="C158" s="234"/>
      <c r="D158" s="235" t="s">
        <v>146</v>
      </c>
      <c r="E158" s="236" t="s">
        <v>1</v>
      </c>
      <c r="F158" s="237" t="s">
        <v>210</v>
      </c>
      <c r="G158" s="234"/>
      <c r="H158" s="238">
        <v>0.828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146</v>
      </c>
      <c r="AU158" s="244" t="s">
        <v>87</v>
      </c>
      <c r="AV158" s="13" t="s">
        <v>87</v>
      </c>
      <c r="AW158" s="13" t="s">
        <v>33</v>
      </c>
      <c r="AX158" s="13" t="s">
        <v>85</v>
      </c>
      <c r="AY158" s="244" t="s">
        <v>134</v>
      </c>
    </row>
    <row r="159" spans="1:65" s="2" customFormat="1" ht="21.75" customHeight="1">
      <c r="A159" s="37"/>
      <c r="B159" s="38"/>
      <c r="C159" s="219" t="s">
        <v>211</v>
      </c>
      <c r="D159" s="219" t="s">
        <v>137</v>
      </c>
      <c r="E159" s="220" t="s">
        <v>212</v>
      </c>
      <c r="F159" s="221" t="s">
        <v>213</v>
      </c>
      <c r="G159" s="222" t="s">
        <v>176</v>
      </c>
      <c r="H159" s="223">
        <v>0.22</v>
      </c>
      <c r="I159" s="224"/>
      <c r="J159" s="225">
        <f>ROUND(I159*H159,2)</f>
        <v>0</v>
      </c>
      <c r="K159" s="226"/>
      <c r="L159" s="43"/>
      <c r="M159" s="227" t="s">
        <v>1</v>
      </c>
      <c r="N159" s="228" t="s">
        <v>42</v>
      </c>
      <c r="O159" s="90"/>
      <c r="P159" s="229">
        <f>O159*H159</f>
        <v>0</v>
      </c>
      <c r="Q159" s="229">
        <v>0</v>
      </c>
      <c r="R159" s="229">
        <f>Q159*H159</f>
        <v>0</v>
      </c>
      <c r="S159" s="229">
        <v>1.805</v>
      </c>
      <c r="T159" s="230">
        <f>S159*H159</f>
        <v>0.3971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1" t="s">
        <v>141</v>
      </c>
      <c r="AT159" s="231" t="s">
        <v>137</v>
      </c>
      <c r="AU159" s="231" t="s">
        <v>87</v>
      </c>
      <c r="AY159" s="16" t="s">
        <v>134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85</v>
      </c>
      <c r="BK159" s="232">
        <f>ROUND(I159*H159,2)</f>
        <v>0</v>
      </c>
      <c r="BL159" s="16" t="s">
        <v>141</v>
      </c>
      <c r="BM159" s="231" t="s">
        <v>214</v>
      </c>
    </row>
    <row r="160" spans="1:51" s="13" customFormat="1" ht="12">
      <c r="A160" s="13"/>
      <c r="B160" s="233"/>
      <c r="C160" s="234"/>
      <c r="D160" s="235" t="s">
        <v>146</v>
      </c>
      <c r="E160" s="236" t="s">
        <v>1</v>
      </c>
      <c r="F160" s="237" t="s">
        <v>215</v>
      </c>
      <c r="G160" s="234"/>
      <c r="H160" s="238">
        <v>0.22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146</v>
      </c>
      <c r="AU160" s="244" t="s">
        <v>87</v>
      </c>
      <c r="AV160" s="13" t="s">
        <v>87</v>
      </c>
      <c r="AW160" s="13" t="s">
        <v>33</v>
      </c>
      <c r="AX160" s="13" t="s">
        <v>85</v>
      </c>
      <c r="AY160" s="244" t="s">
        <v>134</v>
      </c>
    </row>
    <row r="161" spans="1:63" s="12" customFormat="1" ht="22.8" customHeight="1">
      <c r="A161" s="12"/>
      <c r="B161" s="203"/>
      <c r="C161" s="204"/>
      <c r="D161" s="205" t="s">
        <v>76</v>
      </c>
      <c r="E161" s="217" t="s">
        <v>216</v>
      </c>
      <c r="F161" s="217" t="s">
        <v>217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SUM(P162:P174)</f>
        <v>0</v>
      </c>
      <c r="Q161" s="211"/>
      <c r="R161" s="212">
        <f>SUM(R162:R174)</f>
        <v>0</v>
      </c>
      <c r="S161" s="211"/>
      <c r="T161" s="213">
        <f>SUM(T162:T174)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85</v>
      </c>
      <c r="AT161" s="215" t="s">
        <v>76</v>
      </c>
      <c r="AU161" s="215" t="s">
        <v>85</v>
      </c>
      <c r="AY161" s="214" t="s">
        <v>134</v>
      </c>
      <c r="BK161" s="216">
        <f>SUM(BK162:BK174)</f>
        <v>0</v>
      </c>
    </row>
    <row r="162" spans="1:65" s="2" customFormat="1" ht="21.75" customHeight="1">
      <c r="A162" s="37"/>
      <c r="B162" s="38"/>
      <c r="C162" s="219" t="s">
        <v>218</v>
      </c>
      <c r="D162" s="219" t="s">
        <v>137</v>
      </c>
      <c r="E162" s="220" t="s">
        <v>219</v>
      </c>
      <c r="F162" s="221" t="s">
        <v>220</v>
      </c>
      <c r="G162" s="222" t="s">
        <v>221</v>
      </c>
      <c r="H162" s="223">
        <v>2.851</v>
      </c>
      <c r="I162" s="224"/>
      <c r="J162" s="225">
        <f>ROUND(I162*H162,2)</f>
        <v>0</v>
      </c>
      <c r="K162" s="226"/>
      <c r="L162" s="43"/>
      <c r="M162" s="227" t="s">
        <v>1</v>
      </c>
      <c r="N162" s="228" t="s">
        <v>42</v>
      </c>
      <c r="O162" s="90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1" t="s">
        <v>141</v>
      </c>
      <c r="AT162" s="231" t="s">
        <v>137</v>
      </c>
      <c r="AU162" s="231" t="s">
        <v>87</v>
      </c>
      <c r="AY162" s="16" t="s">
        <v>134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85</v>
      </c>
      <c r="BK162" s="232">
        <f>ROUND(I162*H162,2)</f>
        <v>0</v>
      </c>
      <c r="BL162" s="16" t="s">
        <v>141</v>
      </c>
      <c r="BM162" s="231" t="s">
        <v>222</v>
      </c>
    </row>
    <row r="163" spans="1:65" s="2" customFormat="1" ht="21.75" customHeight="1">
      <c r="A163" s="37"/>
      <c r="B163" s="38"/>
      <c r="C163" s="219" t="s">
        <v>223</v>
      </c>
      <c r="D163" s="219" t="s">
        <v>137</v>
      </c>
      <c r="E163" s="220" t="s">
        <v>224</v>
      </c>
      <c r="F163" s="221" t="s">
        <v>225</v>
      </c>
      <c r="G163" s="222" t="s">
        <v>221</v>
      </c>
      <c r="H163" s="223">
        <v>2.851</v>
      </c>
      <c r="I163" s="224"/>
      <c r="J163" s="225">
        <f>ROUND(I163*H163,2)</f>
        <v>0</v>
      </c>
      <c r="K163" s="226"/>
      <c r="L163" s="43"/>
      <c r="M163" s="227" t="s">
        <v>1</v>
      </c>
      <c r="N163" s="228" t="s">
        <v>42</v>
      </c>
      <c r="O163" s="90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1" t="s">
        <v>141</v>
      </c>
      <c r="AT163" s="231" t="s">
        <v>137</v>
      </c>
      <c r="AU163" s="231" t="s">
        <v>87</v>
      </c>
      <c r="AY163" s="16" t="s">
        <v>134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85</v>
      </c>
      <c r="BK163" s="232">
        <f>ROUND(I163*H163,2)</f>
        <v>0</v>
      </c>
      <c r="BL163" s="16" t="s">
        <v>141</v>
      </c>
      <c r="BM163" s="231" t="s">
        <v>226</v>
      </c>
    </row>
    <row r="164" spans="1:65" s="2" customFormat="1" ht="21.75" customHeight="1">
      <c r="A164" s="37"/>
      <c r="B164" s="38"/>
      <c r="C164" s="219" t="s">
        <v>227</v>
      </c>
      <c r="D164" s="219" t="s">
        <v>137</v>
      </c>
      <c r="E164" s="220" t="s">
        <v>228</v>
      </c>
      <c r="F164" s="221" t="s">
        <v>229</v>
      </c>
      <c r="G164" s="222" t="s">
        <v>221</v>
      </c>
      <c r="H164" s="223">
        <v>14.255</v>
      </c>
      <c r="I164" s="224"/>
      <c r="J164" s="225">
        <f>ROUND(I164*H164,2)</f>
        <v>0</v>
      </c>
      <c r="K164" s="226"/>
      <c r="L164" s="43"/>
      <c r="M164" s="227" t="s">
        <v>1</v>
      </c>
      <c r="N164" s="228" t="s">
        <v>42</v>
      </c>
      <c r="O164" s="90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1" t="s">
        <v>141</v>
      </c>
      <c r="AT164" s="231" t="s">
        <v>137</v>
      </c>
      <c r="AU164" s="231" t="s">
        <v>87</v>
      </c>
      <c r="AY164" s="16" t="s">
        <v>134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6" t="s">
        <v>85</v>
      </c>
      <c r="BK164" s="232">
        <f>ROUND(I164*H164,2)</f>
        <v>0</v>
      </c>
      <c r="BL164" s="16" t="s">
        <v>141</v>
      </c>
      <c r="BM164" s="231" t="s">
        <v>230</v>
      </c>
    </row>
    <row r="165" spans="1:47" s="2" customFormat="1" ht="12">
      <c r="A165" s="37"/>
      <c r="B165" s="38"/>
      <c r="C165" s="39"/>
      <c r="D165" s="235" t="s">
        <v>231</v>
      </c>
      <c r="E165" s="39"/>
      <c r="F165" s="256" t="s">
        <v>232</v>
      </c>
      <c r="G165" s="39"/>
      <c r="H165" s="39"/>
      <c r="I165" s="257"/>
      <c r="J165" s="39"/>
      <c r="K165" s="39"/>
      <c r="L165" s="43"/>
      <c r="M165" s="258"/>
      <c r="N165" s="259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231</v>
      </c>
      <c r="AU165" s="16" t="s">
        <v>87</v>
      </c>
    </row>
    <row r="166" spans="1:51" s="13" customFormat="1" ht="12">
      <c r="A166" s="13"/>
      <c r="B166" s="233"/>
      <c r="C166" s="234"/>
      <c r="D166" s="235" t="s">
        <v>146</v>
      </c>
      <c r="E166" s="234"/>
      <c r="F166" s="237" t="s">
        <v>233</v>
      </c>
      <c r="G166" s="234"/>
      <c r="H166" s="238">
        <v>14.255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146</v>
      </c>
      <c r="AU166" s="244" t="s">
        <v>87</v>
      </c>
      <c r="AV166" s="13" t="s">
        <v>87</v>
      </c>
      <c r="AW166" s="13" t="s">
        <v>4</v>
      </c>
      <c r="AX166" s="13" t="s">
        <v>85</v>
      </c>
      <c r="AY166" s="244" t="s">
        <v>134</v>
      </c>
    </row>
    <row r="167" spans="1:65" s="2" customFormat="1" ht="33" customHeight="1">
      <c r="A167" s="37"/>
      <c r="B167" s="38"/>
      <c r="C167" s="219" t="s">
        <v>234</v>
      </c>
      <c r="D167" s="219" t="s">
        <v>137</v>
      </c>
      <c r="E167" s="220" t="s">
        <v>235</v>
      </c>
      <c r="F167" s="221" t="s">
        <v>236</v>
      </c>
      <c r="G167" s="222" t="s">
        <v>221</v>
      </c>
      <c r="H167" s="223">
        <v>1.495</v>
      </c>
      <c r="I167" s="224"/>
      <c r="J167" s="225">
        <f>ROUND(I167*H167,2)</f>
        <v>0</v>
      </c>
      <c r="K167" s="226"/>
      <c r="L167" s="43"/>
      <c r="M167" s="227" t="s">
        <v>1</v>
      </c>
      <c r="N167" s="228" t="s">
        <v>42</v>
      </c>
      <c r="O167" s="90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1" t="s">
        <v>141</v>
      </c>
      <c r="AT167" s="231" t="s">
        <v>137</v>
      </c>
      <c r="AU167" s="231" t="s">
        <v>87</v>
      </c>
      <c r="AY167" s="16" t="s">
        <v>134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6" t="s">
        <v>85</v>
      </c>
      <c r="BK167" s="232">
        <f>ROUND(I167*H167,2)</f>
        <v>0</v>
      </c>
      <c r="BL167" s="16" t="s">
        <v>141</v>
      </c>
      <c r="BM167" s="231" t="s">
        <v>237</v>
      </c>
    </row>
    <row r="168" spans="1:65" s="2" customFormat="1" ht="33" customHeight="1">
      <c r="A168" s="37"/>
      <c r="B168" s="38"/>
      <c r="C168" s="219" t="s">
        <v>7</v>
      </c>
      <c r="D168" s="219" t="s">
        <v>137</v>
      </c>
      <c r="E168" s="220" t="s">
        <v>238</v>
      </c>
      <c r="F168" s="221" t="s">
        <v>239</v>
      </c>
      <c r="G168" s="222" t="s">
        <v>221</v>
      </c>
      <c r="H168" s="223">
        <v>0.638</v>
      </c>
      <c r="I168" s="224"/>
      <c r="J168" s="225">
        <f>ROUND(I168*H168,2)</f>
        <v>0</v>
      </c>
      <c r="K168" s="226"/>
      <c r="L168" s="43"/>
      <c r="M168" s="227" t="s">
        <v>1</v>
      </c>
      <c r="N168" s="228" t="s">
        <v>42</v>
      </c>
      <c r="O168" s="90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1" t="s">
        <v>141</v>
      </c>
      <c r="AT168" s="231" t="s">
        <v>137</v>
      </c>
      <c r="AU168" s="231" t="s">
        <v>87</v>
      </c>
      <c r="AY168" s="16" t="s">
        <v>134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6" t="s">
        <v>85</v>
      </c>
      <c r="BK168" s="232">
        <f>ROUND(I168*H168,2)</f>
        <v>0</v>
      </c>
      <c r="BL168" s="16" t="s">
        <v>141</v>
      </c>
      <c r="BM168" s="231" t="s">
        <v>240</v>
      </c>
    </row>
    <row r="169" spans="1:51" s="13" customFormat="1" ht="12">
      <c r="A169" s="13"/>
      <c r="B169" s="233"/>
      <c r="C169" s="234"/>
      <c r="D169" s="235" t="s">
        <v>146</v>
      </c>
      <c r="E169" s="236" t="s">
        <v>1</v>
      </c>
      <c r="F169" s="237" t="s">
        <v>241</v>
      </c>
      <c r="G169" s="234"/>
      <c r="H169" s="238">
        <v>0.638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146</v>
      </c>
      <c r="AU169" s="244" t="s">
        <v>87</v>
      </c>
      <c r="AV169" s="13" t="s">
        <v>87</v>
      </c>
      <c r="AW169" s="13" t="s">
        <v>33</v>
      </c>
      <c r="AX169" s="13" t="s">
        <v>85</v>
      </c>
      <c r="AY169" s="244" t="s">
        <v>134</v>
      </c>
    </row>
    <row r="170" spans="1:65" s="2" customFormat="1" ht="33" customHeight="1">
      <c r="A170" s="37"/>
      <c r="B170" s="38"/>
      <c r="C170" s="219" t="s">
        <v>242</v>
      </c>
      <c r="D170" s="219" t="s">
        <v>137</v>
      </c>
      <c r="E170" s="220" t="s">
        <v>243</v>
      </c>
      <c r="F170" s="221" t="s">
        <v>244</v>
      </c>
      <c r="G170" s="222" t="s">
        <v>221</v>
      </c>
      <c r="H170" s="223">
        <v>0.69</v>
      </c>
      <c r="I170" s="224"/>
      <c r="J170" s="225">
        <f>ROUND(I170*H170,2)</f>
        <v>0</v>
      </c>
      <c r="K170" s="226"/>
      <c r="L170" s="43"/>
      <c r="M170" s="227" t="s">
        <v>1</v>
      </c>
      <c r="N170" s="228" t="s">
        <v>42</v>
      </c>
      <c r="O170" s="90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1" t="s">
        <v>141</v>
      </c>
      <c r="AT170" s="231" t="s">
        <v>137</v>
      </c>
      <c r="AU170" s="231" t="s">
        <v>87</v>
      </c>
      <c r="AY170" s="16" t="s">
        <v>134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85</v>
      </c>
      <c r="BK170" s="232">
        <f>ROUND(I170*H170,2)</f>
        <v>0</v>
      </c>
      <c r="BL170" s="16" t="s">
        <v>141</v>
      </c>
      <c r="BM170" s="231" t="s">
        <v>245</v>
      </c>
    </row>
    <row r="171" spans="1:51" s="13" customFormat="1" ht="12">
      <c r="A171" s="13"/>
      <c r="B171" s="233"/>
      <c r="C171" s="234"/>
      <c r="D171" s="235" t="s">
        <v>146</v>
      </c>
      <c r="E171" s="236" t="s">
        <v>1</v>
      </c>
      <c r="F171" s="237" t="s">
        <v>246</v>
      </c>
      <c r="G171" s="234"/>
      <c r="H171" s="238">
        <v>0.274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146</v>
      </c>
      <c r="AU171" s="244" t="s">
        <v>87</v>
      </c>
      <c r="AV171" s="13" t="s">
        <v>87</v>
      </c>
      <c r="AW171" s="13" t="s">
        <v>33</v>
      </c>
      <c r="AX171" s="13" t="s">
        <v>77</v>
      </c>
      <c r="AY171" s="244" t="s">
        <v>134</v>
      </c>
    </row>
    <row r="172" spans="1:51" s="13" customFormat="1" ht="12">
      <c r="A172" s="13"/>
      <c r="B172" s="233"/>
      <c r="C172" s="234"/>
      <c r="D172" s="235" t="s">
        <v>146</v>
      </c>
      <c r="E172" s="236" t="s">
        <v>1</v>
      </c>
      <c r="F172" s="237" t="s">
        <v>247</v>
      </c>
      <c r="G172" s="234"/>
      <c r="H172" s="238">
        <v>0.397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146</v>
      </c>
      <c r="AU172" s="244" t="s">
        <v>87</v>
      </c>
      <c r="AV172" s="13" t="s">
        <v>87</v>
      </c>
      <c r="AW172" s="13" t="s">
        <v>33</v>
      </c>
      <c r="AX172" s="13" t="s">
        <v>77</v>
      </c>
      <c r="AY172" s="244" t="s">
        <v>134</v>
      </c>
    </row>
    <row r="173" spans="1:51" s="13" customFormat="1" ht="12">
      <c r="A173" s="13"/>
      <c r="B173" s="233"/>
      <c r="C173" s="234"/>
      <c r="D173" s="235" t="s">
        <v>146</v>
      </c>
      <c r="E173" s="236" t="s">
        <v>1</v>
      </c>
      <c r="F173" s="237" t="s">
        <v>248</v>
      </c>
      <c r="G173" s="234"/>
      <c r="H173" s="238">
        <v>0.019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146</v>
      </c>
      <c r="AU173" s="244" t="s">
        <v>87</v>
      </c>
      <c r="AV173" s="13" t="s">
        <v>87</v>
      </c>
      <c r="AW173" s="13" t="s">
        <v>33</v>
      </c>
      <c r="AX173" s="13" t="s">
        <v>77</v>
      </c>
      <c r="AY173" s="244" t="s">
        <v>134</v>
      </c>
    </row>
    <row r="174" spans="1:51" s="14" customFormat="1" ht="12">
      <c r="A174" s="14"/>
      <c r="B174" s="260"/>
      <c r="C174" s="261"/>
      <c r="D174" s="235" t="s">
        <v>146</v>
      </c>
      <c r="E174" s="262" t="s">
        <v>1</v>
      </c>
      <c r="F174" s="263" t="s">
        <v>249</v>
      </c>
      <c r="G174" s="261"/>
      <c r="H174" s="264">
        <v>0.69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0" t="s">
        <v>146</v>
      </c>
      <c r="AU174" s="270" t="s">
        <v>87</v>
      </c>
      <c r="AV174" s="14" t="s">
        <v>141</v>
      </c>
      <c r="AW174" s="14" t="s">
        <v>33</v>
      </c>
      <c r="AX174" s="14" t="s">
        <v>85</v>
      </c>
      <c r="AY174" s="270" t="s">
        <v>134</v>
      </c>
    </row>
    <row r="175" spans="1:63" s="12" customFormat="1" ht="22.8" customHeight="1">
      <c r="A175" s="12"/>
      <c r="B175" s="203"/>
      <c r="C175" s="204"/>
      <c r="D175" s="205" t="s">
        <v>76</v>
      </c>
      <c r="E175" s="217" t="s">
        <v>250</v>
      </c>
      <c r="F175" s="217" t="s">
        <v>251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P176</f>
        <v>0</v>
      </c>
      <c r="Q175" s="211"/>
      <c r="R175" s="212">
        <f>R176</f>
        <v>0</v>
      </c>
      <c r="S175" s="211"/>
      <c r="T175" s="21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85</v>
      </c>
      <c r="AT175" s="215" t="s">
        <v>76</v>
      </c>
      <c r="AU175" s="215" t="s">
        <v>85</v>
      </c>
      <c r="AY175" s="214" t="s">
        <v>134</v>
      </c>
      <c r="BK175" s="216">
        <f>BK176</f>
        <v>0</v>
      </c>
    </row>
    <row r="176" spans="1:65" s="2" customFormat="1" ht="16.5" customHeight="1">
      <c r="A176" s="37"/>
      <c r="B176" s="38"/>
      <c r="C176" s="219" t="s">
        <v>252</v>
      </c>
      <c r="D176" s="219" t="s">
        <v>137</v>
      </c>
      <c r="E176" s="220" t="s">
        <v>253</v>
      </c>
      <c r="F176" s="221" t="s">
        <v>254</v>
      </c>
      <c r="G176" s="222" t="s">
        <v>221</v>
      </c>
      <c r="H176" s="223">
        <v>1.979</v>
      </c>
      <c r="I176" s="224"/>
      <c r="J176" s="225">
        <f>ROUND(I176*H176,2)</f>
        <v>0</v>
      </c>
      <c r="K176" s="226"/>
      <c r="L176" s="43"/>
      <c r="M176" s="227" t="s">
        <v>1</v>
      </c>
      <c r="N176" s="228" t="s">
        <v>42</v>
      </c>
      <c r="O176" s="90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1" t="s">
        <v>141</v>
      </c>
      <c r="AT176" s="231" t="s">
        <v>137</v>
      </c>
      <c r="AU176" s="231" t="s">
        <v>87</v>
      </c>
      <c r="AY176" s="16" t="s">
        <v>134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6" t="s">
        <v>85</v>
      </c>
      <c r="BK176" s="232">
        <f>ROUND(I176*H176,2)</f>
        <v>0</v>
      </c>
      <c r="BL176" s="16" t="s">
        <v>141</v>
      </c>
      <c r="BM176" s="231" t="s">
        <v>255</v>
      </c>
    </row>
    <row r="177" spans="1:63" s="12" customFormat="1" ht="25.9" customHeight="1">
      <c r="A177" s="12"/>
      <c r="B177" s="203"/>
      <c r="C177" s="204"/>
      <c r="D177" s="205" t="s">
        <v>76</v>
      </c>
      <c r="E177" s="206" t="s">
        <v>256</v>
      </c>
      <c r="F177" s="206" t="s">
        <v>257</v>
      </c>
      <c r="G177" s="204"/>
      <c r="H177" s="204"/>
      <c r="I177" s="207"/>
      <c r="J177" s="208">
        <f>BK177</f>
        <v>0</v>
      </c>
      <c r="K177" s="204"/>
      <c r="L177" s="209"/>
      <c r="M177" s="210"/>
      <c r="N177" s="211"/>
      <c r="O177" s="211"/>
      <c r="P177" s="212">
        <f>P178+P180+P188+P191+P202+P215+P219</f>
        <v>0</v>
      </c>
      <c r="Q177" s="211"/>
      <c r="R177" s="212">
        <f>R178+R180+R188+R191+R202+R215+R219</f>
        <v>0.6343186999999999</v>
      </c>
      <c r="S177" s="211"/>
      <c r="T177" s="213">
        <f>T178+T180+T188+T191+T202+T215+T219</f>
        <v>0.6614312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87</v>
      </c>
      <c r="AT177" s="215" t="s">
        <v>76</v>
      </c>
      <c r="AU177" s="215" t="s">
        <v>77</v>
      </c>
      <c r="AY177" s="214" t="s">
        <v>134</v>
      </c>
      <c r="BK177" s="216">
        <f>BK178+BK180+BK188+BK191+BK202+BK215+BK219</f>
        <v>0</v>
      </c>
    </row>
    <row r="178" spans="1:63" s="12" customFormat="1" ht="22.8" customHeight="1">
      <c r="A178" s="12"/>
      <c r="B178" s="203"/>
      <c r="C178" s="204"/>
      <c r="D178" s="205" t="s">
        <v>76</v>
      </c>
      <c r="E178" s="217" t="s">
        <v>258</v>
      </c>
      <c r="F178" s="217" t="s">
        <v>259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P179</f>
        <v>0</v>
      </c>
      <c r="Q178" s="211"/>
      <c r="R178" s="212">
        <f>R179</f>
        <v>0</v>
      </c>
      <c r="S178" s="211"/>
      <c r="T178" s="213">
        <f>T179</f>
        <v>0.01933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87</v>
      </c>
      <c r="AT178" s="215" t="s">
        <v>76</v>
      </c>
      <c r="AU178" s="215" t="s">
        <v>85</v>
      </c>
      <c r="AY178" s="214" t="s">
        <v>134</v>
      </c>
      <c r="BK178" s="216">
        <f>BK179</f>
        <v>0</v>
      </c>
    </row>
    <row r="179" spans="1:65" s="2" customFormat="1" ht="16.5" customHeight="1">
      <c r="A179" s="37"/>
      <c r="B179" s="38"/>
      <c r="C179" s="219" t="s">
        <v>260</v>
      </c>
      <c r="D179" s="219" t="s">
        <v>137</v>
      </c>
      <c r="E179" s="220" t="s">
        <v>261</v>
      </c>
      <c r="F179" s="221" t="s">
        <v>262</v>
      </c>
      <c r="G179" s="222" t="s">
        <v>263</v>
      </c>
      <c r="H179" s="223">
        <v>1</v>
      </c>
      <c r="I179" s="224"/>
      <c r="J179" s="225">
        <f>ROUND(I179*H179,2)</f>
        <v>0</v>
      </c>
      <c r="K179" s="226"/>
      <c r="L179" s="43"/>
      <c r="M179" s="227" t="s">
        <v>1</v>
      </c>
      <c r="N179" s="228" t="s">
        <v>42</v>
      </c>
      <c r="O179" s="90"/>
      <c r="P179" s="229">
        <f>O179*H179</f>
        <v>0</v>
      </c>
      <c r="Q179" s="229">
        <v>0</v>
      </c>
      <c r="R179" s="229">
        <f>Q179*H179</f>
        <v>0</v>
      </c>
      <c r="S179" s="229">
        <v>0.01933</v>
      </c>
      <c r="T179" s="230">
        <f>S179*H179</f>
        <v>0.01933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1" t="s">
        <v>211</v>
      </c>
      <c r="AT179" s="231" t="s">
        <v>137</v>
      </c>
      <c r="AU179" s="231" t="s">
        <v>87</v>
      </c>
      <c r="AY179" s="16" t="s">
        <v>134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6" t="s">
        <v>85</v>
      </c>
      <c r="BK179" s="232">
        <f>ROUND(I179*H179,2)</f>
        <v>0</v>
      </c>
      <c r="BL179" s="16" t="s">
        <v>211</v>
      </c>
      <c r="BM179" s="231" t="s">
        <v>264</v>
      </c>
    </row>
    <row r="180" spans="1:63" s="12" customFormat="1" ht="22.8" customHeight="1">
      <c r="A180" s="12"/>
      <c r="B180" s="203"/>
      <c r="C180" s="204"/>
      <c r="D180" s="205" t="s">
        <v>76</v>
      </c>
      <c r="E180" s="217" t="s">
        <v>265</v>
      </c>
      <c r="F180" s="217" t="s">
        <v>266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SUM(P181:P187)</f>
        <v>0</v>
      </c>
      <c r="Q180" s="211"/>
      <c r="R180" s="212">
        <f>SUM(R181:R187)</f>
        <v>0</v>
      </c>
      <c r="S180" s="211"/>
      <c r="T180" s="213">
        <f>SUM(T181:T187)</f>
        <v>0.0038052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87</v>
      </c>
      <c r="AT180" s="215" t="s">
        <v>76</v>
      </c>
      <c r="AU180" s="215" t="s">
        <v>85</v>
      </c>
      <c r="AY180" s="214" t="s">
        <v>134</v>
      </c>
      <c r="BK180" s="216">
        <f>SUM(BK181:BK187)</f>
        <v>0</v>
      </c>
    </row>
    <row r="181" spans="1:65" s="2" customFormat="1" ht="16.5" customHeight="1">
      <c r="A181" s="37"/>
      <c r="B181" s="38"/>
      <c r="C181" s="219" t="s">
        <v>267</v>
      </c>
      <c r="D181" s="219" t="s">
        <v>137</v>
      </c>
      <c r="E181" s="220" t="s">
        <v>268</v>
      </c>
      <c r="F181" s="221" t="s">
        <v>269</v>
      </c>
      <c r="G181" s="222" t="s">
        <v>95</v>
      </c>
      <c r="H181" s="223">
        <v>0.36</v>
      </c>
      <c r="I181" s="224"/>
      <c r="J181" s="225">
        <f>ROUND(I181*H181,2)</f>
        <v>0</v>
      </c>
      <c r="K181" s="226"/>
      <c r="L181" s="43"/>
      <c r="M181" s="227" t="s">
        <v>1</v>
      </c>
      <c r="N181" s="228" t="s">
        <v>42</v>
      </c>
      <c r="O181" s="90"/>
      <c r="P181" s="229">
        <f>O181*H181</f>
        <v>0</v>
      </c>
      <c r="Q181" s="229">
        <v>0</v>
      </c>
      <c r="R181" s="229">
        <f>Q181*H181</f>
        <v>0</v>
      </c>
      <c r="S181" s="229">
        <v>0.01057</v>
      </c>
      <c r="T181" s="230">
        <f>S181*H181</f>
        <v>0.0038052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1" t="s">
        <v>211</v>
      </c>
      <c r="AT181" s="231" t="s">
        <v>137</v>
      </c>
      <c r="AU181" s="231" t="s">
        <v>87</v>
      </c>
      <c r="AY181" s="16" t="s">
        <v>134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6" t="s">
        <v>85</v>
      </c>
      <c r="BK181" s="232">
        <f>ROUND(I181*H181,2)</f>
        <v>0</v>
      </c>
      <c r="BL181" s="16" t="s">
        <v>211</v>
      </c>
      <c r="BM181" s="231" t="s">
        <v>270</v>
      </c>
    </row>
    <row r="182" spans="1:51" s="13" customFormat="1" ht="12">
      <c r="A182" s="13"/>
      <c r="B182" s="233"/>
      <c r="C182" s="234"/>
      <c r="D182" s="235" t="s">
        <v>146</v>
      </c>
      <c r="E182" s="236" t="s">
        <v>1</v>
      </c>
      <c r="F182" s="237" t="s">
        <v>271</v>
      </c>
      <c r="G182" s="234"/>
      <c r="H182" s="238">
        <v>0.36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146</v>
      </c>
      <c r="AU182" s="244" t="s">
        <v>87</v>
      </c>
      <c r="AV182" s="13" t="s">
        <v>87</v>
      </c>
      <c r="AW182" s="13" t="s">
        <v>33</v>
      </c>
      <c r="AX182" s="13" t="s">
        <v>85</v>
      </c>
      <c r="AY182" s="244" t="s">
        <v>134</v>
      </c>
    </row>
    <row r="183" spans="1:65" s="2" customFormat="1" ht="21.75" customHeight="1">
      <c r="A183" s="37"/>
      <c r="B183" s="38"/>
      <c r="C183" s="219" t="s">
        <v>272</v>
      </c>
      <c r="D183" s="219" t="s">
        <v>137</v>
      </c>
      <c r="E183" s="220" t="s">
        <v>273</v>
      </c>
      <c r="F183" s="221" t="s">
        <v>274</v>
      </c>
      <c r="G183" s="222" t="s">
        <v>140</v>
      </c>
      <c r="H183" s="223">
        <v>1</v>
      </c>
      <c r="I183" s="224"/>
      <c r="J183" s="225">
        <f>ROUND(I183*H183,2)</f>
        <v>0</v>
      </c>
      <c r="K183" s="226"/>
      <c r="L183" s="43"/>
      <c r="M183" s="227" t="s">
        <v>1</v>
      </c>
      <c r="N183" s="228" t="s">
        <v>42</v>
      </c>
      <c r="O183" s="90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1" t="s">
        <v>211</v>
      </c>
      <c r="AT183" s="231" t="s">
        <v>137</v>
      </c>
      <c r="AU183" s="231" t="s">
        <v>87</v>
      </c>
      <c r="AY183" s="16" t="s">
        <v>134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6" t="s">
        <v>85</v>
      </c>
      <c r="BK183" s="232">
        <f>ROUND(I183*H183,2)</f>
        <v>0</v>
      </c>
      <c r="BL183" s="16" t="s">
        <v>211</v>
      </c>
      <c r="BM183" s="231" t="s">
        <v>275</v>
      </c>
    </row>
    <row r="184" spans="1:65" s="2" customFormat="1" ht="16.5" customHeight="1">
      <c r="A184" s="37"/>
      <c r="B184" s="38"/>
      <c r="C184" s="219" t="s">
        <v>276</v>
      </c>
      <c r="D184" s="219" t="s">
        <v>137</v>
      </c>
      <c r="E184" s="220" t="s">
        <v>277</v>
      </c>
      <c r="F184" s="221" t="s">
        <v>278</v>
      </c>
      <c r="G184" s="222" t="s">
        <v>140</v>
      </c>
      <c r="H184" s="223">
        <v>1</v>
      </c>
      <c r="I184" s="224"/>
      <c r="J184" s="225">
        <f>ROUND(I184*H184,2)</f>
        <v>0</v>
      </c>
      <c r="K184" s="226"/>
      <c r="L184" s="43"/>
      <c r="M184" s="227" t="s">
        <v>1</v>
      </c>
      <c r="N184" s="228" t="s">
        <v>42</v>
      </c>
      <c r="O184" s="90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1" t="s">
        <v>211</v>
      </c>
      <c r="AT184" s="231" t="s">
        <v>137</v>
      </c>
      <c r="AU184" s="231" t="s">
        <v>87</v>
      </c>
      <c r="AY184" s="16" t="s">
        <v>134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6" t="s">
        <v>85</v>
      </c>
      <c r="BK184" s="232">
        <f>ROUND(I184*H184,2)</f>
        <v>0</v>
      </c>
      <c r="BL184" s="16" t="s">
        <v>211</v>
      </c>
      <c r="BM184" s="231" t="s">
        <v>279</v>
      </c>
    </row>
    <row r="185" spans="1:65" s="2" customFormat="1" ht="16.5" customHeight="1">
      <c r="A185" s="37"/>
      <c r="B185" s="38"/>
      <c r="C185" s="219" t="s">
        <v>280</v>
      </c>
      <c r="D185" s="219" t="s">
        <v>137</v>
      </c>
      <c r="E185" s="220" t="s">
        <v>281</v>
      </c>
      <c r="F185" s="221" t="s">
        <v>282</v>
      </c>
      <c r="G185" s="222" t="s">
        <v>283</v>
      </c>
      <c r="H185" s="223">
        <v>2</v>
      </c>
      <c r="I185" s="224"/>
      <c r="J185" s="225">
        <f>ROUND(I185*H185,2)</f>
        <v>0</v>
      </c>
      <c r="K185" s="226"/>
      <c r="L185" s="43"/>
      <c r="M185" s="227" t="s">
        <v>1</v>
      </c>
      <c r="N185" s="228" t="s">
        <v>42</v>
      </c>
      <c r="O185" s="90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1" t="s">
        <v>211</v>
      </c>
      <c r="AT185" s="231" t="s">
        <v>137</v>
      </c>
      <c r="AU185" s="231" t="s">
        <v>87</v>
      </c>
      <c r="AY185" s="16" t="s">
        <v>134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6" t="s">
        <v>85</v>
      </c>
      <c r="BK185" s="232">
        <f>ROUND(I185*H185,2)</f>
        <v>0</v>
      </c>
      <c r="BL185" s="16" t="s">
        <v>211</v>
      </c>
      <c r="BM185" s="231" t="s">
        <v>284</v>
      </c>
    </row>
    <row r="186" spans="1:65" s="2" customFormat="1" ht="16.5" customHeight="1">
      <c r="A186" s="37"/>
      <c r="B186" s="38"/>
      <c r="C186" s="219" t="s">
        <v>285</v>
      </c>
      <c r="D186" s="219" t="s">
        <v>137</v>
      </c>
      <c r="E186" s="220" t="s">
        <v>286</v>
      </c>
      <c r="F186" s="221" t="s">
        <v>287</v>
      </c>
      <c r="G186" s="222" t="s">
        <v>283</v>
      </c>
      <c r="H186" s="223">
        <v>4</v>
      </c>
      <c r="I186" s="224"/>
      <c r="J186" s="225">
        <f>ROUND(I186*H186,2)</f>
        <v>0</v>
      </c>
      <c r="K186" s="226"/>
      <c r="L186" s="43"/>
      <c r="M186" s="227" t="s">
        <v>1</v>
      </c>
      <c r="N186" s="228" t="s">
        <v>42</v>
      </c>
      <c r="O186" s="90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1" t="s">
        <v>211</v>
      </c>
      <c r="AT186" s="231" t="s">
        <v>137</v>
      </c>
      <c r="AU186" s="231" t="s">
        <v>87</v>
      </c>
      <c r="AY186" s="16" t="s">
        <v>134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6" t="s">
        <v>85</v>
      </c>
      <c r="BK186" s="232">
        <f>ROUND(I186*H186,2)</f>
        <v>0</v>
      </c>
      <c r="BL186" s="16" t="s">
        <v>211</v>
      </c>
      <c r="BM186" s="231" t="s">
        <v>288</v>
      </c>
    </row>
    <row r="187" spans="1:65" s="2" customFormat="1" ht="16.5" customHeight="1">
      <c r="A187" s="37"/>
      <c r="B187" s="38"/>
      <c r="C187" s="219" t="s">
        <v>289</v>
      </c>
      <c r="D187" s="219" t="s">
        <v>137</v>
      </c>
      <c r="E187" s="220" t="s">
        <v>290</v>
      </c>
      <c r="F187" s="221" t="s">
        <v>291</v>
      </c>
      <c r="G187" s="222" t="s">
        <v>283</v>
      </c>
      <c r="H187" s="223">
        <v>2</v>
      </c>
      <c r="I187" s="224"/>
      <c r="J187" s="225">
        <f>ROUND(I187*H187,2)</f>
        <v>0</v>
      </c>
      <c r="K187" s="226"/>
      <c r="L187" s="43"/>
      <c r="M187" s="227" t="s">
        <v>1</v>
      </c>
      <c r="N187" s="228" t="s">
        <v>42</v>
      </c>
      <c r="O187" s="90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1" t="s">
        <v>211</v>
      </c>
      <c r="AT187" s="231" t="s">
        <v>137</v>
      </c>
      <c r="AU187" s="231" t="s">
        <v>87</v>
      </c>
      <c r="AY187" s="16" t="s">
        <v>134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6" t="s">
        <v>85</v>
      </c>
      <c r="BK187" s="232">
        <f>ROUND(I187*H187,2)</f>
        <v>0</v>
      </c>
      <c r="BL187" s="16" t="s">
        <v>211</v>
      </c>
      <c r="BM187" s="231" t="s">
        <v>292</v>
      </c>
    </row>
    <row r="188" spans="1:63" s="12" customFormat="1" ht="22.8" customHeight="1">
      <c r="A188" s="12"/>
      <c r="B188" s="203"/>
      <c r="C188" s="204"/>
      <c r="D188" s="205" t="s">
        <v>76</v>
      </c>
      <c r="E188" s="217" t="s">
        <v>293</v>
      </c>
      <c r="F188" s="217" t="s">
        <v>294</v>
      </c>
      <c r="G188" s="204"/>
      <c r="H188" s="204"/>
      <c r="I188" s="207"/>
      <c r="J188" s="218">
        <f>BK188</f>
        <v>0</v>
      </c>
      <c r="K188" s="204"/>
      <c r="L188" s="209"/>
      <c r="M188" s="210"/>
      <c r="N188" s="211"/>
      <c r="O188" s="211"/>
      <c r="P188" s="212">
        <f>SUM(P189:P190)</f>
        <v>0</v>
      </c>
      <c r="Q188" s="211"/>
      <c r="R188" s="212">
        <f>SUM(R189:R190)</f>
        <v>0.0175</v>
      </c>
      <c r="S188" s="211"/>
      <c r="T188" s="213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4" t="s">
        <v>87</v>
      </c>
      <c r="AT188" s="215" t="s">
        <v>76</v>
      </c>
      <c r="AU188" s="215" t="s">
        <v>85</v>
      </c>
      <c r="AY188" s="214" t="s">
        <v>134</v>
      </c>
      <c r="BK188" s="216">
        <f>SUM(BK189:BK190)</f>
        <v>0</v>
      </c>
    </row>
    <row r="189" spans="1:65" s="2" customFormat="1" ht="33" customHeight="1">
      <c r="A189" s="37"/>
      <c r="B189" s="38"/>
      <c r="C189" s="219" t="s">
        <v>295</v>
      </c>
      <c r="D189" s="219" t="s">
        <v>137</v>
      </c>
      <c r="E189" s="220" t="s">
        <v>296</v>
      </c>
      <c r="F189" s="221" t="s">
        <v>297</v>
      </c>
      <c r="G189" s="222" t="s">
        <v>140</v>
      </c>
      <c r="H189" s="223">
        <v>1</v>
      </c>
      <c r="I189" s="224"/>
      <c r="J189" s="225">
        <f>ROUND(I189*H189,2)</f>
        <v>0</v>
      </c>
      <c r="K189" s="226"/>
      <c r="L189" s="43"/>
      <c r="M189" s="227" t="s">
        <v>1</v>
      </c>
      <c r="N189" s="228" t="s">
        <v>42</v>
      </c>
      <c r="O189" s="90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1" t="s">
        <v>211</v>
      </c>
      <c r="AT189" s="231" t="s">
        <v>137</v>
      </c>
      <c r="AU189" s="231" t="s">
        <v>87</v>
      </c>
      <c r="AY189" s="16" t="s">
        <v>134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6" t="s">
        <v>85</v>
      </c>
      <c r="BK189" s="232">
        <f>ROUND(I189*H189,2)</f>
        <v>0</v>
      </c>
      <c r="BL189" s="16" t="s">
        <v>211</v>
      </c>
      <c r="BM189" s="231" t="s">
        <v>298</v>
      </c>
    </row>
    <row r="190" spans="1:65" s="2" customFormat="1" ht="21.75" customHeight="1">
      <c r="A190" s="37"/>
      <c r="B190" s="38"/>
      <c r="C190" s="245" t="s">
        <v>299</v>
      </c>
      <c r="D190" s="245" t="s">
        <v>188</v>
      </c>
      <c r="E190" s="246" t="s">
        <v>300</v>
      </c>
      <c r="F190" s="247" t="s">
        <v>301</v>
      </c>
      <c r="G190" s="248" t="s">
        <v>140</v>
      </c>
      <c r="H190" s="249">
        <v>1</v>
      </c>
      <c r="I190" s="250"/>
      <c r="J190" s="251">
        <f>ROUND(I190*H190,2)</f>
        <v>0</v>
      </c>
      <c r="K190" s="252"/>
      <c r="L190" s="253"/>
      <c r="M190" s="254" t="s">
        <v>1</v>
      </c>
      <c r="N190" s="255" t="s">
        <v>42</v>
      </c>
      <c r="O190" s="90"/>
      <c r="P190" s="229">
        <f>O190*H190</f>
        <v>0</v>
      </c>
      <c r="Q190" s="229">
        <v>0.0175</v>
      </c>
      <c r="R190" s="229">
        <f>Q190*H190</f>
        <v>0.0175</v>
      </c>
      <c r="S190" s="229">
        <v>0</v>
      </c>
      <c r="T190" s="23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1" t="s">
        <v>299</v>
      </c>
      <c r="AT190" s="231" t="s">
        <v>188</v>
      </c>
      <c r="AU190" s="231" t="s">
        <v>87</v>
      </c>
      <c r="AY190" s="16" t="s">
        <v>134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6" t="s">
        <v>85</v>
      </c>
      <c r="BK190" s="232">
        <f>ROUND(I190*H190,2)</f>
        <v>0</v>
      </c>
      <c r="BL190" s="16" t="s">
        <v>211</v>
      </c>
      <c r="BM190" s="231" t="s">
        <v>302</v>
      </c>
    </row>
    <row r="191" spans="1:63" s="12" customFormat="1" ht="22.8" customHeight="1">
      <c r="A191" s="12"/>
      <c r="B191" s="203"/>
      <c r="C191" s="204"/>
      <c r="D191" s="205" t="s">
        <v>76</v>
      </c>
      <c r="E191" s="217" t="s">
        <v>303</v>
      </c>
      <c r="F191" s="217" t="s">
        <v>304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SUM(P192:P201)</f>
        <v>0</v>
      </c>
      <c r="Q191" s="211"/>
      <c r="R191" s="212">
        <f>SUM(R192:R201)</f>
        <v>0.16362</v>
      </c>
      <c r="S191" s="211"/>
      <c r="T191" s="213">
        <f>SUM(T192:T201)</f>
        <v>0.2118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87</v>
      </c>
      <c r="AT191" s="215" t="s">
        <v>76</v>
      </c>
      <c r="AU191" s="215" t="s">
        <v>85</v>
      </c>
      <c r="AY191" s="214" t="s">
        <v>134</v>
      </c>
      <c r="BK191" s="216">
        <f>SUM(BK192:BK201)</f>
        <v>0</v>
      </c>
    </row>
    <row r="192" spans="1:65" s="2" customFormat="1" ht="16.5" customHeight="1">
      <c r="A192" s="37"/>
      <c r="B192" s="38"/>
      <c r="C192" s="219" t="s">
        <v>305</v>
      </c>
      <c r="D192" s="219" t="s">
        <v>137</v>
      </c>
      <c r="E192" s="220" t="s">
        <v>306</v>
      </c>
      <c r="F192" s="221" t="s">
        <v>307</v>
      </c>
      <c r="G192" s="222" t="s">
        <v>95</v>
      </c>
      <c r="H192" s="223">
        <v>6</v>
      </c>
      <c r="I192" s="224"/>
      <c r="J192" s="225">
        <f>ROUND(I192*H192,2)</f>
        <v>0</v>
      </c>
      <c r="K192" s="226"/>
      <c r="L192" s="43"/>
      <c r="M192" s="227" t="s">
        <v>1</v>
      </c>
      <c r="N192" s="228" t="s">
        <v>42</v>
      </c>
      <c r="O192" s="90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1" t="s">
        <v>211</v>
      </c>
      <c r="AT192" s="231" t="s">
        <v>137</v>
      </c>
      <c r="AU192" s="231" t="s">
        <v>87</v>
      </c>
      <c r="AY192" s="16" t="s">
        <v>134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6" t="s">
        <v>85</v>
      </c>
      <c r="BK192" s="232">
        <f>ROUND(I192*H192,2)</f>
        <v>0</v>
      </c>
      <c r="BL192" s="16" t="s">
        <v>211</v>
      </c>
      <c r="BM192" s="231" t="s">
        <v>308</v>
      </c>
    </row>
    <row r="193" spans="1:65" s="2" customFormat="1" ht="16.5" customHeight="1">
      <c r="A193" s="37"/>
      <c r="B193" s="38"/>
      <c r="C193" s="219" t="s">
        <v>309</v>
      </c>
      <c r="D193" s="219" t="s">
        <v>137</v>
      </c>
      <c r="E193" s="220" t="s">
        <v>310</v>
      </c>
      <c r="F193" s="221" t="s">
        <v>311</v>
      </c>
      <c r="G193" s="222" t="s">
        <v>95</v>
      </c>
      <c r="H193" s="223">
        <v>6</v>
      </c>
      <c r="I193" s="224"/>
      <c r="J193" s="225">
        <f>ROUND(I193*H193,2)</f>
        <v>0</v>
      </c>
      <c r="K193" s="226"/>
      <c r="L193" s="43"/>
      <c r="M193" s="227" t="s">
        <v>1</v>
      </c>
      <c r="N193" s="228" t="s">
        <v>42</v>
      </c>
      <c r="O193" s="90"/>
      <c r="P193" s="229">
        <f>O193*H193</f>
        <v>0</v>
      </c>
      <c r="Q193" s="229">
        <v>0.0003</v>
      </c>
      <c r="R193" s="229">
        <f>Q193*H193</f>
        <v>0.0018</v>
      </c>
      <c r="S193" s="229">
        <v>0</v>
      </c>
      <c r="T193" s="23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1" t="s">
        <v>211</v>
      </c>
      <c r="AT193" s="231" t="s">
        <v>137</v>
      </c>
      <c r="AU193" s="231" t="s">
        <v>87</v>
      </c>
      <c r="AY193" s="16" t="s">
        <v>134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6" t="s">
        <v>85</v>
      </c>
      <c r="BK193" s="232">
        <f>ROUND(I193*H193,2)</f>
        <v>0</v>
      </c>
      <c r="BL193" s="16" t="s">
        <v>211</v>
      </c>
      <c r="BM193" s="231" t="s">
        <v>312</v>
      </c>
    </row>
    <row r="194" spans="1:65" s="2" customFormat="1" ht="16.5" customHeight="1">
      <c r="A194" s="37"/>
      <c r="B194" s="38"/>
      <c r="C194" s="219" t="s">
        <v>313</v>
      </c>
      <c r="D194" s="219" t="s">
        <v>137</v>
      </c>
      <c r="E194" s="220" t="s">
        <v>314</v>
      </c>
      <c r="F194" s="221" t="s">
        <v>315</v>
      </c>
      <c r="G194" s="222" t="s">
        <v>95</v>
      </c>
      <c r="H194" s="223">
        <v>6</v>
      </c>
      <c r="I194" s="224"/>
      <c r="J194" s="225">
        <f>ROUND(I194*H194,2)</f>
        <v>0</v>
      </c>
      <c r="K194" s="226"/>
      <c r="L194" s="43"/>
      <c r="M194" s="227" t="s">
        <v>1</v>
      </c>
      <c r="N194" s="228" t="s">
        <v>42</v>
      </c>
      <c r="O194" s="90"/>
      <c r="P194" s="229">
        <f>O194*H194</f>
        <v>0</v>
      </c>
      <c r="Q194" s="229">
        <v>0</v>
      </c>
      <c r="R194" s="229">
        <f>Q194*H194</f>
        <v>0</v>
      </c>
      <c r="S194" s="229">
        <v>0.0353</v>
      </c>
      <c r="T194" s="230">
        <f>S194*H194</f>
        <v>0.2118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1" t="s">
        <v>211</v>
      </c>
      <c r="AT194" s="231" t="s">
        <v>137</v>
      </c>
      <c r="AU194" s="231" t="s">
        <v>87</v>
      </c>
      <c r="AY194" s="16" t="s">
        <v>134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6" t="s">
        <v>85</v>
      </c>
      <c r="BK194" s="232">
        <f>ROUND(I194*H194,2)</f>
        <v>0</v>
      </c>
      <c r="BL194" s="16" t="s">
        <v>211</v>
      </c>
      <c r="BM194" s="231" t="s">
        <v>316</v>
      </c>
    </row>
    <row r="195" spans="1:51" s="13" customFormat="1" ht="12">
      <c r="A195" s="13"/>
      <c r="B195" s="233"/>
      <c r="C195" s="234"/>
      <c r="D195" s="235" t="s">
        <v>146</v>
      </c>
      <c r="E195" s="236" t="s">
        <v>1</v>
      </c>
      <c r="F195" s="237" t="s">
        <v>148</v>
      </c>
      <c r="G195" s="234"/>
      <c r="H195" s="238">
        <v>6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146</v>
      </c>
      <c r="AU195" s="244" t="s">
        <v>87</v>
      </c>
      <c r="AV195" s="13" t="s">
        <v>87</v>
      </c>
      <c r="AW195" s="13" t="s">
        <v>33</v>
      </c>
      <c r="AX195" s="13" t="s">
        <v>85</v>
      </c>
      <c r="AY195" s="244" t="s">
        <v>134</v>
      </c>
    </row>
    <row r="196" spans="1:65" s="2" customFormat="1" ht="21.75" customHeight="1">
      <c r="A196" s="37"/>
      <c r="B196" s="38"/>
      <c r="C196" s="219" t="s">
        <v>317</v>
      </c>
      <c r="D196" s="219" t="s">
        <v>137</v>
      </c>
      <c r="E196" s="220" t="s">
        <v>318</v>
      </c>
      <c r="F196" s="221" t="s">
        <v>319</v>
      </c>
      <c r="G196" s="222" t="s">
        <v>95</v>
      </c>
      <c r="H196" s="223">
        <v>6</v>
      </c>
      <c r="I196" s="224"/>
      <c r="J196" s="225">
        <f>ROUND(I196*H196,2)</f>
        <v>0</v>
      </c>
      <c r="K196" s="226"/>
      <c r="L196" s="43"/>
      <c r="M196" s="227" t="s">
        <v>1</v>
      </c>
      <c r="N196" s="228" t="s">
        <v>42</v>
      </c>
      <c r="O196" s="90"/>
      <c r="P196" s="229">
        <f>O196*H196</f>
        <v>0</v>
      </c>
      <c r="Q196" s="229">
        <v>0.0075</v>
      </c>
      <c r="R196" s="229">
        <f>Q196*H196</f>
        <v>0.045</v>
      </c>
      <c r="S196" s="229">
        <v>0</v>
      </c>
      <c r="T196" s="23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1" t="s">
        <v>211</v>
      </c>
      <c r="AT196" s="231" t="s">
        <v>137</v>
      </c>
      <c r="AU196" s="231" t="s">
        <v>87</v>
      </c>
      <c r="AY196" s="16" t="s">
        <v>134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6" t="s">
        <v>85</v>
      </c>
      <c r="BK196" s="232">
        <f>ROUND(I196*H196,2)</f>
        <v>0</v>
      </c>
      <c r="BL196" s="16" t="s">
        <v>211</v>
      </c>
      <c r="BM196" s="231" t="s">
        <v>320</v>
      </c>
    </row>
    <row r="197" spans="1:51" s="13" customFormat="1" ht="12">
      <c r="A197" s="13"/>
      <c r="B197" s="233"/>
      <c r="C197" s="234"/>
      <c r="D197" s="235" t="s">
        <v>146</v>
      </c>
      <c r="E197" s="236" t="s">
        <v>1</v>
      </c>
      <c r="F197" s="237" t="s">
        <v>321</v>
      </c>
      <c r="G197" s="234"/>
      <c r="H197" s="238">
        <v>6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146</v>
      </c>
      <c r="AU197" s="244" t="s">
        <v>87</v>
      </c>
      <c r="AV197" s="13" t="s">
        <v>87</v>
      </c>
      <c r="AW197" s="13" t="s">
        <v>33</v>
      </c>
      <c r="AX197" s="13" t="s">
        <v>85</v>
      </c>
      <c r="AY197" s="244" t="s">
        <v>134</v>
      </c>
    </row>
    <row r="198" spans="1:65" s="2" customFormat="1" ht="21.75" customHeight="1">
      <c r="A198" s="37"/>
      <c r="B198" s="38"/>
      <c r="C198" s="245" t="s">
        <v>322</v>
      </c>
      <c r="D198" s="245" t="s">
        <v>188</v>
      </c>
      <c r="E198" s="246" t="s">
        <v>323</v>
      </c>
      <c r="F198" s="247" t="s">
        <v>324</v>
      </c>
      <c r="G198" s="248" t="s">
        <v>95</v>
      </c>
      <c r="H198" s="249">
        <v>6.6</v>
      </c>
      <c r="I198" s="250"/>
      <c r="J198" s="251">
        <f>ROUND(I198*H198,2)</f>
        <v>0</v>
      </c>
      <c r="K198" s="252"/>
      <c r="L198" s="253"/>
      <c r="M198" s="254" t="s">
        <v>1</v>
      </c>
      <c r="N198" s="255" t="s">
        <v>42</v>
      </c>
      <c r="O198" s="90"/>
      <c r="P198" s="229">
        <f>O198*H198</f>
        <v>0</v>
      </c>
      <c r="Q198" s="229">
        <v>0.0177</v>
      </c>
      <c r="R198" s="229">
        <f>Q198*H198</f>
        <v>0.11682</v>
      </c>
      <c r="S198" s="229">
        <v>0</v>
      </c>
      <c r="T198" s="23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1" t="s">
        <v>299</v>
      </c>
      <c r="AT198" s="231" t="s">
        <v>188</v>
      </c>
      <c r="AU198" s="231" t="s">
        <v>87</v>
      </c>
      <c r="AY198" s="16" t="s">
        <v>134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6" t="s">
        <v>85</v>
      </c>
      <c r="BK198" s="232">
        <f>ROUND(I198*H198,2)</f>
        <v>0</v>
      </c>
      <c r="BL198" s="16" t="s">
        <v>211</v>
      </c>
      <c r="BM198" s="231" t="s">
        <v>325</v>
      </c>
    </row>
    <row r="199" spans="1:51" s="13" customFormat="1" ht="12">
      <c r="A199" s="13"/>
      <c r="B199" s="233"/>
      <c r="C199" s="234"/>
      <c r="D199" s="235" t="s">
        <v>146</v>
      </c>
      <c r="E199" s="234"/>
      <c r="F199" s="237" t="s">
        <v>326</v>
      </c>
      <c r="G199" s="234"/>
      <c r="H199" s="238">
        <v>6.6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146</v>
      </c>
      <c r="AU199" s="244" t="s">
        <v>87</v>
      </c>
      <c r="AV199" s="13" t="s">
        <v>87</v>
      </c>
      <c r="AW199" s="13" t="s">
        <v>4</v>
      </c>
      <c r="AX199" s="13" t="s">
        <v>85</v>
      </c>
      <c r="AY199" s="244" t="s">
        <v>134</v>
      </c>
    </row>
    <row r="200" spans="1:65" s="2" customFormat="1" ht="21.75" customHeight="1">
      <c r="A200" s="37"/>
      <c r="B200" s="38"/>
      <c r="C200" s="219" t="s">
        <v>327</v>
      </c>
      <c r="D200" s="219" t="s">
        <v>137</v>
      </c>
      <c r="E200" s="220" t="s">
        <v>328</v>
      </c>
      <c r="F200" s="221" t="s">
        <v>329</v>
      </c>
      <c r="G200" s="222" t="s">
        <v>221</v>
      </c>
      <c r="H200" s="223">
        <v>0.164</v>
      </c>
      <c r="I200" s="224"/>
      <c r="J200" s="225">
        <f>ROUND(I200*H200,2)</f>
        <v>0</v>
      </c>
      <c r="K200" s="226"/>
      <c r="L200" s="43"/>
      <c r="M200" s="227" t="s">
        <v>1</v>
      </c>
      <c r="N200" s="228" t="s">
        <v>42</v>
      </c>
      <c r="O200" s="90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1" t="s">
        <v>211</v>
      </c>
      <c r="AT200" s="231" t="s">
        <v>137</v>
      </c>
      <c r="AU200" s="231" t="s">
        <v>87</v>
      </c>
      <c r="AY200" s="16" t="s">
        <v>134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6" t="s">
        <v>85</v>
      </c>
      <c r="BK200" s="232">
        <f>ROUND(I200*H200,2)</f>
        <v>0</v>
      </c>
      <c r="BL200" s="16" t="s">
        <v>211</v>
      </c>
      <c r="BM200" s="231" t="s">
        <v>330</v>
      </c>
    </row>
    <row r="201" spans="1:65" s="2" customFormat="1" ht="21.75" customHeight="1">
      <c r="A201" s="37"/>
      <c r="B201" s="38"/>
      <c r="C201" s="219" t="s">
        <v>331</v>
      </c>
      <c r="D201" s="219" t="s">
        <v>137</v>
      </c>
      <c r="E201" s="220" t="s">
        <v>332</v>
      </c>
      <c r="F201" s="221" t="s">
        <v>333</v>
      </c>
      <c r="G201" s="222" t="s">
        <v>221</v>
      </c>
      <c r="H201" s="223">
        <v>0.164</v>
      </c>
      <c r="I201" s="224"/>
      <c r="J201" s="225">
        <f>ROUND(I201*H201,2)</f>
        <v>0</v>
      </c>
      <c r="K201" s="226"/>
      <c r="L201" s="43"/>
      <c r="M201" s="227" t="s">
        <v>1</v>
      </c>
      <c r="N201" s="228" t="s">
        <v>42</v>
      </c>
      <c r="O201" s="90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1" t="s">
        <v>211</v>
      </c>
      <c r="AT201" s="231" t="s">
        <v>137</v>
      </c>
      <c r="AU201" s="231" t="s">
        <v>87</v>
      </c>
      <c r="AY201" s="16" t="s">
        <v>134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6" t="s">
        <v>85</v>
      </c>
      <c r="BK201" s="232">
        <f>ROUND(I201*H201,2)</f>
        <v>0</v>
      </c>
      <c r="BL201" s="16" t="s">
        <v>211</v>
      </c>
      <c r="BM201" s="231" t="s">
        <v>334</v>
      </c>
    </row>
    <row r="202" spans="1:63" s="12" customFormat="1" ht="22.8" customHeight="1">
      <c r="A202" s="12"/>
      <c r="B202" s="203"/>
      <c r="C202" s="204"/>
      <c r="D202" s="205" t="s">
        <v>76</v>
      </c>
      <c r="E202" s="217" t="s">
        <v>335</v>
      </c>
      <c r="F202" s="217" t="s">
        <v>336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SUM(P203:P214)</f>
        <v>0</v>
      </c>
      <c r="Q202" s="211"/>
      <c r="R202" s="212">
        <f>SUM(R203:R214)</f>
        <v>0.4264176</v>
      </c>
      <c r="S202" s="211"/>
      <c r="T202" s="213">
        <f>SUM(T203:T214)</f>
        <v>0.426496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4" t="s">
        <v>87</v>
      </c>
      <c r="AT202" s="215" t="s">
        <v>76</v>
      </c>
      <c r="AU202" s="215" t="s">
        <v>85</v>
      </c>
      <c r="AY202" s="214" t="s">
        <v>134</v>
      </c>
      <c r="BK202" s="216">
        <f>SUM(BK203:BK214)</f>
        <v>0</v>
      </c>
    </row>
    <row r="203" spans="1:65" s="2" customFormat="1" ht="16.5" customHeight="1">
      <c r="A203" s="37"/>
      <c r="B203" s="38"/>
      <c r="C203" s="219" t="s">
        <v>337</v>
      </c>
      <c r="D203" s="219" t="s">
        <v>137</v>
      </c>
      <c r="E203" s="220" t="s">
        <v>338</v>
      </c>
      <c r="F203" s="221" t="s">
        <v>339</v>
      </c>
      <c r="G203" s="222" t="s">
        <v>95</v>
      </c>
      <c r="H203" s="223">
        <v>20.72</v>
      </c>
      <c r="I203" s="224"/>
      <c r="J203" s="225">
        <f>ROUND(I203*H203,2)</f>
        <v>0</v>
      </c>
      <c r="K203" s="226"/>
      <c r="L203" s="43"/>
      <c r="M203" s="227" t="s">
        <v>1</v>
      </c>
      <c r="N203" s="228" t="s">
        <v>42</v>
      </c>
      <c r="O203" s="90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1" t="s">
        <v>211</v>
      </c>
      <c r="AT203" s="231" t="s">
        <v>137</v>
      </c>
      <c r="AU203" s="231" t="s">
        <v>87</v>
      </c>
      <c r="AY203" s="16" t="s">
        <v>134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6" t="s">
        <v>85</v>
      </c>
      <c r="BK203" s="232">
        <f>ROUND(I203*H203,2)</f>
        <v>0</v>
      </c>
      <c r="BL203" s="16" t="s">
        <v>211</v>
      </c>
      <c r="BM203" s="231" t="s">
        <v>340</v>
      </c>
    </row>
    <row r="204" spans="1:51" s="13" customFormat="1" ht="12">
      <c r="A204" s="13"/>
      <c r="B204" s="233"/>
      <c r="C204" s="234"/>
      <c r="D204" s="235" t="s">
        <v>146</v>
      </c>
      <c r="E204" s="236" t="s">
        <v>94</v>
      </c>
      <c r="F204" s="237" t="s">
        <v>341</v>
      </c>
      <c r="G204" s="234"/>
      <c r="H204" s="238">
        <v>20.72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146</v>
      </c>
      <c r="AU204" s="244" t="s">
        <v>87</v>
      </c>
      <c r="AV204" s="13" t="s">
        <v>87</v>
      </c>
      <c r="AW204" s="13" t="s">
        <v>33</v>
      </c>
      <c r="AX204" s="13" t="s">
        <v>85</v>
      </c>
      <c r="AY204" s="244" t="s">
        <v>134</v>
      </c>
    </row>
    <row r="205" spans="1:65" s="2" customFormat="1" ht="16.5" customHeight="1">
      <c r="A205" s="37"/>
      <c r="B205" s="38"/>
      <c r="C205" s="219" t="s">
        <v>342</v>
      </c>
      <c r="D205" s="219" t="s">
        <v>137</v>
      </c>
      <c r="E205" s="220" t="s">
        <v>343</v>
      </c>
      <c r="F205" s="221" t="s">
        <v>344</v>
      </c>
      <c r="G205" s="222" t="s">
        <v>95</v>
      </c>
      <c r="H205" s="223">
        <v>20.72</v>
      </c>
      <c r="I205" s="224"/>
      <c r="J205" s="225">
        <f>ROUND(I205*H205,2)</f>
        <v>0</v>
      </c>
      <c r="K205" s="226"/>
      <c r="L205" s="43"/>
      <c r="M205" s="227" t="s">
        <v>1</v>
      </c>
      <c r="N205" s="228" t="s">
        <v>42</v>
      </c>
      <c r="O205" s="90"/>
      <c r="P205" s="229">
        <f>O205*H205</f>
        <v>0</v>
      </c>
      <c r="Q205" s="229">
        <v>0.0003</v>
      </c>
      <c r="R205" s="229">
        <f>Q205*H205</f>
        <v>0.006215999999999999</v>
      </c>
      <c r="S205" s="229">
        <v>0</v>
      </c>
      <c r="T205" s="23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1" t="s">
        <v>211</v>
      </c>
      <c r="AT205" s="231" t="s">
        <v>137</v>
      </c>
      <c r="AU205" s="231" t="s">
        <v>87</v>
      </c>
      <c r="AY205" s="16" t="s">
        <v>134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6" t="s">
        <v>85</v>
      </c>
      <c r="BK205" s="232">
        <f>ROUND(I205*H205,2)</f>
        <v>0</v>
      </c>
      <c r="BL205" s="16" t="s">
        <v>211</v>
      </c>
      <c r="BM205" s="231" t="s">
        <v>345</v>
      </c>
    </row>
    <row r="206" spans="1:51" s="13" customFormat="1" ht="12">
      <c r="A206" s="13"/>
      <c r="B206" s="233"/>
      <c r="C206" s="234"/>
      <c r="D206" s="235" t="s">
        <v>146</v>
      </c>
      <c r="E206" s="236" t="s">
        <v>1</v>
      </c>
      <c r="F206" s="237" t="s">
        <v>94</v>
      </c>
      <c r="G206" s="234"/>
      <c r="H206" s="238">
        <v>20.72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146</v>
      </c>
      <c r="AU206" s="244" t="s">
        <v>87</v>
      </c>
      <c r="AV206" s="13" t="s">
        <v>87</v>
      </c>
      <c r="AW206" s="13" t="s">
        <v>33</v>
      </c>
      <c r="AX206" s="13" t="s">
        <v>85</v>
      </c>
      <c r="AY206" s="244" t="s">
        <v>134</v>
      </c>
    </row>
    <row r="207" spans="1:65" s="2" customFormat="1" ht="21.75" customHeight="1">
      <c r="A207" s="37"/>
      <c r="B207" s="38"/>
      <c r="C207" s="219" t="s">
        <v>346</v>
      </c>
      <c r="D207" s="219" t="s">
        <v>137</v>
      </c>
      <c r="E207" s="220" t="s">
        <v>347</v>
      </c>
      <c r="F207" s="221" t="s">
        <v>348</v>
      </c>
      <c r="G207" s="222" t="s">
        <v>95</v>
      </c>
      <c r="H207" s="223">
        <v>15.68</v>
      </c>
      <c r="I207" s="224"/>
      <c r="J207" s="225">
        <f>ROUND(I207*H207,2)</f>
        <v>0</v>
      </c>
      <c r="K207" s="226"/>
      <c r="L207" s="43"/>
      <c r="M207" s="227" t="s">
        <v>1</v>
      </c>
      <c r="N207" s="228" t="s">
        <v>42</v>
      </c>
      <c r="O207" s="90"/>
      <c r="P207" s="229">
        <f>O207*H207</f>
        <v>0</v>
      </c>
      <c r="Q207" s="229">
        <v>0</v>
      </c>
      <c r="R207" s="229">
        <f>Q207*H207</f>
        <v>0</v>
      </c>
      <c r="S207" s="229">
        <v>0.0272</v>
      </c>
      <c r="T207" s="230">
        <f>S207*H207</f>
        <v>0.426496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1" t="s">
        <v>211</v>
      </c>
      <c r="AT207" s="231" t="s">
        <v>137</v>
      </c>
      <c r="AU207" s="231" t="s">
        <v>87</v>
      </c>
      <c r="AY207" s="16" t="s">
        <v>134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6" t="s">
        <v>85</v>
      </c>
      <c r="BK207" s="232">
        <f>ROUND(I207*H207,2)</f>
        <v>0</v>
      </c>
      <c r="BL207" s="16" t="s">
        <v>211</v>
      </c>
      <c r="BM207" s="231" t="s">
        <v>349</v>
      </c>
    </row>
    <row r="208" spans="1:51" s="13" customFormat="1" ht="12">
      <c r="A208" s="13"/>
      <c r="B208" s="233"/>
      <c r="C208" s="234"/>
      <c r="D208" s="235" t="s">
        <v>146</v>
      </c>
      <c r="E208" s="236" t="s">
        <v>1</v>
      </c>
      <c r="F208" s="237" t="s">
        <v>350</v>
      </c>
      <c r="G208" s="234"/>
      <c r="H208" s="238">
        <v>15.68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146</v>
      </c>
      <c r="AU208" s="244" t="s">
        <v>87</v>
      </c>
      <c r="AV208" s="13" t="s">
        <v>87</v>
      </c>
      <c r="AW208" s="13" t="s">
        <v>33</v>
      </c>
      <c r="AX208" s="13" t="s">
        <v>85</v>
      </c>
      <c r="AY208" s="244" t="s">
        <v>134</v>
      </c>
    </row>
    <row r="209" spans="1:65" s="2" customFormat="1" ht="21.75" customHeight="1">
      <c r="A209" s="37"/>
      <c r="B209" s="38"/>
      <c r="C209" s="219" t="s">
        <v>351</v>
      </c>
      <c r="D209" s="219" t="s">
        <v>137</v>
      </c>
      <c r="E209" s="220" t="s">
        <v>352</v>
      </c>
      <c r="F209" s="221" t="s">
        <v>353</v>
      </c>
      <c r="G209" s="222" t="s">
        <v>95</v>
      </c>
      <c r="H209" s="223">
        <v>20.72</v>
      </c>
      <c r="I209" s="224"/>
      <c r="J209" s="225">
        <f>ROUND(I209*H209,2)</f>
        <v>0</v>
      </c>
      <c r="K209" s="226"/>
      <c r="L209" s="43"/>
      <c r="M209" s="227" t="s">
        <v>1</v>
      </c>
      <c r="N209" s="228" t="s">
        <v>42</v>
      </c>
      <c r="O209" s="90"/>
      <c r="P209" s="229">
        <f>O209*H209</f>
        <v>0</v>
      </c>
      <c r="Q209" s="229">
        <v>0.0073</v>
      </c>
      <c r="R209" s="229">
        <f>Q209*H209</f>
        <v>0.151256</v>
      </c>
      <c r="S209" s="229">
        <v>0</v>
      </c>
      <c r="T209" s="23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1" t="s">
        <v>211</v>
      </c>
      <c r="AT209" s="231" t="s">
        <v>137</v>
      </c>
      <c r="AU209" s="231" t="s">
        <v>87</v>
      </c>
      <c r="AY209" s="16" t="s">
        <v>134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6" t="s">
        <v>85</v>
      </c>
      <c r="BK209" s="232">
        <f>ROUND(I209*H209,2)</f>
        <v>0</v>
      </c>
      <c r="BL209" s="16" t="s">
        <v>211</v>
      </c>
      <c r="BM209" s="231" t="s">
        <v>354</v>
      </c>
    </row>
    <row r="210" spans="1:51" s="13" customFormat="1" ht="12">
      <c r="A210" s="13"/>
      <c r="B210" s="233"/>
      <c r="C210" s="234"/>
      <c r="D210" s="235" t="s">
        <v>146</v>
      </c>
      <c r="E210" s="236" t="s">
        <v>1</v>
      </c>
      <c r="F210" s="237" t="s">
        <v>94</v>
      </c>
      <c r="G210" s="234"/>
      <c r="H210" s="238">
        <v>20.72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146</v>
      </c>
      <c r="AU210" s="244" t="s">
        <v>87</v>
      </c>
      <c r="AV210" s="13" t="s">
        <v>87</v>
      </c>
      <c r="AW210" s="13" t="s">
        <v>33</v>
      </c>
      <c r="AX210" s="13" t="s">
        <v>85</v>
      </c>
      <c r="AY210" s="244" t="s">
        <v>134</v>
      </c>
    </row>
    <row r="211" spans="1:65" s="2" customFormat="1" ht="16.5" customHeight="1">
      <c r="A211" s="37"/>
      <c r="B211" s="38"/>
      <c r="C211" s="245" t="s">
        <v>355</v>
      </c>
      <c r="D211" s="245" t="s">
        <v>188</v>
      </c>
      <c r="E211" s="246" t="s">
        <v>356</v>
      </c>
      <c r="F211" s="247" t="s">
        <v>357</v>
      </c>
      <c r="G211" s="248" t="s">
        <v>95</v>
      </c>
      <c r="H211" s="249">
        <v>22.792</v>
      </c>
      <c r="I211" s="250"/>
      <c r="J211" s="251">
        <f>ROUND(I211*H211,2)</f>
        <v>0</v>
      </c>
      <c r="K211" s="252"/>
      <c r="L211" s="253"/>
      <c r="M211" s="254" t="s">
        <v>1</v>
      </c>
      <c r="N211" s="255" t="s">
        <v>42</v>
      </c>
      <c r="O211" s="90"/>
      <c r="P211" s="229">
        <f>O211*H211</f>
        <v>0</v>
      </c>
      <c r="Q211" s="229">
        <v>0.0118</v>
      </c>
      <c r="R211" s="229">
        <f>Q211*H211</f>
        <v>0.2689456</v>
      </c>
      <c r="S211" s="229">
        <v>0</v>
      </c>
      <c r="T211" s="23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1" t="s">
        <v>299</v>
      </c>
      <c r="AT211" s="231" t="s">
        <v>188</v>
      </c>
      <c r="AU211" s="231" t="s">
        <v>87</v>
      </c>
      <c r="AY211" s="16" t="s">
        <v>134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6" t="s">
        <v>85</v>
      </c>
      <c r="BK211" s="232">
        <f>ROUND(I211*H211,2)</f>
        <v>0</v>
      </c>
      <c r="BL211" s="16" t="s">
        <v>211</v>
      </c>
      <c r="BM211" s="231" t="s">
        <v>358</v>
      </c>
    </row>
    <row r="212" spans="1:51" s="13" customFormat="1" ht="12">
      <c r="A212" s="13"/>
      <c r="B212" s="233"/>
      <c r="C212" s="234"/>
      <c r="D212" s="235" t="s">
        <v>146</v>
      </c>
      <c r="E212" s="234"/>
      <c r="F212" s="237" t="s">
        <v>359</v>
      </c>
      <c r="G212" s="234"/>
      <c r="H212" s="238">
        <v>22.792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146</v>
      </c>
      <c r="AU212" s="244" t="s">
        <v>87</v>
      </c>
      <c r="AV212" s="13" t="s">
        <v>87</v>
      </c>
      <c r="AW212" s="13" t="s">
        <v>4</v>
      </c>
      <c r="AX212" s="13" t="s">
        <v>85</v>
      </c>
      <c r="AY212" s="244" t="s">
        <v>134</v>
      </c>
    </row>
    <row r="213" spans="1:65" s="2" customFormat="1" ht="21.75" customHeight="1">
      <c r="A213" s="37"/>
      <c r="B213" s="38"/>
      <c r="C213" s="219" t="s">
        <v>360</v>
      </c>
      <c r="D213" s="219" t="s">
        <v>137</v>
      </c>
      <c r="E213" s="220" t="s">
        <v>361</v>
      </c>
      <c r="F213" s="221" t="s">
        <v>362</v>
      </c>
      <c r="G213" s="222" t="s">
        <v>221</v>
      </c>
      <c r="H213" s="223">
        <v>0.426</v>
      </c>
      <c r="I213" s="224"/>
      <c r="J213" s="225">
        <f>ROUND(I213*H213,2)</f>
        <v>0</v>
      </c>
      <c r="K213" s="226"/>
      <c r="L213" s="43"/>
      <c r="M213" s="227" t="s">
        <v>1</v>
      </c>
      <c r="N213" s="228" t="s">
        <v>42</v>
      </c>
      <c r="O213" s="90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1" t="s">
        <v>211</v>
      </c>
      <c r="AT213" s="231" t="s">
        <v>137</v>
      </c>
      <c r="AU213" s="231" t="s">
        <v>87</v>
      </c>
      <c r="AY213" s="16" t="s">
        <v>134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6" t="s">
        <v>85</v>
      </c>
      <c r="BK213" s="232">
        <f>ROUND(I213*H213,2)</f>
        <v>0</v>
      </c>
      <c r="BL213" s="16" t="s">
        <v>211</v>
      </c>
      <c r="BM213" s="231" t="s">
        <v>363</v>
      </c>
    </row>
    <row r="214" spans="1:65" s="2" customFormat="1" ht="21.75" customHeight="1">
      <c r="A214" s="37"/>
      <c r="B214" s="38"/>
      <c r="C214" s="219" t="s">
        <v>364</v>
      </c>
      <c r="D214" s="219" t="s">
        <v>137</v>
      </c>
      <c r="E214" s="220" t="s">
        <v>365</v>
      </c>
      <c r="F214" s="221" t="s">
        <v>366</v>
      </c>
      <c r="G214" s="222" t="s">
        <v>221</v>
      </c>
      <c r="H214" s="223">
        <v>0.426</v>
      </c>
      <c r="I214" s="224"/>
      <c r="J214" s="225">
        <f>ROUND(I214*H214,2)</f>
        <v>0</v>
      </c>
      <c r="K214" s="226"/>
      <c r="L214" s="43"/>
      <c r="M214" s="227" t="s">
        <v>1</v>
      </c>
      <c r="N214" s="228" t="s">
        <v>42</v>
      </c>
      <c r="O214" s="90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1" t="s">
        <v>211</v>
      </c>
      <c r="AT214" s="231" t="s">
        <v>137</v>
      </c>
      <c r="AU214" s="231" t="s">
        <v>87</v>
      </c>
      <c r="AY214" s="16" t="s">
        <v>134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6" t="s">
        <v>85</v>
      </c>
      <c r="BK214" s="232">
        <f>ROUND(I214*H214,2)</f>
        <v>0</v>
      </c>
      <c r="BL214" s="16" t="s">
        <v>211</v>
      </c>
      <c r="BM214" s="231" t="s">
        <v>367</v>
      </c>
    </row>
    <row r="215" spans="1:63" s="12" customFormat="1" ht="22.8" customHeight="1">
      <c r="A215" s="12"/>
      <c r="B215" s="203"/>
      <c r="C215" s="204"/>
      <c r="D215" s="205" t="s">
        <v>76</v>
      </c>
      <c r="E215" s="217" t="s">
        <v>368</v>
      </c>
      <c r="F215" s="217" t="s">
        <v>369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SUM(P216:P218)</f>
        <v>0</v>
      </c>
      <c r="Q215" s="211"/>
      <c r="R215" s="212">
        <f>SUM(R216:R218)</f>
        <v>0.00037260000000000006</v>
      </c>
      <c r="S215" s="211"/>
      <c r="T215" s="213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87</v>
      </c>
      <c r="AT215" s="215" t="s">
        <v>76</v>
      </c>
      <c r="AU215" s="215" t="s">
        <v>85</v>
      </c>
      <c r="AY215" s="214" t="s">
        <v>134</v>
      </c>
      <c r="BK215" s="216">
        <f>SUM(BK216:BK218)</f>
        <v>0</v>
      </c>
    </row>
    <row r="216" spans="1:65" s="2" customFormat="1" ht="21.75" customHeight="1">
      <c r="A216" s="37"/>
      <c r="B216" s="38"/>
      <c r="C216" s="219" t="s">
        <v>370</v>
      </c>
      <c r="D216" s="219" t="s">
        <v>137</v>
      </c>
      <c r="E216" s="220" t="s">
        <v>371</v>
      </c>
      <c r="F216" s="221" t="s">
        <v>372</v>
      </c>
      <c r="G216" s="222" t="s">
        <v>95</v>
      </c>
      <c r="H216" s="223">
        <v>0.54</v>
      </c>
      <c r="I216" s="224"/>
      <c r="J216" s="225">
        <f>ROUND(I216*H216,2)</f>
        <v>0</v>
      </c>
      <c r="K216" s="226"/>
      <c r="L216" s="43"/>
      <c r="M216" s="227" t="s">
        <v>1</v>
      </c>
      <c r="N216" s="228" t="s">
        <v>42</v>
      </c>
      <c r="O216" s="90"/>
      <c r="P216" s="229">
        <f>O216*H216</f>
        <v>0</v>
      </c>
      <c r="Q216" s="229">
        <v>9E-05</v>
      </c>
      <c r="R216" s="229">
        <f>Q216*H216</f>
        <v>4.860000000000001E-05</v>
      </c>
      <c r="S216" s="229">
        <v>0</v>
      </c>
      <c r="T216" s="23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1" t="s">
        <v>211</v>
      </c>
      <c r="AT216" s="231" t="s">
        <v>137</v>
      </c>
      <c r="AU216" s="231" t="s">
        <v>87</v>
      </c>
      <c r="AY216" s="16" t="s">
        <v>134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6" t="s">
        <v>85</v>
      </c>
      <c r="BK216" s="232">
        <f>ROUND(I216*H216,2)</f>
        <v>0</v>
      </c>
      <c r="BL216" s="16" t="s">
        <v>211</v>
      </c>
      <c r="BM216" s="231" t="s">
        <v>373</v>
      </c>
    </row>
    <row r="217" spans="1:65" s="2" customFormat="1" ht="21.75" customHeight="1">
      <c r="A217" s="37"/>
      <c r="B217" s="38"/>
      <c r="C217" s="219" t="s">
        <v>374</v>
      </c>
      <c r="D217" s="219" t="s">
        <v>137</v>
      </c>
      <c r="E217" s="220" t="s">
        <v>375</v>
      </c>
      <c r="F217" s="221" t="s">
        <v>376</v>
      </c>
      <c r="G217" s="222" t="s">
        <v>95</v>
      </c>
      <c r="H217" s="223">
        <v>0.54</v>
      </c>
      <c r="I217" s="224"/>
      <c r="J217" s="225">
        <f>ROUND(I217*H217,2)</f>
        <v>0</v>
      </c>
      <c r="K217" s="226"/>
      <c r="L217" s="43"/>
      <c r="M217" s="227" t="s">
        <v>1</v>
      </c>
      <c r="N217" s="228" t="s">
        <v>42</v>
      </c>
      <c r="O217" s="90"/>
      <c r="P217" s="229">
        <f>O217*H217</f>
        <v>0</v>
      </c>
      <c r="Q217" s="229">
        <v>0.00031</v>
      </c>
      <c r="R217" s="229">
        <f>Q217*H217</f>
        <v>0.0001674</v>
      </c>
      <c r="S217" s="229">
        <v>0</v>
      </c>
      <c r="T217" s="23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1" t="s">
        <v>211</v>
      </c>
      <c r="AT217" s="231" t="s">
        <v>137</v>
      </c>
      <c r="AU217" s="231" t="s">
        <v>87</v>
      </c>
      <c r="AY217" s="16" t="s">
        <v>134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6" t="s">
        <v>85</v>
      </c>
      <c r="BK217" s="232">
        <f>ROUND(I217*H217,2)</f>
        <v>0</v>
      </c>
      <c r="BL217" s="16" t="s">
        <v>211</v>
      </c>
      <c r="BM217" s="231" t="s">
        <v>377</v>
      </c>
    </row>
    <row r="218" spans="1:65" s="2" customFormat="1" ht="21.75" customHeight="1">
      <c r="A218" s="37"/>
      <c r="B218" s="38"/>
      <c r="C218" s="219" t="s">
        <v>378</v>
      </c>
      <c r="D218" s="219" t="s">
        <v>137</v>
      </c>
      <c r="E218" s="220" t="s">
        <v>379</v>
      </c>
      <c r="F218" s="221" t="s">
        <v>380</v>
      </c>
      <c r="G218" s="222" t="s">
        <v>95</v>
      </c>
      <c r="H218" s="223">
        <v>0.54</v>
      </c>
      <c r="I218" s="224"/>
      <c r="J218" s="225">
        <f>ROUND(I218*H218,2)</f>
        <v>0</v>
      </c>
      <c r="K218" s="226"/>
      <c r="L218" s="43"/>
      <c r="M218" s="227" t="s">
        <v>1</v>
      </c>
      <c r="N218" s="228" t="s">
        <v>42</v>
      </c>
      <c r="O218" s="90"/>
      <c r="P218" s="229">
        <f>O218*H218</f>
        <v>0</v>
      </c>
      <c r="Q218" s="229">
        <v>0.00029</v>
      </c>
      <c r="R218" s="229">
        <f>Q218*H218</f>
        <v>0.0001566</v>
      </c>
      <c r="S218" s="229">
        <v>0</v>
      </c>
      <c r="T218" s="23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1" t="s">
        <v>211</v>
      </c>
      <c r="AT218" s="231" t="s">
        <v>137</v>
      </c>
      <c r="AU218" s="231" t="s">
        <v>87</v>
      </c>
      <c r="AY218" s="16" t="s">
        <v>134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6" t="s">
        <v>85</v>
      </c>
      <c r="BK218" s="232">
        <f>ROUND(I218*H218,2)</f>
        <v>0</v>
      </c>
      <c r="BL218" s="16" t="s">
        <v>211</v>
      </c>
      <c r="BM218" s="231" t="s">
        <v>381</v>
      </c>
    </row>
    <row r="219" spans="1:63" s="12" customFormat="1" ht="22.8" customHeight="1">
      <c r="A219" s="12"/>
      <c r="B219" s="203"/>
      <c r="C219" s="204"/>
      <c r="D219" s="205" t="s">
        <v>76</v>
      </c>
      <c r="E219" s="217" t="s">
        <v>382</v>
      </c>
      <c r="F219" s="217" t="s">
        <v>383</v>
      </c>
      <c r="G219" s="204"/>
      <c r="H219" s="204"/>
      <c r="I219" s="207"/>
      <c r="J219" s="218">
        <f>BK219</f>
        <v>0</v>
      </c>
      <c r="K219" s="204"/>
      <c r="L219" s="209"/>
      <c r="M219" s="210"/>
      <c r="N219" s="211"/>
      <c r="O219" s="211"/>
      <c r="P219" s="212">
        <f>SUM(P220:P229)</f>
        <v>0</v>
      </c>
      <c r="Q219" s="211"/>
      <c r="R219" s="212">
        <f>SUM(R220:R229)</f>
        <v>0.0264085</v>
      </c>
      <c r="S219" s="211"/>
      <c r="T219" s="213">
        <f>SUM(T220:T229)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87</v>
      </c>
      <c r="AT219" s="215" t="s">
        <v>76</v>
      </c>
      <c r="AU219" s="215" t="s">
        <v>85</v>
      </c>
      <c r="AY219" s="214" t="s">
        <v>134</v>
      </c>
      <c r="BK219" s="216">
        <f>SUM(BK220:BK229)</f>
        <v>0</v>
      </c>
    </row>
    <row r="220" spans="1:65" s="2" customFormat="1" ht="21.75" customHeight="1">
      <c r="A220" s="37"/>
      <c r="B220" s="38"/>
      <c r="C220" s="219" t="s">
        <v>384</v>
      </c>
      <c r="D220" s="219" t="s">
        <v>137</v>
      </c>
      <c r="E220" s="220" t="s">
        <v>385</v>
      </c>
      <c r="F220" s="221" t="s">
        <v>386</v>
      </c>
      <c r="G220" s="222" t="s">
        <v>95</v>
      </c>
      <c r="H220" s="223">
        <v>53.65</v>
      </c>
      <c r="I220" s="224"/>
      <c r="J220" s="225">
        <f>ROUND(I220*H220,2)</f>
        <v>0</v>
      </c>
      <c r="K220" s="226"/>
      <c r="L220" s="43"/>
      <c r="M220" s="227" t="s">
        <v>1</v>
      </c>
      <c r="N220" s="228" t="s">
        <v>42</v>
      </c>
      <c r="O220" s="90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1" t="s">
        <v>211</v>
      </c>
      <c r="AT220" s="231" t="s">
        <v>137</v>
      </c>
      <c r="AU220" s="231" t="s">
        <v>87</v>
      </c>
      <c r="AY220" s="16" t="s">
        <v>134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6" t="s">
        <v>85</v>
      </c>
      <c r="BK220" s="232">
        <f>ROUND(I220*H220,2)</f>
        <v>0</v>
      </c>
      <c r="BL220" s="16" t="s">
        <v>211</v>
      </c>
      <c r="BM220" s="231" t="s">
        <v>387</v>
      </c>
    </row>
    <row r="221" spans="1:51" s="13" customFormat="1" ht="12">
      <c r="A221" s="13"/>
      <c r="B221" s="233"/>
      <c r="C221" s="234"/>
      <c r="D221" s="235" t="s">
        <v>146</v>
      </c>
      <c r="E221" s="236" t="s">
        <v>1</v>
      </c>
      <c r="F221" s="237" t="s">
        <v>388</v>
      </c>
      <c r="G221" s="234"/>
      <c r="H221" s="238">
        <v>39.88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146</v>
      </c>
      <c r="AU221" s="244" t="s">
        <v>87</v>
      </c>
      <c r="AV221" s="13" t="s">
        <v>87</v>
      </c>
      <c r="AW221" s="13" t="s">
        <v>33</v>
      </c>
      <c r="AX221" s="13" t="s">
        <v>77</v>
      </c>
      <c r="AY221" s="244" t="s">
        <v>134</v>
      </c>
    </row>
    <row r="222" spans="1:51" s="13" customFormat="1" ht="12">
      <c r="A222" s="13"/>
      <c r="B222" s="233"/>
      <c r="C222" s="234"/>
      <c r="D222" s="235" t="s">
        <v>146</v>
      </c>
      <c r="E222" s="236" t="s">
        <v>1</v>
      </c>
      <c r="F222" s="237" t="s">
        <v>389</v>
      </c>
      <c r="G222" s="234"/>
      <c r="H222" s="238">
        <v>13.77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146</v>
      </c>
      <c r="AU222" s="244" t="s">
        <v>87</v>
      </c>
      <c r="AV222" s="13" t="s">
        <v>87</v>
      </c>
      <c r="AW222" s="13" t="s">
        <v>33</v>
      </c>
      <c r="AX222" s="13" t="s">
        <v>77</v>
      </c>
      <c r="AY222" s="244" t="s">
        <v>134</v>
      </c>
    </row>
    <row r="223" spans="1:51" s="14" customFormat="1" ht="12">
      <c r="A223" s="14"/>
      <c r="B223" s="260"/>
      <c r="C223" s="261"/>
      <c r="D223" s="235" t="s">
        <v>146</v>
      </c>
      <c r="E223" s="262" t="s">
        <v>1</v>
      </c>
      <c r="F223" s="263" t="s">
        <v>249</v>
      </c>
      <c r="G223" s="261"/>
      <c r="H223" s="264">
        <v>53.65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0" t="s">
        <v>146</v>
      </c>
      <c r="AU223" s="270" t="s">
        <v>87</v>
      </c>
      <c r="AV223" s="14" t="s">
        <v>141</v>
      </c>
      <c r="AW223" s="14" t="s">
        <v>33</v>
      </c>
      <c r="AX223" s="14" t="s">
        <v>85</v>
      </c>
      <c r="AY223" s="270" t="s">
        <v>134</v>
      </c>
    </row>
    <row r="224" spans="1:65" s="2" customFormat="1" ht="16.5" customHeight="1">
      <c r="A224" s="37"/>
      <c r="B224" s="38"/>
      <c r="C224" s="219" t="s">
        <v>390</v>
      </c>
      <c r="D224" s="219" t="s">
        <v>137</v>
      </c>
      <c r="E224" s="220" t="s">
        <v>391</v>
      </c>
      <c r="F224" s="221" t="s">
        <v>392</v>
      </c>
      <c r="G224" s="222" t="s">
        <v>95</v>
      </c>
      <c r="H224" s="223">
        <v>12</v>
      </c>
      <c r="I224" s="224"/>
      <c r="J224" s="225">
        <f>ROUND(I224*H224,2)</f>
        <v>0</v>
      </c>
      <c r="K224" s="226"/>
      <c r="L224" s="43"/>
      <c r="M224" s="227" t="s">
        <v>1</v>
      </c>
      <c r="N224" s="228" t="s">
        <v>42</v>
      </c>
      <c r="O224" s="90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1" t="s">
        <v>211</v>
      </c>
      <c r="AT224" s="231" t="s">
        <v>137</v>
      </c>
      <c r="AU224" s="231" t="s">
        <v>87</v>
      </c>
      <c r="AY224" s="16" t="s">
        <v>134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6" t="s">
        <v>85</v>
      </c>
      <c r="BK224" s="232">
        <f>ROUND(I224*H224,2)</f>
        <v>0</v>
      </c>
      <c r="BL224" s="16" t="s">
        <v>211</v>
      </c>
      <c r="BM224" s="231" t="s">
        <v>393</v>
      </c>
    </row>
    <row r="225" spans="1:65" s="2" customFormat="1" ht="16.5" customHeight="1">
      <c r="A225" s="37"/>
      <c r="B225" s="38"/>
      <c r="C225" s="245" t="s">
        <v>394</v>
      </c>
      <c r="D225" s="245" t="s">
        <v>188</v>
      </c>
      <c r="E225" s="246" t="s">
        <v>395</v>
      </c>
      <c r="F225" s="247" t="s">
        <v>396</v>
      </c>
      <c r="G225" s="248" t="s">
        <v>95</v>
      </c>
      <c r="H225" s="249">
        <v>15.829</v>
      </c>
      <c r="I225" s="250"/>
      <c r="J225" s="251">
        <f>ROUND(I225*H225,2)</f>
        <v>0</v>
      </c>
      <c r="K225" s="252"/>
      <c r="L225" s="253"/>
      <c r="M225" s="254" t="s">
        <v>1</v>
      </c>
      <c r="N225" s="255" t="s">
        <v>42</v>
      </c>
      <c r="O225" s="90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1" t="s">
        <v>299</v>
      </c>
      <c r="AT225" s="231" t="s">
        <v>188</v>
      </c>
      <c r="AU225" s="231" t="s">
        <v>87</v>
      </c>
      <c r="AY225" s="16" t="s">
        <v>134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6" t="s">
        <v>85</v>
      </c>
      <c r="BK225" s="232">
        <f>ROUND(I225*H225,2)</f>
        <v>0</v>
      </c>
      <c r="BL225" s="16" t="s">
        <v>211</v>
      </c>
      <c r="BM225" s="231" t="s">
        <v>397</v>
      </c>
    </row>
    <row r="226" spans="1:51" s="13" customFormat="1" ht="12">
      <c r="A226" s="13"/>
      <c r="B226" s="233"/>
      <c r="C226" s="234"/>
      <c r="D226" s="235" t="s">
        <v>146</v>
      </c>
      <c r="E226" s="234"/>
      <c r="F226" s="237" t="s">
        <v>398</v>
      </c>
      <c r="G226" s="234"/>
      <c r="H226" s="238">
        <v>15.829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146</v>
      </c>
      <c r="AU226" s="244" t="s">
        <v>87</v>
      </c>
      <c r="AV226" s="13" t="s">
        <v>87</v>
      </c>
      <c r="AW226" s="13" t="s">
        <v>4</v>
      </c>
      <c r="AX226" s="13" t="s">
        <v>85</v>
      </c>
      <c r="AY226" s="244" t="s">
        <v>134</v>
      </c>
    </row>
    <row r="227" spans="1:65" s="2" customFormat="1" ht="21.75" customHeight="1">
      <c r="A227" s="37"/>
      <c r="B227" s="38"/>
      <c r="C227" s="219" t="s">
        <v>399</v>
      </c>
      <c r="D227" s="219" t="s">
        <v>137</v>
      </c>
      <c r="E227" s="220" t="s">
        <v>400</v>
      </c>
      <c r="F227" s="221" t="s">
        <v>401</v>
      </c>
      <c r="G227" s="222" t="s">
        <v>95</v>
      </c>
      <c r="H227" s="223">
        <v>53.65</v>
      </c>
      <c r="I227" s="224"/>
      <c r="J227" s="225">
        <f>ROUND(I227*H227,2)</f>
        <v>0</v>
      </c>
      <c r="K227" s="226"/>
      <c r="L227" s="43"/>
      <c r="M227" s="227" t="s">
        <v>1</v>
      </c>
      <c r="N227" s="228" t="s">
        <v>42</v>
      </c>
      <c r="O227" s="90"/>
      <c r="P227" s="229">
        <f>O227*H227</f>
        <v>0</v>
      </c>
      <c r="Q227" s="229">
        <v>0.0002</v>
      </c>
      <c r="R227" s="229">
        <f>Q227*H227</f>
        <v>0.01073</v>
      </c>
      <c r="S227" s="229">
        <v>0</v>
      </c>
      <c r="T227" s="23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1" t="s">
        <v>211</v>
      </c>
      <c r="AT227" s="231" t="s">
        <v>137</v>
      </c>
      <c r="AU227" s="231" t="s">
        <v>87</v>
      </c>
      <c r="AY227" s="16" t="s">
        <v>134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6" t="s">
        <v>85</v>
      </c>
      <c r="BK227" s="232">
        <f>ROUND(I227*H227,2)</f>
        <v>0</v>
      </c>
      <c r="BL227" s="16" t="s">
        <v>211</v>
      </c>
      <c r="BM227" s="231" t="s">
        <v>402</v>
      </c>
    </row>
    <row r="228" spans="1:65" s="2" customFormat="1" ht="21.75" customHeight="1">
      <c r="A228" s="37"/>
      <c r="B228" s="38"/>
      <c r="C228" s="219" t="s">
        <v>403</v>
      </c>
      <c r="D228" s="219" t="s">
        <v>137</v>
      </c>
      <c r="E228" s="220" t="s">
        <v>404</v>
      </c>
      <c r="F228" s="221" t="s">
        <v>405</v>
      </c>
      <c r="G228" s="222" t="s">
        <v>95</v>
      </c>
      <c r="H228" s="223">
        <v>12</v>
      </c>
      <c r="I228" s="224"/>
      <c r="J228" s="225">
        <f>ROUND(I228*H228,2)</f>
        <v>0</v>
      </c>
      <c r="K228" s="226"/>
      <c r="L228" s="43"/>
      <c r="M228" s="227" t="s">
        <v>1</v>
      </c>
      <c r="N228" s="228" t="s">
        <v>42</v>
      </c>
      <c r="O228" s="90"/>
      <c r="P228" s="229">
        <f>O228*H228</f>
        <v>0</v>
      </c>
      <c r="Q228" s="229">
        <v>1E-05</v>
      </c>
      <c r="R228" s="229">
        <f>Q228*H228</f>
        <v>0.00012000000000000002</v>
      </c>
      <c r="S228" s="229">
        <v>0</v>
      </c>
      <c r="T228" s="23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1" t="s">
        <v>211</v>
      </c>
      <c r="AT228" s="231" t="s">
        <v>137</v>
      </c>
      <c r="AU228" s="231" t="s">
        <v>87</v>
      </c>
      <c r="AY228" s="16" t="s">
        <v>134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6" t="s">
        <v>85</v>
      </c>
      <c r="BK228" s="232">
        <f>ROUND(I228*H228,2)</f>
        <v>0</v>
      </c>
      <c r="BL228" s="16" t="s">
        <v>211</v>
      </c>
      <c r="BM228" s="231" t="s">
        <v>406</v>
      </c>
    </row>
    <row r="229" spans="1:65" s="2" customFormat="1" ht="21.75" customHeight="1">
      <c r="A229" s="37"/>
      <c r="B229" s="38"/>
      <c r="C229" s="219" t="s">
        <v>407</v>
      </c>
      <c r="D229" s="219" t="s">
        <v>137</v>
      </c>
      <c r="E229" s="220" t="s">
        <v>408</v>
      </c>
      <c r="F229" s="221" t="s">
        <v>409</v>
      </c>
      <c r="G229" s="222" t="s">
        <v>95</v>
      </c>
      <c r="H229" s="223">
        <v>53.65</v>
      </c>
      <c r="I229" s="224"/>
      <c r="J229" s="225">
        <f>ROUND(I229*H229,2)</f>
        <v>0</v>
      </c>
      <c r="K229" s="226"/>
      <c r="L229" s="43"/>
      <c r="M229" s="271" t="s">
        <v>1</v>
      </c>
      <c r="N229" s="272" t="s">
        <v>42</v>
      </c>
      <c r="O229" s="273"/>
      <c r="P229" s="274">
        <f>O229*H229</f>
        <v>0</v>
      </c>
      <c r="Q229" s="274">
        <v>0.00029</v>
      </c>
      <c r="R229" s="274">
        <f>Q229*H229</f>
        <v>0.0155585</v>
      </c>
      <c r="S229" s="274">
        <v>0</v>
      </c>
      <c r="T229" s="275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1" t="s">
        <v>211</v>
      </c>
      <c r="AT229" s="231" t="s">
        <v>137</v>
      </c>
      <c r="AU229" s="231" t="s">
        <v>87</v>
      </c>
      <c r="AY229" s="16" t="s">
        <v>134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6" t="s">
        <v>85</v>
      </c>
      <c r="BK229" s="232">
        <f>ROUND(I229*H229,2)</f>
        <v>0</v>
      </c>
      <c r="BL229" s="16" t="s">
        <v>211</v>
      </c>
      <c r="BM229" s="231" t="s">
        <v>410</v>
      </c>
    </row>
    <row r="230" spans="1:31" s="2" customFormat="1" ht="6.95" customHeight="1">
      <c r="A230" s="37"/>
      <c r="B230" s="65"/>
      <c r="C230" s="66"/>
      <c r="D230" s="66"/>
      <c r="E230" s="66"/>
      <c r="F230" s="66"/>
      <c r="G230" s="66"/>
      <c r="H230" s="66"/>
      <c r="I230" s="66"/>
      <c r="J230" s="66"/>
      <c r="K230" s="66"/>
      <c r="L230" s="43"/>
      <c r="M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</row>
  </sheetData>
  <sheetProtection password="CC35" sheet="1" objects="1" scenarios="1" formatColumns="0" formatRows="0" autoFilter="0"/>
  <autoFilter ref="C129:K229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87</v>
      </c>
    </row>
    <row r="4" spans="2:4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ZŠ Pionýrů 400 F-M, bezbariérové sociální zařízení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98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411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412</v>
      </c>
      <c r="G12" s="37"/>
      <c r="H12" s="37"/>
      <c r="I12" s="140" t="s">
        <v>22</v>
      </c>
      <c r="J12" s="144" t="str">
        <f>'Rekapitulace stavby'!AN8</f>
        <v>21. 12. 2021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413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34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413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37</v>
      </c>
      <c r="E30" s="37"/>
      <c r="F30" s="37"/>
      <c r="G30" s="37"/>
      <c r="H30" s="37"/>
      <c r="I30" s="37"/>
      <c r="J30" s="151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39</v>
      </c>
      <c r="G32" s="37"/>
      <c r="H32" s="37"/>
      <c r="I32" s="152" t="s">
        <v>38</v>
      </c>
      <c r="J32" s="152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41</v>
      </c>
      <c r="E33" s="140" t="s">
        <v>42</v>
      </c>
      <c r="F33" s="154">
        <f>ROUND((SUM(BE127:BE195)),2)</f>
        <v>0</v>
      </c>
      <c r="G33" s="37"/>
      <c r="H33" s="37"/>
      <c r="I33" s="155">
        <v>0.21</v>
      </c>
      <c r="J33" s="154">
        <f>ROUND(((SUM(BE127:BE195))*I33),2)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43</v>
      </c>
      <c r="F34" s="154">
        <f>ROUND((SUM(BF127:BF195)),2)</f>
        <v>0</v>
      </c>
      <c r="G34" s="37"/>
      <c r="H34" s="37"/>
      <c r="I34" s="155">
        <v>0.15</v>
      </c>
      <c r="J34" s="154">
        <f>ROUND(((SUM(BF127:BF195))*I34),2)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44</v>
      </c>
      <c r="F35" s="154">
        <f>ROUND((SUM(BG127:BG195)),2)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45</v>
      </c>
      <c r="F36" s="154">
        <f>ROUND((SUM(BH127:BH195)),2)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46</v>
      </c>
      <c r="F37" s="154">
        <f>ROUND((SUM(BI127:BI195)),2)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ZŠ Pionýrů 400 F-M, bezbariérové sociální zařízení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D.1.4.1 - SILNOPROUDÁ ELEKTROTECHNIKA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21. 12. 2021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Frýdek-Místek</v>
      </c>
      <c r="G91" s="39"/>
      <c r="H91" s="39"/>
      <c r="I91" s="31" t="s">
        <v>30</v>
      </c>
      <c r="J91" s="35" t="str">
        <f>E21</f>
        <v>Zdeněk HLOŽANKA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>Zdeněk HLOŽANKA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101</v>
      </c>
      <c r="D94" s="176"/>
      <c r="E94" s="176"/>
      <c r="F94" s="176"/>
      <c r="G94" s="176"/>
      <c r="H94" s="176"/>
      <c r="I94" s="176"/>
      <c r="J94" s="177" t="s">
        <v>102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103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104</v>
      </c>
    </row>
    <row r="97" spans="1:31" s="9" customFormat="1" ht="24.95" customHeight="1">
      <c r="A97" s="9"/>
      <c r="B97" s="179"/>
      <c r="C97" s="180"/>
      <c r="D97" s="181" t="s">
        <v>414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415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416</v>
      </c>
      <c r="E99" s="188"/>
      <c r="F99" s="188"/>
      <c r="G99" s="188"/>
      <c r="H99" s="188"/>
      <c r="I99" s="188"/>
      <c r="J99" s="189">
        <f>J132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105</v>
      </c>
      <c r="E100" s="182"/>
      <c r="F100" s="182"/>
      <c r="G100" s="182"/>
      <c r="H100" s="182"/>
      <c r="I100" s="182"/>
      <c r="J100" s="183">
        <f>J135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107</v>
      </c>
      <c r="E101" s="188"/>
      <c r="F101" s="188"/>
      <c r="G101" s="188"/>
      <c r="H101" s="188"/>
      <c r="I101" s="188"/>
      <c r="J101" s="189">
        <f>J136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417</v>
      </c>
      <c r="E102" s="188"/>
      <c r="F102" s="188"/>
      <c r="G102" s="188"/>
      <c r="H102" s="188"/>
      <c r="I102" s="188"/>
      <c r="J102" s="189">
        <f>J139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109</v>
      </c>
      <c r="E103" s="188"/>
      <c r="F103" s="188"/>
      <c r="G103" s="188"/>
      <c r="H103" s="188"/>
      <c r="I103" s="188"/>
      <c r="J103" s="189">
        <f>J144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111</v>
      </c>
      <c r="E104" s="182"/>
      <c r="F104" s="182"/>
      <c r="G104" s="182"/>
      <c r="H104" s="182"/>
      <c r="I104" s="182"/>
      <c r="J104" s="183">
        <f>J151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418</v>
      </c>
      <c r="E105" s="188"/>
      <c r="F105" s="188"/>
      <c r="G105" s="188"/>
      <c r="H105" s="188"/>
      <c r="I105" s="188"/>
      <c r="J105" s="189">
        <f>J152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419</v>
      </c>
      <c r="E106" s="188"/>
      <c r="F106" s="188"/>
      <c r="G106" s="188"/>
      <c r="H106" s="188"/>
      <c r="I106" s="188"/>
      <c r="J106" s="189">
        <f>J184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420</v>
      </c>
      <c r="E107" s="188"/>
      <c r="F107" s="188"/>
      <c r="G107" s="188"/>
      <c r="H107" s="188"/>
      <c r="I107" s="188"/>
      <c r="J107" s="189">
        <f>J191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119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74" t="str">
        <f>E7</f>
        <v>ZŠ Pionýrů 400 F-M, bezbariérové sociální zařízení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98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D.1.4.1 - SILNOPROUDÁ ELEKTROTECHNIKA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 xml:space="preserve"> </v>
      </c>
      <c r="G121" s="39"/>
      <c r="H121" s="39"/>
      <c r="I121" s="31" t="s">
        <v>22</v>
      </c>
      <c r="J121" s="78" t="str">
        <f>IF(J12="","",J12)</f>
        <v>21. 12. 2021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>Statutární město Frýdek-Místek</v>
      </c>
      <c r="G123" s="39"/>
      <c r="H123" s="39"/>
      <c r="I123" s="31" t="s">
        <v>30</v>
      </c>
      <c r="J123" s="35" t="str">
        <f>E21</f>
        <v>Zdeněk HLOŽANKA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28</v>
      </c>
      <c r="D124" s="39"/>
      <c r="E124" s="39"/>
      <c r="F124" s="26" t="str">
        <f>IF(E18="","",E18)</f>
        <v>Vyplň údaj</v>
      </c>
      <c r="G124" s="39"/>
      <c r="H124" s="39"/>
      <c r="I124" s="31" t="s">
        <v>34</v>
      </c>
      <c r="J124" s="35" t="str">
        <f>E24</f>
        <v>Zdeněk HLOŽANKA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1"/>
      <c r="B126" s="192"/>
      <c r="C126" s="193" t="s">
        <v>120</v>
      </c>
      <c r="D126" s="194" t="s">
        <v>62</v>
      </c>
      <c r="E126" s="194" t="s">
        <v>58</v>
      </c>
      <c r="F126" s="194" t="s">
        <v>59</v>
      </c>
      <c r="G126" s="194" t="s">
        <v>121</v>
      </c>
      <c r="H126" s="194" t="s">
        <v>122</v>
      </c>
      <c r="I126" s="194" t="s">
        <v>123</v>
      </c>
      <c r="J126" s="195" t="s">
        <v>102</v>
      </c>
      <c r="K126" s="196" t="s">
        <v>124</v>
      </c>
      <c r="L126" s="197"/>
      <c r="M126" s="99" t="s">
        <v>1</v>
      </c>
      <c r="N126" s="100" t="s">
        <v>41</v>
      </c>
      <c r="O126" s="100" t="s">
        <v>125</v>
      </c>
      <c r="P126" s="100" t="s">
        <v>126</v>
      </c>
      <c r="Q126" s="100" t="s">
        <v>127</v>
      </c>
      <c r="R126" s="100" t="s">
        <v>128</v>
      </c>
      <c r="S126" s="100" t="s">
        <v>129</v>
      </c>
      <c r="T126" s="101" t="s">
        <v>130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7"/>
      <c r="B127" s="38"/>
      <c r="C127" s="106" t="s">
        <v>131</v>
      </c>
      <c r="D127" s="39"/>
      <c r="E127" s="39"/>
      <c r="F127" s="39"/>
      <c r="G127" s="39"/>
      <c r="H127" s="39"/>
      <c r="I127" s="39"/>
      <c r="J127" s="198">
        <f>BK127</f>
        <v>0</v>
      </c>
      <c r="K127" s="39"/>
      <c r="L127" s="43"/>
      <c r="M127" s="102"/>
      <c r="N127" s="199"/>
      <c r="O127" s="103"/>
      <c r="P127" s="200">
        <f>P128+P135+P151</f>
        <v>0</v>
      </c>
      <c r="Q127" s="103"/>
      <c r="R127" s="200">
        <f>R128+R135+R151</f>
        <v>0.0997</v>
      </c>
      <c r="S127" s="103"/>
      <c r="T127" s="201">
        <f>T128+T135+T151</f>
        <v>0.07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76</v>
      </c>
      <c r="AU127" s="16" t="s">
        <v>104</v>
      </c>
      <c r="BK127" s="202">
        <f>BK128+BK135+BK151</f>
        <v>0</v>
      </c>
    </row>
    <row r="128" spans="1:63" s="12" customFormat="1" ht="25.9" customHeight="1">
      <c r="A128" s="12"/>
      <c r="B128" s="203"/>
      <c r="C128" s="204"/>
      <c r="D128" s="205" t="s">
        <v>76</v>
      </c>
      <c r="E128" s="206" t="s">
        <v>188</v>
      </c>
      <c r="F128" s="206" t="s">
        <v>421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P129+P132</f>
        <v>0</v>
      </c>
      <c r="Q128" s="211"/>
      <c r="R128" s="212">
        <f>R129+R132</f>
        <v>0</v>
      </c>
      <c r="S128" s="211"/>
      <c r="T128" s="213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77</v>
      </c>
      <c r="AT128" s="215" t="s">
        <v>76</v>
      </c>
      <c r="AU128" s="215" t="s">
        <v>77</v>
      </c>
      <c r="AY128" s="214" t="s">
        <v>134</v>
      </c>
      <c r="BK128" s="216">
        <f>BK129+BK132</f>
        <v>0</v>
      </c>
    </row>
    <row r="129" spans="1:63" s="12" customFormat="1" ht="22.8" customHeight="1">
      <c r="A129" s="12"/>
      <c r="B129" s="203"/>
      <c r="C129" s="204"/>
      <c r="D129" s="205" t="s">
        <v>76</v>
      </c>
      <c r="E129" s="217" t="s">
        <v>422</v>
      </c>
      <c r="F129" s="217" t="s">
        <v>423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SUM(P130:P131)</f>
        <v>0</v>
      </c>
      <c r="Q129" s="211"/>
      <c r="R129" s="212">
        <f>SUM(R130:R131)</f>
        <v>0</v>
      </c>
      <c r="S129" s="211"/>
      <c r="T129" s="213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77</v>
      </c>
      <c r="AT129" s="215" t="s">
        <v>76</v>
      </c>
      <c r="AU129" s="215" t="s">
        <v>85</v>
      </c>
      <c r="AY129" s="214" t="s">
        <v>134</v>
      </c>
      <c r="BK129" s="216">
        <f>SUM(BK130:BK131)</f>
        <v>0</v>
      </c>
    </row>
    <row r="130" spans="1:65" s="2" customFormat="1" ht="33" customHeight="1">
      <c r="A130" s="37"/>
      <c r="B130" s="38"/>
      <c r="C130" s="219" t="s">
        <v>85</v>
      </c>
      <c r="D130" s="219" t="s">
        <v>137</v>
      </c>
      <c r="E130" s="220" t="s">
        <v>424</v>
      </c>
      <c r="F130" s="221" t="s">
        <v>425</v>
      </c>
      <c r="G130" s="222" t="s">
        <v>426</v>
      </c>
      <c r="H130" s="223">
        <v>3</v>
      </c>
      <c r="I130" s="224"/>
      <c r="J130" s="225">
        <f>ROUND(I130*H130,2)</f>
        <v>0</v>
      </c>
      <c r="K130" s="226"/>
      <c r="L130" s="43"/>
      <c r="M130" s="227" t="s">
        <v>1</v>
      </c>
      <c r="N130" s="228" t="s">
        <v>42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141</v>
      </c>
      <c r="AT130" s="231" t="s">
        <v>137</v>
      </c>
      <c r="AU130" s="231" t="s">
        <v>87</v>
      </c>
      <c r="AY130" s="16" t="s">
        <v>134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85</v>
      </c>
      <c r="BK130" s="232">
        <f>ROUND(I130*H130,2)</f>
        <v>0</v>
      </c>
      <c r="BL130" s="16" t="s">
        <v>141</v>
      </c>
      <c r="BM130" s="231" t="s">
        <v>427</v>
      </c>
    </row>
    <row r="131" spans="1:65" s="2" customFormat="1" ht="16.5" customHeight="1">
      <c r="A131" s="37"/>
      <c r="B131" s="38"/>
      <c r="C131" s="219" t="s">
        <v>87</v>
      </c>
      <c r="D131" s="219" t="s">
        <v>137</v>
      </c>
      <c r="E131" s="220" t="s">
        <v>428</v>
      </c>
      <c r="F131" s="221" t="s">
        <v>429</v>
      </c>
      <c r="G131" s="222" t="s">
        <v>426</v>
      </c>
      <c r="H131" s="223">
        <v>8</v>
      </c>
      <c r="I131" s="224"/>
      <c r="J131" s="225">
        <f>ROUND(I131*H131,2)</f>
        <v>0</v>
      </c>
      <c r="K131" s="226"/>
      <c r="L131" s="43"/>
      <c r="M131" s="227" t="s">
        <v>1</v>
      </c>
      <c r="N131" s="228" t="s">
        <v>42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141</v>
      </c>
      <c r="AT131" s="231" t="s">
        <v>137</v>
      </c>
      <c r="AU131" s="231" t="s">
        <v>87</v>
      </c>
      <c r="AY131" s="16" t="s">
        <v>134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85</v>
      </c>
      <c r="BK131" s="232">
        <f>ROUND(I131*H131,2)</f>
        <v>0</v>
      </c>
      <c r="BL131" s="16" t="s">
        <v>141</v>
      </c>
      <c r="BM131" s="231" t="s">
        <v>430</v>
      </c>
    </row>
    <row r="132" spans="1:63" s="12" customFormat="1" ht="22.8" customHeight="1">
      <c r="A132" s="12"/>
      <c r="B132" s="203"/>
      <c r="C132" s="204"/>
      <c r="D132" s="205" t="s">
        <v>76</v>
      </c>
      <c r="E132" s="217" t="s">
        <v>431</v>
      </c>
      <c r="F132" s="217" t="s">
        <v>432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SUM(P133:P134)</f>
        <v>0</v>
      </c>
      <c r="Q132" s="211"/>
      <c r="R132" s="212">
        <f>SUM(R133:R134)</f>
        <v>0</v>
      </c>
      <c r="S132" s="211"/>
      <c r="T132" s="213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135</v>
      </c>
      <c r="AT132" s="215" t="s">
        <v>76</v>
      </c>
      <c r="AU132" s="215" t="s">
        <v>85</v>
      </c>
      <c r="AY132" s="214" t="s">
        <v>134</v>
      </c>
      <c r="BK132" s="216">
        <f>SUM(BK133:BK134)</f>
        <v>0</v>
      </c>
    </row>
    <row r="133" spans="1:65" s="2" customFormat="1" ht="33" customHeight="1">
      <c r="A133" s="37"/>
      <c r="B133" s="38"/>
      <c r="C133" s="219" t="s">
        <v>135</v>
      </c>
      <c r="D133" s="219" t="s">
        <v>137</v>
      </c>
      <c r="E133" s="220" t="s">
        <v>431</v>
      </c>
      <c r="F133" s="221" t="s">
        <v>433</v>
      </c>
      <c r="G133" s="222" t="s">
        <v>1</v>
      </c>
      <c r="H133" s="223">
        <v>0</v>
      </c>
      <c r="I133" s="224"/>
      <c r="J133" s="225">
        <f>ROUND(I133*H133,2)</f>
        <v>0</v>
      </c>
      <c r="K133" s="226"/>
      <c r="L133" s="43"/>
      <c r="M133" s="227" t="s">
        <v>1</v>
      </c>
      <c r="N133" s="228" t="s">
        <v>42</v>
      </c>
      <c r="O133" s="90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434</v>
      </c>
      <c r="AT133" s="231" t="s">
        <v>137</v>
      </c>
      <c r="AU133" s="231" t="s">
        <v>87</v>
      </c>
      <c r="AY133" s="16" t="s">
        <v>134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85</v>
      </c>
      <c r="BK133" s="232">
        <f>ROUND(I133*H133,2)</f>
        <v>0</v>
      </c>
      <c r="BL133" s="16" t="s">
        <v>434</v>
      </c>
      <c r="BM133" s="231" t="s">
        <v>435</v>
      </c>
    </row>
    <row r="134" spans="1:65" s="2" customFormat="1" ht="33" customHeight="1">
      <c r="A134" s="37"/>
      <c r="B134" s="38"/>
      <c r="C134" s="219" t="s">
        <v>141</v>
      </c>
      <c r="D134" s="219" t="s">
        <v>137</v>
      </c>
      <c r="E134" s="220" t="s">
        <v>436</v>
      </c>
      <c r="F134" s="221" t="s">
        <v>437</v>
      </c>
      <c r="G134" s="222" t="s">
        <v>1</v>
      </c>
      <c r="H134" s="223">
        <v>0</v>
      </c>
      <c r="I134" s="224"/>
      <c r="J134" s="225">
        <f>ROUND(I134*H134,2)</f>
        <v>0</v>
      </c>
      <c r="K134" s="226"/>
      <c r="L134" s="43"/>
      <c r="M134" s="227" t="s">
        <v>1</v>
      </c>
      <c r="N134" s="228" t="s">
        <v>42</v>
      </c>
      <c r="O134" s="90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1" t="s">
        <v>434</v>
      </c>
      <c r="AT134" s="231" t="s">
        <v>137</v>
      </c>
      <c r="AU134" s="231" t="s">
        <v>87</v>
      </c>
      <c r="AY134" s="16" t="s">
        <v>134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85</v>
      </c>
      <c r="BK134" s="232">
        <f>ROUND(I134*H134,2)</f>
        <v>0</v>
      </c>
      <c r="BL134" s="16" t="s">
        <v>434</v>
      </c>
      <c r="BM134" s="231" t="s">
        <v>438</v>
      </c>
    </row>
    <row r="135" spans="1:63" s="12" customFormat="1" ht="25.9" customHeight="1">
      <c r="A135" s="12"/>
      <c r="B135" s="203"/>
      <c r="C135" s="204"/>
      <c r="D135" s="205" t="s">
        <v>76</v>
      </c>
      <c r="E135" s="206" t="s">
        <v>132</v>
      </c>
      <c r="F135" s="206" t="s">
        <v>133</v>
      </c>
      <c r="G135" s="204"/>
      <c r="H135" s="204"/>
      <c r="I135" s="207"/>
      <c r="J135" s="208">
        <f>BK135</f>
        <v>0</v>
      </c>
      <c r="K135" s="204"/>
      <c r="L135" s="209"/>
      <c r="M135" s="210"/>
      <c r="N135" s="211"/>
      <c r="O135" s="211"/>
      <c r="P135" s="212">
        <f>P136+P139+P144</f>
        <v>0</v>
      </c>
      <c r="Q135" s="211"/>
      <c r="R135" s="212">
        <f>R136+R139+R144</f>
        <v>0.07935</v>
      </c>
      <c r="S135" s="211"/>
      <c r="T135" s="213">
        <f>T136+T139+T144</f>
        <v>0.07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85</v>
      </c>
      <c r="AT135" s="215" t="s">
        <v>76</v>
      </c>
      <c r="AU135" s="215" t="s">
        <v>77</v>
      </c>
      <c r="AY135" s="214" t="s">
        <v>134</v>
      </c>
      <c r="BK135" s="216">
        <f>BK136+BK139+BK144</f>
        <v>0</v>
      </c>
    </row>
    <row r="136" spans="1:63" s="12" customFormat="1" ht="22.8" customHeight="1">
      <c r="A136" s="12"/>
      <c r="B136" s="203"/>
      <c r="C136" s="204"/>
      <c r="D136" s="205" t="s">
        <v>76</v>
      </c>
      <c r="E136" s="217" t="s">
        <v>148</v>
      </c>
      <c r="F136" s="217" t="s">
        <v>149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SUM(P137:P138)</f>
        <v>0</v>
      </c>
      <c r="Q136" s="211"/>
      <c r="R136" s="212">
        <f>SUM(R137:R138)</f>
        <v>0.07935</v>
      </c>
      <c r="S136" s="211"/>
      <c r="T136" s="213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85</v>
      </c>
      <c r="AT136" s="215" t="s">
        <v>76</v>
      </c>
      <c r="AU136" s="215" t="s">
        <v>85</v>
      </c>
      <c r="AY136" s="214" t="s">
        <v>134</v>
      </c>
      <c r="BK136" s="216">
        <f>SUM(BK137:BK138)</f>
        <v>0</v>
      </c>
    </row>
    <row r="137" spans="1:65" s="2" customFormat="1" ht="21.75" customHeight="1">
      <c r="A137" s="37"/>
      <c r="B137" s="38"/>
      <c r="C137" s="219" t="s">
        <v>159</v>
      </c>
      <c r="D137" s="219" t="s">
        <v>137</v>
      </c>
      <c r="E137" s="220" t="s">
        <v>439</v>
      </c>
      <c r="F137" s="221" t="s">
        <v>440</v>
      </c>
      <c r="G137" s="222" t="s">
        <v>95</v>
      </c>
      <c r="H137" s="223">
        <v>1.5</v>
      </c>
      <c r="I137" s="224"/>
      <c r="J137" s="225">
        <f>ROUND(I137*H137,2)</f>
        <v>0</v>
      </c>
      <c r="K137" s="226"/>
      <c r="L137" s="43"/>
      <c r="M137" s="227" t="s">
        <v>1</v>
      </c>
      <c r="N137" s="228" t="s">
        <v>42</v>
      </c>
      <c r="O137" s="90"/>
      <c r="P137" s="229">
        <f>O137*H137</f>
        <v>0</v>
      </c>
      <c r="Q137" s="229">
        <v>0.0389</v>
      </c>
      <c r="R137" s="229">
        <f>Q137*H137</f>
        <v>0.05835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141</v>
      </c>
      <c r="AT137" s="231" t="s">
        <v>137</v>
      </c>
      <c r="AU137" s="231" t="s">
        <v>87</v>
      </c>
      <c r="AY137" s="16" t="s">
        <v>134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85</v>
      </c>
      <c r="BK137" s="232">
        <f>ROUND(I137*H137,2)</f>
        <v>0</v>
      </c>
      <c r="BL137" s="16" t="s">
        <v>141</v>
      </c>
      <c r="BM137" s="231" t="s">
        <v>441</v>
      </c>
    </row>
    <row r="138" spans="1:65" s="2" customFormat="1" ht="16.5" customHeight="1">
      <c r="A138" s="37"/>
      <c r="B138" s="38"/>
      <c r="C138" s="219" t="s">
        <v>148</v>
      </c>
      <c r="D138" s="219" t="s">
        <v>137</v>
      </c>
      <c r="E138" s="220" t="s">
        <v>442</v>
      </c>
      <c r="F138" s="221" t="s">
        <v>443</v>
      </c>
      <c r="G138" s="222" t="s">
        <v>140</v>
      </c>
      <c r="H138" s="223">
        <v>6</v>
      </c>
      <c r="I138" s="224"/>
      <c r="J138" s="225">
        <f>ROUND(I138*H138,2)</f>
        <v>0</v>
      </c>
      <c r="K138" s="226"/>
      <c r="L138" s="43"/>
      <c r="M138" s="227" t="s">
        <v>1</v>
      </c>
      <c r="N138" s="228" t="s">
        <v>42</v>
      </c>
      <c r="O138" s="90"/>
      <c r="P138" s="229">
        <f>O138*H138</f>
        <v>0</v>
      </c>
      <c r="Q138" s="229">
        <v>0.0035</v>
      </c>
      <c r="R138" s="229">
        <f>Q138*H138</f>
        <v>0.021</v>
      </c>
      <c r="S138" s="229">
        <v>0</v>
      </c>
      <c r="T138" s="23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1" t="s">
        <v>141</v>
      </c>
      <c r="AT138" s="231" t="s">
        <v>137</v>
      </c>
      <c r="AU138" s="231" t="s">
        <v>87</v>
      </c>
      <c r="AY138" s="16" t="s">
        <v>134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6" t="s">
        <v>85</v>
      </c>
      <c r="BK138" s="232">
        <f>ROUND(I138*H138,2)</f>
        <v>0</v>
      </c>
      <c r="BL138" s="16" t="s">
        <v>141</v>
      </c>
      <c r="BM138" s="231" t="s">
        <v>444</v>
      </c>
    </row>
    <row r="139" spans="1:63" s="12" customFormat="1" ht="22.8" customHeight="1">
      <c r="A139" s="12"/>
      <c r="B139" s="203"/>
      <c r="C139" s="204"/>
      <c r="D139" s="205" t="s">
        <v>76</v>
      </c>
      <c r="E139" s="217" t="s">
        <v>179</v>
      </c>
      <c r="F139" s="217" t="s">
        <v>445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SUM(P140:P143)</f>
        <v>0</v>
      </c>
      <c r="Q139" s="211"/>
      <c r="R139" s="212">
        <f>SUM(R140:R143)</f>
        <v>0</v>
      </c>
      <c r="S139" s="211"/>
      <c r="T139" s="213">
        <f>SUM(T140:T143)</f>
        <v>0.07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85</v>
      </c>
      <c r="AT139" s="215" t="s">
        <v>76</v>
      </c>
      <c r="AU139" s="215" t="s">
        <v>85</v>
      </c>
      <c r="AY139" s="214" t="s">
        <v>134</v>
      </c>
      <c r="BK139" s="216">
        <f>SUM(BK140:BK143)</f>
        <v>0</v>
      </c>
    </row>
    <row r="140" spans="1:65" s="2" customFormat="1" ht="21.75" customHeight="1">
      <c r="A140" s="37"/>
      <c r="B140" s="38"/>
      <c r="C140" s="219" t="s">
        <v>168</v>
      </c>
      <c r="D140" s="219" t="s">
        <v>137</v>
      </c>
      <c r="E140" s="220" t="s">
        <v>446</v>
      </c>
      <c r="F140" s="221" t="s">
        <v>447</v>
      </c>
      <c r="G140" s="222" t="s">
        <v>140</v>
      </c>
      <c r="H140" s="223">
        <v>2</v>
      </c>
      <c r="I140" s="224"/>
      <c r="J140" s="225">
        <f>ROUND(I140*H140,2)</f>
        <v>0</v>
      </c>
      <c r="K140" s="226"/>
      <c r="L140" s="43"/>
      <c r="M140" s="227" t="s">
        <v>1</v>
      </c>
      <c r="N140" s="228" t="s">
        <v>42</v>
      </c>
      <c r="O140" s="90"/>
      <c r="P140" s="229">
        <f>O140*H140</f>
        <v>0</v>
      </c>
      <c r="Q140" s="229">
        <v>0</v>
      </c>
      <c r="R140" s="229">
        <f>Q140*H140</f>
        <v>0</v>
      </c>
      <c r="S140" s="229">
        <v>0.001</v>
      </c>
      <c r="T140" s="230">
        <f>S140*H140</f>
        <v>0.002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1" t="s">
        <v>141</v>
      </c>
      <c r="AT140" s="231" t="s">
        <v>137</v>
      </c>
      <c r="AU140" s="231" t="s">
        <v>87</v>
      </c>
      <c r="AY140" s="16" t="s">
        <v>134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6" t="s">
        <v>85</v>
      </c>
      <c r="BK140" s="232">
        <f>ROUND(I140*H140,2)</f>
        <v>0</v>
      </c>
      <c r="BL140" s="16" t="s">
        <v>141</v>
      </c>
      <c r="BM140" s="231" t="s">
        <v>448</v>
      </c>
    </row>
    <row r="141" spans="1:65" s="2" customFormat="1" ht="21.75" customHeight="1">
      <c r="A141" s="37"/>
      <c r="B141" s="38"/>
      <c r="C141" s="219" t="s">
        <v>173</v>
      </c>
      <c r="D141" s="219" t="s">
        <v>137</v>
      </c>
      <c r="E141" s="220" t="s">
        <v>449</v>
      </c>
      <c r="F141" s="221" t="s">
        <v>450</v>
      </c>
      <c r="G141" s="222" t="s">
        <v>140</v>
      </c>
      <c r="H141" s="223">
        <v>6</v>
      </c>
      <c r="I141" s="224"/>
      <c r="J141" s="225">
        <f>ROUND(I141*H141,2)</f>
        <v>0</v>
      </c>
      <c r="K141" s="226"/>
      <c r="L141" s="43"/>
      <c r="M141" s="227" t="s">
        <v>1</v>
      </c>
      <c r="N141" s="228" t="s">
        <v>42</v>
      </c>
      <c r="O141" s="90"/>
      <c r="P141" s="229">
        <f>O141*H141</f>
        <v>0</v>
      </c>
      <c r="Q141" s="229">
        <v>0</v>
      </c>
      <c r="R141" s="229">
        <f>Q141*H141</f>
        <v>0</v>
      </c>
      <c r="S141" s="229">
        <v>0.001</v>
      </c>
      <c r="T141" s="230">
        <f>S141*H141</f>
        <v>0.006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1" t="s">
        <v>141</v>
      </c>
      <c r="AT141" s="231" t="s">
        <v>137</v>
      </c>
      <c r="AU141" s="231" t="s">
        <v>87</v>
      </c>
      <c r="AY141" s="16" t="s">
        <v>134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85</v>
      </c>
      <c r="BK141" s="232">
        <f>ROUND(I141*H141,2)</f>
        <v>0</v>
      </c>
      <c r="BL141" s="16" t="s">
        <v>141</v>
      </c>
      <c r="BM141" s="231" t="s">
        <v>451</v>
      </c>
    </row>
    <row r="142" spans="1:65" s="2" customFormat="1" ht="21.75" customHeight="1">
      <c r="A142" s="37"/>
      <c r="B142" s="38"/>
      <c r="C142" s="219" t="s">
        <v>179</v>
      </c>
      <c r="D142" s="219" t="s">
        <v>137</v>
      </c>
      <c r="E142" s="220" t="s">
        <v>452</v>
      </c>
      <c r="F142" s="221" t="s">
        <v>453</v>
      </c>
      <c r="G142" s="222" t="s">
        <v>205</v>
      </c>
      <c r="H142" s="223">
        <v>17</v>
      </c>
      <c r="I142" s="224"/>
      <c r="J142" s="225">
        <f>ROUND(I142*H142,2)</f>
        <v>0</v>
      </c>
      <c r="K142" s="226"/>
      <c r="L142" s="43"/>
      <c r="M142" s="227" t="s">
        <v>1</v>
      </c>
      <c r="N142" s="228" t="s">
        <v>42</v>
      </c>
      <c r="O142" s="90"/>
      <c r="P142" s="229">
        <f>O142*H142</f>
        <v>0</v>
      </c>
      <c r="Q142" s="229">
        <v>0</v>
      </c>
      <c r="R142" s="229">
        <f>Q142*H142</f>
        <v>0</v>
      </c>
      <c r="S142" s="229">
        <v>0.002</v>
      </c>
      <c r="T142" s="230">
        <f>S142*H142</f>
        <v>0.034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1" t="s">
        <v>141</v>
      </c>
      <c r="AT142" s="231" t="s">
        <v>137</v>
      </c>
      <c r="AU142" s="231" t="s">
        <v>87</v>
      </c>
      <c r="AY142" s="16" t="s">
        <v>134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85</v>
      </c>
      <c r="BK142" s="232">
        <f>ROUND(I142*H142,2)</f>
        <v>0</v>
      </c>
      <c r="BL142" s="16" t="s">
        <v>141</v>
      </c>
      <c r="BM142" s="231" t="s">
        <v>454</v>
      </c>
    </row>
    <row r="143" spans="1:65" s="2" customFormat="1" ht="21.75" customHeight="1">
      <c r="A143" s="37"/>
      <c r="B143" s="38"/>
      <c r="C143" s="219" t="s">
        <v>183</v>
      </c>
      <c r="D143" s="219" t="s">
        <v>137</v>
      </c>
      <c r="E143" s="220" t="s">
        <v>455</v>
      </c>
      <c r="F143" s="221" t="s">
        <v>456</v>
      </c>
      <c r="G143" s="222" t="s">
        <v>205</v>
      </c>
      <c r="H143" s="223">
        <v>7</v>
      </c>
      <c r="I143" s="224"/>
      <c r="J143" s="225">
        <f>ROUND(I143*H143,2)</f>
        <v>0</v>
      </c>
      <c r="K143" s="226"/>
      <c r="L143" s="43"/>
      <c r="M143" s="227" t="s">
        <v>1</v>
      </c>
      <c r="N143" s="228" t="s">
        <v>42</v>
      </c>
      <c r="O143" s="90"/>
      <c r="P143" s="229">
        <f>O143*H143</f>
        <v>0</v>
      </c>
      <c r="Q143" s="229">
        <v>0</v>
      </c>
      <c r="R143" s="229">
        <f>Q143*H143</f>
        <v>0</v>
      </c>
      <c r="S143" s="229">
        <v>0.004</v>
      </c>
      <c r="T143" s="230">
        <f>S143*H143</f>
        <v>0.028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141</v>
      </c>
      <c r="AT143" s="231" t="s">
        <v>137</v>
      </c>
      <c r="AU143" s="231" t="s">
        <v>87</v>
      </c>
      <c r="AY143" s="16" t="s">
        <v>134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85</v>
      </c>
      <c r="BK143" s="232">
        <f>ROUND(I143*H143,2)</f>
        <v>0</v>
      </c>
      <c r="BL143" s="16" t="s">
        <v>141</v>
      </c>
      <c r="BM143" s="231" t="s">
        <v>457</v>
      </c>
    </row>
    <row r="144" spans="1:63" s="12" customFormat="1" ht="22.8" customHeight="1">
      <c r="A144" s="12"/>
      <c r="B144" s="203"/>
      <c r="C144" s="204"/>
      <c r="D144" s="205" t="s">
        <v>76</v>
      </c>
      <c r="E144" s="217" t="s">
        <v>216</v>
      </c>
      <c r="F144" s="217" t="s">
        <v>217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SUM(P145:P150)</f>
        <v>0</v>
      </c>
      <c r="Q144" s="211"/>
      <c r="R144" s="212">
        <f>SUM(R145:R150)</f>
        <v>0</v>
      </c>
      <c r="S144" s="211"/>
      <c r="T144" s="213">
        <f>SUM(T145:T150)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85</v>
      </c>
      <c r="AT144" s="215" t="s">
        <v>76</v>
      </c>
      <c r="AU144" s="215" t="s">
        <v>85</v>
      </c>
      <c r="AY144" s="214" t="s">
        <v>134</v>
      </c>
      <c r="BK144" s="216">
        <f>SUM(BK145:BK150)</f>
        <v>0</v>
      </c>
    </row>
    <row r="145" spans="1:65" s="2" customFormat="1" ht="21.75" customHeight="1">
      <c r="A145" s="37"/>
      <c r="B145" s="38"/>
      <c r="C145" s="219" t="s">
        <v>187</v>
      </c>
      <c r="D145" s="219" t="s">
        <v>137</v>
      </c>
      <c r="E145" s="220" t="s">
        <v>458</v>
      </c>
      <c r="F145" s="221" t="s">
        <v>459</v>
      </c>
      <c r="G145" s="222" t="s">
        <v>221</v>
      </c>
      <c r="H145" s="223">
        <v>0.07</v>
      </c>
      <c r="I145" s="224"/>
      <c r="J145" s="225">
        <f>ROUND(I145*H145,2)</f>
        <v>0</v>
      </c>
      <c r="K145" s="226"/>
      <c r="L145" s="43"/>
      <c r="M145" s="227" t="s">
        <v>1</v>
      </c>
      <c r="N145" s="228" t="s">
        <v>42</v>
      </c>
      <c r="O145" s="90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1" t="s">
        <v>141</v>
      </c>
      <c r="AT145" s="231" t="s">
        <v>137</v>
      </c>
      <c r="AU145" s="231" t="s">
        <v>87</v>
      </c>
      <c r="AY145" s="16" t="s">
        <v>134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85</v>
      </c>
      <c r="BK145" s="232">
        <f>ROUND(I145*H145,2)</f>
        <v>0</v>
      </c>
      <c r="BL145" s="16" t="s">
        <v>141</v>
      </c>
      <c r="BM145" s="231" t="s">
        <v>460</v>
      </c>
    </row>
    <row r="146" spans="1:65" s="2" customFormat="1" ht="33" customHeight="1">
      <c r="A146" s="37"/>
      <c r="B146" s="38"/>
      <c r="C146" s="219" t="s">
        <v>193</v>
      </c>
      <c r="D146" s="219" t="s">
        <v>137</v>
      </c>
      <c r="E146" s="220" t="s">
        <v>461</v>
      </c>
      <c r="F146" s="221" t="s">
        <v>462</v>
      </c>
      <c r="G146" s="222" t="s">
        <v>221</v>
      </c>
      <c r="H146" s="223">
        <v>0.07</v>
      </c>
      <c r="I146" s="224"/>
      <c r="J146" s="225">
        <f>ROUND(I146*H146,2)</f>
        <v>0</v>
      </c>
      <c r="K146" s="226"/>
      <c r="L146" s="43"/>
      <c r="M146" s="227" t="s">
        <v>1</v>
      </c>
      <c r="N146" s="228" t="s">
        <v>42</v>
      </c>
      <c r="O146" s="90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1" t="s">
        <v>141</v>
      </c>
      <c r="AT146" s="231" t="s">
        <v>137</v>
      </c>
      <c r="AU146" s="231" t="s">
        <v>87</v>
      </c>
      <c r="AY146" s="16" t="s">
        <v>134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6" t="s">
        <v>85</v>
      </c>
      <c r="BK146" s="232">
        <f>ROUND(I146*H146,2)</f>
        <v>0</v>
      </c>
      <c r="BL146" s="16" t="s">
        <v>141</v>
      </c>
      <c r="BM146" s="231" t="s">
        <v>463</v>
      </c>
    </row>
    <row r="147" spans="1:65" s="2" customFormat="1" ht="21.75" customHeight="1">
      <c r="A147" s="37"/>
      <c r="B147" s="38"/>
      <c r="C147" s="219" t="s">
        <v>197</v>
      </c>
      <c r="D147" s="219" t="s">
        <v>137</v>
      </c>
      <c r="E147" s="220" t="s">
        <v>224</v>
      </c>
      <c r="F147" s="221" t="s">
        <v>464</v>
      </c>
      <c r="G147" s="222" t="s">
        <v>221</v>
      </c>
      <c r="H147" s="223">
        <v>0.07</v>
      </c>
      <c r="I147" s="224"/>
      <c r="J147" s="225">
        <f>ROUND(I147*H147,2)</f>
        <v>0</v>
      </c>
      <c r="K147" s="226"/>
      <c r="L147" s="43"/>
      <c r="M147" s="227" t="s">
        <v>1</v>
      </c>
      <c r="N147" s="228" t="s">
        <v>42</v>
      </c>
      <c r="O147" s="90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1" t="s">
        <v>141</v>
      </c>
      <c r="AT147" s="231" t="s">
        <v>137</v>
      </c>
      <c r="AU147" s="231" t="s">
        <v>87</v>
      </c>
      <c r="AY147" s="16" t="s">
        <v>134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85</v>
      </c>
      <c r="BK147" s="232">
        <f>ROUND(I147*H147,2)</f>
        <v>0</v>
      </c>
      <c r="BL147" s="16" t="s">
        <v>141</v>
      </c>
      <c r="BM147" s="231" t="s">
        <v>465</v>
      </c>
    </row>
    <row r="148" spans="1:65" s="2" customFormat="1" ht="21.75" customHeight="1">
      <c r="A148" s="37"/>
      <c r="B148" s="38"/>
      <c r="C148" s="219" t="s">
        <v>202</v>
      </c>
      <c r="D148" s="219" t="s">
        <v>137</v>
      </c>
      <c r="E148" s="220" t="s">
        <v>228</v>
      </c>
      <c r="F148" s="221" t="s">
        <v>229</v>
      </c>
      <c r="G148" s="222" t="s">
        <v>221</v>
      </c>
      <c r="H148" s="223">
        <v>0.07</v>
      </c>
      <c r="I148" s="224"/>
      <c r="J148" s="225">
        <f>ROUND(I148*H148,2)</f>
        <v>0</v>
      </c>
      <c r="K148" s="226"/>
      <c r="L148" s="43"/>
      <c r="M148" s="227" t="s">
        <v>1</v>
      </c>
      <c r="N148" s="228" t="s">
        <v>42</v>
      </c>
      <c r="O148" s="90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1" t="s">
        <v>141</v>
      </c>
      <c r="AT148" s="231" t="s">
        <v>137</v>
      </c>
      <c r="AU148" s="231" t="s">
        <v>87</v>
      </c>
      <c r="AY148" s="16" t="s">
        <v>134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6" t="s">
        <v>85</v>
      </c>
      <c r="BK148" s="232">
        <f>ROUND(I148*H148,2)</f>
        <v>0</v>
      </c>
      <c r="BL148" s="16" t="s">
        <v>141</v>
      </c>
      <c r="BM148" s="231" t="s">
        <v>466</v>
      </c>
    </row>
    <row r="149" spans="1:65" s="2" customFormat="1" ht="33" customHeight="1">
      <c r="A149" s="37"/>
      <c r="B149" s="38"/>
      <c r="C149" s="219" t="s">
        <v>8</v>
      </c>
      <c r="D149" s="219" t="s">
        <v>137</v>
      </c>
      <c r="E149" s="220" t="s">
        <v>467</v>
      </c>
      <c r="F149" s="221" t="s">
        <v>468</v>
      </c>
      <c r="G149" s="222" t="s">
        <v>221</v>
      </c>
      <c r="H149" s="223">
        <v>0.01</v>
      </c>
      <c r="I149" s="224"/>
      <c r="J149" s="225">
        <f>ROUND(I149*H149,2)</f>
        <v>0</v>
      </c>
      <c r="K149" s="226"/>
      <c r="L149" s="43"/>
      <c r="M149" s="227" t="s">
        <v>1</v>
      </c>
      <c r="N149" s="228" t="s">
        <v>42</v>
      </c>
      <c r="O149" s="90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1" t="s">
        <v>141</v>
      </c>
      <c r="AT149" s="231" t="s">
        <v>137</v>
      </c>
      <c r="AU149" s="231" t="s">
        <v>87</v>
      </c>
      <c r="AY149" s="16" t="s">
        <v>134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85</v>
      </c>
      <c r="BK149" s="232">
        <f>ROUND(I149*H149,2)</f>
        <v>0</v>
      </c>
      <c r="BL149" s="16" t="s">
        <v>141</v>
      </c>
      <c r="BM149" s="231" t="s">
        <v>469</v>
      </c>
    </row>
    <row r="150" spans="1:65" s="2" customFormat="1" ht="21.75" customHeight="1">
      <c r="A150" s="37"/>
      <c r="B150" s="38"/>
      <c r="C150" s="219" t="s">
        <v>211</v>
      </c>
      <c r="D150" s="219" t="s">
        <v>137</v>
      </c>
      <c r="E150" s="220" t="s">
        <v>243</v>
      </c>
      <c r="F150" s="221" t="s">
        <v>470</v>
      </c>
      <c r="G150" s="222" t="s">
        <v>221</v>
      </c>
      <c r="H150" s="223">
        <v>0.07</v>
      </c>
      <c r="I150" s="224"/>
      <c r="J150" s="225">
        <f>ROUND(I150*H150,2)</f>
        <v>0</v>
      </c>
      <c r="K150" s="226"/>
      <c r="L150" s="43"/>
      <c r="M150" s="227" t="s">
        <v>1</v>
      </c>
      <c r="N150" s="228" t="s">
        <v>42</v>
      </c>
      <c r="O150" s="90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1" t="s">
        <v>141</v>
      </c>
      <c r="AT150" s="231" t="s">
        <v>137</v>
      </c>
      <c r="AU150" s="231" t="s">
        <v>87</v>
      </c>
      <c r="AY150" s="16" t="s">
        <v>134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85</v>
      </c>
      <c r="BK150" s="232">
        <f>ROUND(I150*H150,2)</f>
        <v>0</v>
      </c>
      <c r="BL150" s="16" t="s">
        <v>141</v>
      </c>
      <c r="BM150" s="231" t="s">
        <v>471</v>
      </c>
    </row>
    <row r="151" spans="1:63" s="12" customFormat="1" ht="25.9" customHeight="1">
      <c r="A151" s="12"/>
      <c r="B151" s="203"/>
      <c r="C151" s="204"/>
      <c r="D151" s="205" t="s">
        <v>76</v>
      </c>
      <c r="E151" s="206" t="s">
        <v>256</v>
      </c>
      <c r="F151" s="206" t="s">
        <v>257</v>
      </c>
      <c r="G151" s="204"/>
      <c r="H151" s="204"/>
      <c r="I151" s="207"/>
      <c r="J151" s="208">
        <f>BK151</f>
        <v>0</v>
      </c>
      <c r="K151" s="204"/>
      <c r="L151" s="209"/>
      <c r="M151" s="210"/>
      <c r="N151" s="211"/>
      <c r="O151" s="211"/>
      <c r="P151" s="212">
        <f>P152+P184+P191</f>
        <v>0</v>
      </c>
      <c r="Q151" s="211"/>
      <c r="R151" s="212">
        <f>R152+R184+R191</f>
        <v>0.020349999999999997</v>
      </c>
      <c r="S151" s="211"/>
      <c r="T151" s="213">
        <f>T152+T184+T191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87</v>
      </c>
      <c r="AT151" s="215" t="s">
        <v>76</v>
      </c>
      <c r="AU151" s="215" t="s">
        <v>77</v>
      </c>
      <c r="AY151" s="214" t="s">
        <v>134</v>
      </c>
      <c r="BK151" s="216">
        <f>BK152+BK184+BK191</f>
        <v>0</v>
      </c>
    </row>
    <row r="152" spans="1:63" s="12" customFormat="1" ht="22.8" customHeight="1">
      <c r="A152" s="12"/>
      <c r="B152" s="203"/>
      <c r="C152" s="204"/>
      <c r="D152" s="205" t="s">
        <v>76</v>
      </c>
      <c r="E152" s="217" t="s">
        <v>472</v>
      </c>
      <c r="F152" s="217" t="s">
        <v>473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SUM(P153:P183)</f>
        <v>0</v>
      </c>
      <c r="Q152" s="211"/>
      <c r="R152" s="212">
        <f>SUM(R153:R183)</f>
        <v>0.019479999999999997</v>
      </c>
      <c r="S152" s="211"/>
      <c r="T152" s="213">
        <f>SUM(T153:T183)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87</v>
      </c>
      <c r="AT152" s="215" t="s">
        <v>76</v>
      </c>
      <c r="AU152" s="215" t="s">
        <v>85</v>
      </c>
      <c r="AY152" s="214" t="s">
        <v>134</v>
      </c>
      <c r="BK152" s="216">
        <f>SUM(BK153:BK183)</f>
        <v>0</v>
      </c>
    </row>
    <row r="153" spans="1:65" s="2" customFormat="1" ht="21.75" customHeight="1">
      <c r="A153" s="37"/>
      <c r="B153" s="38"/>
      <c r="C153" s="219" t="s">
        <v>218</v>
      </c>
      <c r="D153" s="219" t="s">
        <v>137</v>
      </c>
      <c r="E153" s="220" t="s">
        <v>474</v>
      </c>
      <c r="F153" s="221" t="s">
        <v>475</v>
      </c>
      <c r="G153" s="222" t="s">
        <v>205</v>
      </c>
      <c r="H153" s="223">
        <v>11</v>
      </c>
      <c r="I153" s="224"/>
      <c r="J153" s="225">
        <f>ROUND(I153*H153,2)</f>
        <v>0</v>
      </c>
      <c r="K153" s="226"/>
      <c r="L153" s="43"/>
      <c r="M153" s="227" t="s">
        <v>1</v>
      </c>
      <c r="N153" s="228" t="s">
        <v>42</v>
      </c>
      <c r="O153" s="90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1" t="s">
        <v>211</v>
      </c>
      <c r="AT153" s="231" t="s">
        <v>137</v>
      </c>
      <c r="AU153" s="231" t="s">
        <v>87</v>
      </c>
      <c r="AY153" s="16" t="s">
        <v>134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85</v>
      </c>
      <c r="BK153" s="232">
        <f>ROUND(I153*H153,2)</f>
        <v>0</v>
      </c>
      <c r="BL153" s="16" t="s">
        <v>211</v>
      </c>
      <c r="BM153" s="231" t="s">
        <v>476</v>
      </c>
    </row>
    <row r="154" spans="1:65" s="2" customFormat="1" ht="16.5" customHeight="1">
      <c r="A154" s="37"/>
      <c r="B154" s="38"/>
      <c r="C154" s="245" t="s">
        <v>223</v>
      </c>
      <c r="D154" s="245" t="s">
        <v>188</v>
      </c>
      <c r="E154" s="246" t="s">
        <v>477</v>
      </c>
      <c r="F154" s="247" t="s">
        <v>478</v>
      </c>
      <c r="G154" s="248" t="s">
        <v>205</v>
      </c>
      <c r="H154" s="249">
        <v>11</v>
      </c>
      <c r="I154" s="250"/>
      <c r="J154" s="251">
        <f>ROUND(I154*H154,2)</f>
        <v>0</v>
      </c>
      <c r="K154" s="252"/>
      <c r="L154" s="253"/>
      <c r="M154" s="254" t="s">
        <v>1</v>
      </c>
      <c r="N154" s="255" t="s">
        <v>42</v>
      </c>
      <c r="O154" s="90"/>
      <c r="P154" s="229">
        <f>O154*H154</f>
        <v>0</v>
      </c>
      <c r="Q154" s="229">
        <v>4E-05</v>
      </c>
      <c r="R154" s="229">
        <f>Q154*H154</f>
        <v>0.00044</v>
      </c>
      <c r="S154" s="229">
        <v>0</v>
      </c>
      <c r="T154" s="23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1" t="s">
        <v>299</v>
      </c>
      <c r="AT154" s="231" t="s">
        <v>188</v>
      </c>
      <c r="AU154" s="231" t="s">
        <v>87</v>
      </c>
      <c r="AY154" s="16" t="s">
        <v>134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85</v>
      </c>
      <c r="BK154" s="232">
        <f>ROUND(I154*H154,2)</f>
        <v>0</v>
      </c>
      <c r="BL154" s="16" t="s">
        <v>211</v>
      </c>
      <c r="BM154" s="231" t="s">
        <v>479</v>
      </c>
    </row>
    <row r="155" spans="1:65" s="2" customFormat="1" ht="16.5" customHeight="1">
      <c r="A155" s="37"/>
      <c r="B155" s="38"/>
      <c r="C155" s="219" t="s">
        <v>227</v>
      </c>
      <c r="D155" s="219" t="s">
        <v>137</v>
      </c>
      <c r="E155" s="220" t="s">
        <v>480</v>
      </c>
      <c r="F155" s="221" t="s">
        <v>481</v>
      </c>
      <c r="G155" s="222" t="s">
        <v>140</v>
      </c>
      <c r="H155" s="223">
        <v>1</v>
      </c>
      <c r="I155" s="224"/>
      <c r="J155" s="225">
        <f>ROUND(I155*H155,2)</f>
        <v>0</v>
      </c>
      <c r="K155" s="226"/>
      <c r="L155" s="43"/>
      <c r="M155" s="227" t="s">
        <v>1</v>
      </c>
      <c r="N155" s="228" t="s">
        <v>42</v>
      </c>
      <c r="O155" s="90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1" t="s">
        <v>211</v>
      </c>
      <c r="AT155" s="231" t="s">
        <v>137</v>
      </c>
      <c r="AU155" s="231" t="s">
        <v>87</v>
      </c>
      <c r="AY155" s="16" t="s">
        <v>134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6" t="s">
        <v>85</v>
      </c>
      <c r="BK155" s="232">
        <f>ROUND(I155*H155,2)</f>
        <v>0</v>
      </c>
      <c r="BL155" s="16" t="s">
        <v>211</v>
      </c>
      <c r="BM155" s="231" t="s">
        <v>482</v>
      </c>
    </row>
    <row r="156" spans="1:65" s="2" customFormat="1" ht="33" customHeight="1">
      <c r="A156" s="37"/>
      <c r="B156" s="38"/>
      <c r="C156" s="245" t="s">
        <v>234</v>
      </c>
      <c r="D156" s="245" t="s">
        <v>188</v>
      </c>
      <c r="E156" s="246" t="s">
        <v>483</v>
      </c>
      <c r="F156" s="247" t="s">
        <v>484</v>
      </c>
      <c r="G156" s="248" t="s">
        <v>140</v>
      </c>
      <c r="H156" s="249">
        <v>1</v>
      </c>
      <c r="I156" s="250"/>
      <c r="J156" s="251">
        <f>ROUND(I156*H156,2)</f>
        <v>0</v>
      </c>
      <c r="K156" s="252"/>
      <c r="L156" s="253"/>
      <c r="M156" s="254" t="s">
        <v>1</v>
      </c>
      <c r="N156" s="255" t="s">
        <v>42</v>
      </c>
      <c r="O156" s="90"/>
      <c r="P156" s="229">
        <f>O156*H156</f>
        <v>0</v>
      </c>
      <c r="Q156" s="229">
        <v>9E-05</v>
      </c>
      <c r="R156" s="229">
        <f>Q156*H156</f>
        <v>9E-05</v>
      </c>
      <c r="S156" s="229">
        <v>0</v>
      </c>
      <c r="T156" s="23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1" t="s">
        <v>299</v>
      </c>
      <c r="AT156" s="231" t="s">
        <v>188</v>
      </c>
      <c r="AU156" s="231" t="s">
        <v>87</v>
      </c>
      <c r="AY156" s="16" t="s">
        <v>134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6" t="s">
        <v>85</v>
      </c>
      <c r="BK156" s="232">
        <f>ROUND(I156*H156,2)</f>
        <v>0</v>
      </c>
      <c r="BL156" s="16" t="s">
        <v>211</v>
      </c>
      <c r="BM156" s="231" t="s">
        <v>485</v>
      </c>
    </row>
    <row r="157" spans="1:65" s="2" customFormat="1" ht="21.75" customHeight="1">
      <c r="A157" s="37"/>
      <c r="B157" s="38"/>
      <c r="C157" s="219" t="s">
        <v>7</v>
      </c>
      <c r="D157" s="219" t="s">
        <v>137</v>
      </c>
      <c r="E157" s="220" t="s">
        <v>486</v>
      </c>
      <c r="F157" s="221" t="s">
        <v>487</v>
      </c>
      <c r="G157" s="222" t="s">
        <v>140</v>
      </c>
      <c r="H157" s="223">
        <v>6</v>
      </c>
      <c r="I157" s="224"/>
      <c r="J157" s="225">
        <f>ROUND(I157*H157,2)</f>
        <v>0</v>
      </c>
      <c r="K157" s="226"/>
      <c r="L157" s="43"/>
      <c r="M157" s="227" t="s">
        <v>1</v>
      </c>
      <c r="N157" s="228" t="s">
        <v>42</v>
      </c>
      <c r="O157" s="90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211</v>
      </c>
      <c r="AT157" s="231" t="s">
        <v>137</v>
      </c>
      <c r="AU157" s="231" t="s">
        <v>87</v>
      </c>
      <c r="AY157" s="16" t="s">
        <v>134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85</v>
      </c>
      <c r="BK157" s="232">
        <f>ROUND(I157*H157,2)</f>
        <v>0</v>
      </c>
      <c r="BL157" s="16" t="s">
        <v>211</v>
      </c>
      <c r="BM157" s="231" t="s">
        <v>488</v>
      </c>
    </row>
    <row r="158" spans="1:65" s="2" customFormat="1" ht="16.5" customHeight="1">
      <c r="A158" s="37"/>
      <c r="B158" s="38"/>
      <c r="C158" s="245" t="s">
        <v>242</v>
      </c>
      <c r="D158" s="245" t="s">
        <v>188</v>
      </c>
      <c r="E158" s="246" t="s">
        <v>489</v>
      </c>
      <c r="F158" s="247" t="s">
        <v>490</v>
      </c>
      <c r="G158" s="248" t="s">
        <v>140</v>
      </c>
      <c r="H158" s="249">
        <v>6</v>
      </c>
      <c r="I158" s="250"/>
      <c r="J158" s="251">
        <f>ROUND(I158*H158,2)</f>
        <v>0</v>
      </c>
      <c r="K158" s="252"/>
      <c r="L158" s="253"/>
      <c r="M158" s="254" t="s">
        <v>1</v>
      </c>
      <c r="N158" s="255" t="s">
        <v>42</v>
      </c>
      <c r="O158" s="90"/>
      <c r="P158" s="229">
        <f>O158*H158</f>
        <v>0</v>
      </c>
      <c r="Q158" s="229">
        <v>3E-05</v>
      </c>
      <c r="R158" s="229">
        <f>Q158*H158</f>
        <v>0.00018</v>
      </c>
      <c r="S158" s="229">
        <v>0</v>
      </c>
      <c r="T158" s="23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1" t="s">
        <v>299</v>
      </c>
      <c r="AT158" s="231" t="s">
        <v>188</v>
      </c>
      <c r="AU158" s="231" t="s">
        <v>87</v>
      </c>
      <c r="AY158" s="16" t="s">
        <v>134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6" t="s">
        <v>85</v>
      </c>
      <c r="BK158" s="232">
        <f>ROUND(I158*H158,2)</f>
        <v>0</v>
      </c>
      <c r="BL158" s="16" t="s">
        <v>211</v>
      </c>
      <c r="BM158" s="231" t="s">
        <v>491</v>
      </c>
    </row>
    <row r="159" spans="1:65" s="2" customFormat="1" ht="21.75" customHeight="1">
      <c r="A159" s="37"/>
      <c r="B159" s="38"/>
      <c r="C159" s="219" t="s">
        <v>252</v>
      </c>
      <c r="D159" s="219" t="s">
        <v>137</v>
      </c>
      <c r="E159" s="220" t="s">
        <v>492</v>
      </c>
      <c r="F159" s="221" t="s">
        <v>493</v>
      </c>
      <c r="G159" s="222" t="s">
        <v>205</v>
      </c>
      <c r="H159" s="223">
        <v>34</v>
      </c>
      <c r="I159" s="224"/>
      <c r="J159" s="225">
        <f>ROUND(I159*H159,2)</f>
        <v>0</v>
      </c>
      <c r="K159" s="226"/>
      <c r="L159" s="43"/>
      <c r="M159" s="227" t="s">
        <v>1</v>
      </c>
      <c r="N159" s="228" t="s">
        <v>42</v>
      </c>
      <c r="O159" s="90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1" t="s">
        <v>211</v>
      </c>
      <c r="AT159" s="231" t="s">
        <v>137</v>
      </c>
      <c r="AU159" s="231" t="s">
        <v>87</v>
      </c>
      <c r="AY159" s="16" t="s">
        <v>134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85</v>
      </c>
      <c r="BK159" s="232">
        <f>ROUND(I159*H159,2)</f>
        <v>0</v>
      </c>
      <c r="BL159" s="16" t="s">
        <v>211</v>
      </c>
      <c r="BM159" s="231" t="s">
        <v>494</v>
      </c>
    </row>
    <row r="160" spans="1:65" s="2" customFormat="1" ht="16.5" customHeight="1">
      <c r="A160" s="37"/>
      <c r="B160" s="38"/>
      <c r="C160" s="245" t="s">
        <v>260</v>
      </c>
      <c r="D160" s="245" t="s">
        <v>188</v>
      </c>
      <c r="E160" s="246" t="s">
        <v>495</v>
      </c>
      <c r="F160" s="247" t="s">
        <v>496</v>
      </c>
      <c r="G160" s="248" t="s">
        <v>205</v>
      </c>
      <c r="H160" s="249">
        <v>18</v>
      </c>
      <c r="I160" s="250"/>
      <c r="J160" s="251">
        <f>ROUND(I160*H160,2)</f>
        <v>0</v>
      </c>
      <c r="K160" s="252"/>
      <c r="L160" s="253"/>
      <c r="M160" s="254" t="s">
        <v>1</v>
      </c>
      <c r="N160" s="255" t="s">
        <v>42</v>
      </c>
      <c r="O160" s="90"/>
      <c r="P160" s="229">
        <f>O160*H160</f>
        <v>0</v>
      </c>
      <c r="Q160" s="229">
        <v>0.00012</v>
      </c>
      <c r="R160" s="229">
        <f>Q160*H160</f>
        <v>0.00216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299</v>
      </c>
      <c r="AT160" s="231" t="s">
        <v>188</v>
      </c>
      <c r="AU160" s="231" t="s">
        <v>87</v>
      </c>
      <c r="AY160" s="16" t="s">
        <v>134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85</v>
      </c>
      <c r="BK160" s="232">
        <f>ROUND(I160*H160,2)</f>
        <v>0</v>
      </c>
      <c r="BL160" s="16" t="s">
        <v>211</v>
      </c>
      <c r="BM160" s="231" t="s">
        <v>497</v>
      </c>
    </row>
    <row r="161" spans="1:65" s="2" customFormat="1" ht="16.5" customHeight="1">
      <c r="A161" s="37"/>
      <c r="B161" s="38"/>
      <c r="C161" s="245" t="s">
        <v>267</v>
      </c>
      <c r="D161" s="245" t="s">
        <v>188</v>
      </c>
      <c r="E161" s="246" t="s">
        <v>498</v>
      </c>
      <c r="F161" s="247" t="s">
        <v>499</v>
      </c>
      <c r="G161" s="248" t="s">
        <v>205</v>
      </c>
      <c r="H161" s="249">
        <v>4</v>
      </c>
      <c r="I161" s="250"/>
      <c r="J161" s="251">
        <f>ROUND(I161*H161,2)</f>
        <v>0</v>
      </c>
      <c r="K161" s="252"/>
      <c r="L161" s="253"/>
      <c r="M161" s="254" t="s">
        <v>1</v>
      </c>
      <c r="N161" s="255" t="s">
        <v>42</v>
      </c>
      <c r="O161" s="90"/>
      <c r="P161" s="229">
        <f>O161*H161</f>
        <v>0</v>
      </c>
      <c r="Q161" s="229">
        <v>0.00012</v>
      </c>
      <c r="R161" s="229">
        <f>Q161*H161</f>
        <v>0.00048</v>
      </c>
      <c r="S161" s="229">
        <v>0</v>
      </c>
      <c r="T161" s="23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1" t="s">
        <v>299</v>
      </c>
      <c r="AT161" s="231" t="s">
        <v>188</v>
      </c>
      <c r="AU161" s="231" t="s">
        <v>87</v>
      </c>
      <c r="AY161" s="16" t="s">
        <v>134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6" t="s">
        <v>85</v>
      </c>
      <c r="BK161" s="232">
        <f>ROUND(I161*H161,2)</f>
        <v>0</v>
      </c>
      <c r="BL161" s="16" t="s">
        <v>211</v>
      </c>
      <c r="BM161" s="231" t="s">
        <v>500</v>
      </c>
    </row>
    <row r="162" spans="1:65" s="2" customFormat="1" ht="16.5" customHeight="1">
      <c r="A162" s="37"/>
      <c r="B162" s="38"/>
      <c r="C162" s="245" t="s">
        <v>272</v>
      </c>
      <c r="D162" s="245" t="s">
        <v>188</v>
      </c>
      <c r="E162" s="246" t="s">
        <v>501</v>
      </c>
      <c r="F162" s="247" t="s">
        <v>502</v>
      </c>
      <c r="G162" s="248" t="s">
        <v>205</v>
      </c>
      <c r="H162" s="249">
        <v>12</v>
      </c>
      <c r="I162" s="250"/>
      <c r="J162" s="251">
        <f>ROUND(I162*H162,2)</f>
        <v>0</v>
      </c>
      <c r="K162" s="252"/>
      <c r="L162" s="253"/>
      <c r="M162" s="254" t="s">
        <v>1</v>
      </c>
      <c r="N162" s="255" t="s">
        <v>42</v>
      </c>
      <c r="O162" s="90"/>
      <c r="P162" s="229">
        <f>O162*H162</f>
        <v>0</v>
      </c>
      <c r="Q162" s="229">
        <v>0.00017</v>
      </c>
      <c r="R162" s="229">
        <f>Q162*H162</f>
        <v>0.00204</v>
      </c>
      <c r="S162" s="229">
        <v>0</v>
      </c>
      <c r="T162" s="23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1" t="s">
        <v>299</v>
      </c>
      <c r="AT162" s="231" t="s">
        <v>188</v>
      </c>
      <c r="AU162" s="231" t="s">
        <v>87</v>
      </c>
      <c r="AY162" s="16" t="s">
        <v>134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85</v>
      </c>
      <c r="BK162" s="232">
        <f>ROUND(I162*H162,2)</f>
        <v>0</v>
      </c>
      <c r="BL162" s="16" t="s">
        <v>211</v>
      </c>
      <c r="BM162" s="231" t="s">
        <v>503</v>
      </c>
    </row>
    <row r="163" spans="1:65" s="2" customFormat="1" ht="16.5" customHeight="1">
      <c r="A163" s="37"/>
      <c r="B163" s="38"/>
      <c r="C163" s="219" t="s">
        <v>276</v>
      </c>
      <c r="D163" s="219" t="s">
        <v>137</v>
      </c>
      <c r="E163" s="220" t="s">
        <v>504</v>
      </c>
      <c r="F163" s="221" t="s">
        <v>505</v>
      </c>
      <c r="G163" s="222" t="s">
        <v>205</v>
      </c>
      <c r="H163" s="223">
        <v>16</v>
      </c>
      <c r="I163" s="224"/>
      <c r="J163" s="225">
        <f>ROUND(I163*H163,2)</f>
        <v>0</v>
      </c>
      <c r="K163" s="226"/>
      <c r="L163" s="43"/>
      <c r="M163" s="227" t="s">
        <v>1</v>
      </c>
      <c r="N163" s="228" t="s">
        <v>42</v>
      </c>
      <c r="O163" s="90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1" t="s">
        <v>211</v>
      </c>
      <c r="AT163" s="231" t="s">
        <v>137</v>
      </c>
      <c r="AU163" s="231" t="s">
        <v>87</v>
      </c>
      <c r="AY163" s="16" t="s">
        <v>134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85</v>
      </c>
      <c r="BK163" s="232">
        <f>ROUND(I163*H163,2)</f>
        <v>0</v>
      </c>
      <c r="BL163" s="16" t="s">
        <v>211</v>
      </c>
      <c r="BM163" s="231" t="s">
        <v>506</v>
      </c>
    </row>
    <row r="164" spans="1:65" s="2" customFormat="1" ht="16.5" customHeight="1">
      <c r="A164" s="37"/>
      <c r="B164" s="38"/>
      <c r="C164" s="245" t="s">
        <v>280</v>
      </c>
      <c r="D164" s="245" t="s">
        <v>188</v>
      </c>
      <c r="E164" s="246" t="s">
        <v>507</v>
      </c>
      <c r="F164" s="247" t="s">
        <v>508</v>
      </c>
      <c r="G164" s="248" t="s">
        <v>205</v>
      </c>
      <c r="H164" s="249">
        <v>16</v>
      </c>
      <c r="I164" s="250"/>
      <c r="J164" s="251">
        <f>ROUND(I164*H164,2)</f>
        <v>0</v>
      </c>
      <c r="K164" s="252"/>
      <c r="L164" s="253"/>
      <c r="M164" s="254" t="s">
        <v>1</v>
      </c>
      <c r="N164" s="255" t="s">
        <v>42</v>
      </c>
      <c r="O164" s="90"/>
      <c r="P164" s="229">
        <f>O164*H164</f>
        <v>0</v>
      </c>
      <c r="Q164" s="229">
        <v>8E-05</v>
      </c>
      <c r="R164" s="229">
        <f>Q164*H164</f>
        <v>0.00128</v>
      </c>
      <c r="S164" s="229">
        <v>0</v>
      </c>
      <c r="T164" s="23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1" t="s">
        <v>299</v>
      </c>
      <c r="AT164" s="231" t="s">
        <v>188</v>
      </c>
      <c r="AU164" s="231" t="s">
        <v>87</v>
      </c>
      <c r="AY164" s="16" t="s">
        <v>134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6" t="s">
        <v>85</v>
      </c>
      <c r="BK164" s="232">
        <f>ROUND(I164*H164,2)</f>
        <v>0</v>
      </c>
      <c r="BL164" s="16" t="s">
        <v>211</v>
      </c>
      <c r="BM164" s="231" t="s">
        <v>509</v>
      </c>
    </row>
    <row r="165" spans="1:65" s="2" customFormat="1" ht="21.75" customHeight="1">
      <c r="A165" s="37"/>
      <c r="B165" s="38"/>
      <c r="C165" s="219" t="s">
        <v>285</v>
      </c>
      <c r="D165" s="219" t="s">
        <v>137</v>
      </c>
      <c r="E165" s="220" t="s">
        <v>510</v>
      </c>
      <c r="F165" s="221" t="s">
        <v>511</v>
      </c>
      <c r="G165" s="222" t="s">
        <v>140</v>
      </c>
      <c r="H165" s="223">
        <v>2</v>
      </c>
      <c r="I165" s="224"/>
      <c r="J165" s="225">
        <f>ROUND(I165*H165,2)</f>
        <v>0</v>
      </c>
      <c r="K165" s="226"/>
      <c r="L165" s="43"/>
      <c r="M165" s="227" t="s">
        <v>1</v>
      </c>
      <c r="N165" s="228" t="s">
        <v>42</v>
      </c>
      <c r="O165" s="90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1" t="s">
        <v>211</v>
      </c>
      <c r="AT165" s="231" t="s">
        <v>137</v>
      </c>
      <c r="AU165" s="231" t="s">
        <v>87</v>
      </c>
      <c r="AY165" s="16" t="s">
        <v>134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6" t="s">
        <v>85</v>
      </c>
      <c r="BK165" s="232">
        <f>ROUND(I165*H165,2)</f>
        <v>0</v>
      </c>
      <c r="BL165" s="16" t="s">
        <v>211</v>
      </c>
      <c r="BM165" s="231" t="s">
        <v>512</v>
      </c>
    </row>
    <row r="166" spans="1:65" s="2" customFormat="1" ht="16.5" customHeight="1">
      <c r="A166" s="37"/>
      <c r="B166" s="38"/>
      <c r="C166" s="245" t="s">
        <v>289</v>
      </c>
      <c r="D166" s="245" t="s">
        <v>188</v>
      </c>
      <c r="E166" s="246" t="s">
        <v>513</v>
      </c>
      <c r="F166" s="247" t="s">
        <v>514</v>
      </c>
      <c r="G166" s="248" t="s">
        <v>140</v>
      </c>
      <c r="H166" s="249">
        <v>2</v>
      </c>
      <c r="I166" s="250"/>
      <c r="J166" s="251">
        <f>ROUND(I166*H166,2)</f>
        <v>0</v>
      </c>
      <c r="K166" s="252"/>
      <c r="L166" s="253"/>
      <c r="M166" s="254" t="s">
        <v>1</v>
      </c>
      <c r="N166" s="255" t="s">
        <v>42</v>
      </c>
      <c r="O166" s="90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1" t="s">
        <v>299</v>
      </c>
      <c r="AT166" s="231" t="s">
        <v>188</v>
      </c>
      <c r="AU166" s="231" t="s">
        <v>87</v>
      </c>
      <c r="AY166" s="16" t="s">
        <v>134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6" t="s">
        <v>85</v>
      </c>
      <c r="BK166" s="232">
        <f>ROUND(I166*H166,2)</f>
        <v>0</v>
      </c>
      <c r="BL166" s="16" t="s">
        <v>211</v>
      </c>
      <c r="BM166" s="231" t="s">
        <v>515</v>
      </c>
    </row>
    <row r="167" spans="1:65" s="2" customFormat="1" ht="21.75" customHeight="1">
      <c r="A167" s="37"/>
      <c r="B167" s="38"/>
      <c r="C167" s="219" t="s">
        <v>295</v>
      </c>
      <c r="D167" s="219" t="s">
        <v>137</v>
      </c>
      <c r="E167" s="220" t="s">
        <v>516</v>
      </c>
      <c r="F167" s="221" t="s">
        <v>517</v>
      </c>
      <c r="G167" s="222" t="s">
        <v>140</v>
      </c>
      <c r="H167" s="223">
        <v>6</v>
      </c>
      <c r="I167" s="224"/>
      <c r="J167" s="225">
        <f>ROUND(I167*H167,2)</f>
        <v>0</v>
      </c>
      <c r="K167" s="226"/>
      <c r="L167" s="43"/>
      <c r="M167" s="227" t="s">
        <v>1</v>
      </c>
      <c r="N167" s="228" t="s">
        <v>42</v>
      </c>
      <c r="O167" s="90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1" t="s">
        <v>211</v>
      </c>
      <c r="AT167" s="231" t="s">
        <v>137</v>
      </c>
      <c r="AU167" s="231" t="s">
        <v>87</v>
      </c>
      <c r="AY167" s="16" t="s">
        <v>134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6" t="s">
        <v>85</v>
      </c>
      <c r="BK167" s="232">
        <f>ROUND(I167*H167,2)</f>
        <v>0</v>
      </c>
      <c r="BL167" s="16" t="s">
        <v>211</v>
      </c>
      <c r="BM167" s="231" t="s">
        <v>518</v>
      </c>
    </row>
    <row r="168" spans="1:65" s="2" customFormat="1" ht="21.75" customHeight="1">
      <c r="A168" s="37"/>
      <c r="B168" s="38"/>
      <c r="C168" s="219" t="s">
        <v>299</v>
      </c>
      <c r="D168" s="219" t="s">
        <v>137</v>
      </c>
      <c r="E168" s="220" t="s">
        <v>519</v>
      </c>
      <c r="F168" s="221" t="s">
        <v>520</v>
      </c>
      <c r="G168" s="222" t="s">
        <v>140</v>
      </c>
      <c r="H168" s="223">
        <v>9</v>
      </c>
      <c r="I168" s="224"/>
      <c r="J168" s="225">
        <f>ROUND(I168*H168,2)</f>
        <v>0</v>
      </c>
      <c r="K168" s="226"/>
      <c r="L168" s="43"/>
      <c r="M168" s="227" t="s">
        <v>1</v>
      </c>
      <c r="N168" s="228" t="s">
        <v>42</v>
      </c>
      <c r="O168" s="90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1" t="s">
        <v>211</v>
      </c>
      <c r="AT168" s="231" t="s">
        <v>137</v>
      </c>
      <c r="AU168" s="231" t="s">
        <v>87</v>
      </c>
      <c r="AY168" s="16" t="s">
        <v>134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6" t="s">
        <v>85</v>
      </c>
      <c r="BK168" s="232">
        <f>ROUND(I168*H168,2)</f>
        <v>0</v>
      </c>
      <c r="BL168" s="16" t="s">
        <v>211</v>
      </c>
      <c r="BM168" s="231" t="s">
        <v>521</v>
      </c>
    </row>
    <row r="169" spans="1:65" s="2" customFormat="1" ht="16.5" customHeight="1">
      <c r="A169" s="37"/>
      <c r="B169" s="38"/>
      <c r="C169" s="219" t="s">
        <v>305</v>
      </c>
      <c r="D169" s="219" t="s">
        <v>137</v>
      </c>
      <c r="E169" s="220" t="s">
        <v>522</v>
      </c>
      <c r="F169" s="221" t="s">
        <v>523</v>
      </c>
      <c r="G169" s="222" t="s">
        <v>140</v>
      </c>
      <c r="H169" s="223">
        <v>1</v>
      </c>
      <c r="I169" s="224"/>
      <c r="J169" s="225">
        <f>ROUND(I169*H169,2)</f>
        <v>0</v>
      </c>
      <c r="K169" s="226"/>
      <c r="L169" s="43"/>
      <c r="M169" s="227" t="s">
        <v>1</v>
      </c>
      <c r="N169" s="228" t="s">
        <v>42</v>
      </c>
      <c r="O169" s="90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1" t="s">
        <v>211</v>
      </c>
      <c r="AT169" s="231" t="s">
        <v>137</v>
      </c>
      <c r="AU169" s="231" t="s">
        <v>87</v>
      </c>
      <c r="AY169" s="16" t="s">
        <v>134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6" t="s">
        <v>85</v>
      </c>
      <c r="BK169" s="232">
        <f>ROUND(I169*H169,2)</f>
        <v>0</v>
      </c>
      <c r="BL169" s="16" t="s">
        <v>211</v>
      </c>
      <c r="BM169" s="231" t="s">
        <v>524</v>
      </c>
    </row>
    <row r="170" spans="1:65" s="2" customFormat="1" ht="21.75" customHeight="1">
      <c r="A170" s="37"/>
      <c r="B170" s="38"/>
      <c r="C170" s="245" t="s">
        <v>309</v>
      </c>
      <c r="D170" s="245" t="s">
        <v>188</v>
      </c>
      <c r="E170" s="246" t="s">
        <v>525</v>
      </c>
      <c r="F170" s="247" t="s">
        <v>526</v>
      </c>
      <c r="G170" s="248" t="s">
        <v>140</v>
      </c>
      <c r="H170" s="249">
        <v>1</v>
      </c>
      <c r="I170" s="250"/>
      <c r="J170" s="251">
        <f>ROUND(I170*H170,2)</f>
        <v>0</v>
      </c>
      <c r="K170" s="252"/>
      <c r="L170" s="253"/>
      <c r="M170" s="254" t="s">
        <v>1</v>
      </c>
      <c r="N170" s="255" t="s">
        <v>42</v>
      </c>
      <c r="O170" s="90"/>
      <c r="P170" s="229">
        <f>O170*H170</f>
        <v>0</v>
      </c>
      <c r="Q170" s="229">
        <v>7E-05</v>
      </c>
      <c r="R170" s="229">
        <f>Q170*H170</f>
        <v>7E-05</v>
      </c>
      <c r="S170" s="229">
        <v>0</v>
      </c>
      <c r="T170" s="23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1" t="s">
        <v>299</v>
      </c>
      <c r="AT170" s="231" t="s">
        <v>188</v>
      </c>
      <c r="AU170" s="231" t="s">
        <v>87</v>
      </c>
      <c r="AY170" s="16" t="s">
        <v>134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85</v>
      </c>
      <c r="BK170" s="232">
        <f>ROUND(I170*H170,2)</f>
        <v>0</v>
      </c>
      <c r="BL170" s="16" t="s">
        <v>211</v>
      </c>
      <c r="BM170" s="231" t="s">
        <v>527</v>
      </c>
    </row>
    <row r="171" spans="1:65" s="2" customFormat="1" ht="21.75" customHeight="1">
      <c r="A171" s="37"/>
      <c r="B171" s="38"/>
      <c r="C171" s="219" t="s">
        <v>313</v>
      </c>
      <c r="D171" s="219" t="s">
        <v>137</v>
      </c>
      <c r="E171" s="220" t="s">
        <v>528</v>
      </c>
      <c r="F171" s="221" t="s">
        <v>529</v>
      </c>
      <c r="G171" s="222" t="s">
        <v>140</v>
      </c>
      <c r="H171" s="223">
        <v>1</v>
      </c>
      <c r="I171" s="224"/>
      <c r="J171" s="225">
        <f>ROUND(I171*H171,2)</f>
        <v>0</v>
      </c>
      <c r="K171" s="226"/>
      <c r="L171" s="43"/>
      <c r="M171" s="227" t="s">
        <v>1</v>
      </c>
      <c r="N171" s="228" t="s">
        <v>42</v>
      </c>
      <c r="O171" s="90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1" t="s">
        <v>211</v>
      </c>
      <c r="AT171" s="231" t="s">
        <v>137</v>
      </c>
      <c r="AU171" s="231" t="s">
        <v>87</v>
      </c>
      <c r="AY171" s="16" t="s">
        <v>134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6" t="s">
        <v>85</v>
      </c>
      <c r="BK171" s="232">
        <f>ROUND(I171*H171,2)</f>
        <v>0</v>
      </c>
      <c r="BL171" s="16" t="s">
        <v>211</v>
      </c>
      <c r="BM171" s="231" t="s">
        <v>530</v>
      </c>
    </row>
    <row r="172" spans="1:65" s="2" customFormat="1" ht="21.75" customHeight="1">
      <c r="A172" s="37"/>
      <c r="B172" s="38"/>
      <c r="C172" s="245" t="s">
        <v>317</v>
      </c>
      <c r="D172" s="245" t="s">
        <v>188</v>
      </c>
      <c r="E172" s="246" t="s">
        <v>531</v>
      </c>
      <c r="F172" s="247" t="s">
        <v>532</v>
      </c>
      <c r="G172" s="248" t="s">
        <v>140</v>
      </c>
      <c r="H172" s="249">
        <v>1</v>
      </c>
      <c r="I172" s="250"/>
      <c r="J172" s="251">
        <f>ROUND(I172*H172,2)</f>
        <v>0</v>
      </c>
      <c r="K172" s="252"/>
      <c r="L172" s="253"/>
      <c r="M172" s="254" t="s">
        <v>1</v>
      </c>
      <c r="N172" s="255" t="s">
        <v>42</v>
      </c>
      <c r="O172" s="90"/>
      <c r="P172" s="229">
        <f>O172*H172</f>
        <v>0</v>
      </c>
      <c r="Q172" s="229">
        <v>2E-05</v>
      </c>
      <c r="R172" s="229">
        <f>Q172*H172</f>
        <v>2E-05</v>
      </c>
      <c r="S172" s="229">
        <v>0</v>
      </c>
      <c r="T172" s="23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1" t="s">
        <v>299</v>
      </c>
      <c r="AT172" s="231" t="s">
        <v>188</v>
      </c>
      <c r="AU172" s="231" t="s">
        <v>87</v>
      </c>
      <c r="AY172" s="16" t="s">
        <v>134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6" t="s">
        <v>85</v>
      </c>
      <c r="BK172" s="232">
        <f>ROUND(I172*H172,2)</f>
        <v>0</v>
      </c>
      <c r="BL172" s="16" t="s">
        <v>211</v>
      </c>
      <c r="BM172" s="231" t="s">
        <v>533</v>
      </c>
    </row>
    <row r="173" spans="1:65" s="2" customFormat="1" ht="16.5" customHeight="1">
      <c r="A173" s="37"/>
      <c r="B173" s="38"/>
      <c r="C173" s="219" t="s">
        <v>322</v>
      </c>
      <c r="D173" s="219" t="s">
        <v>137</v>
      </c>
      <c r="E173" s="220" t="s">
        <v>534</v>
      </c>
      <c r="F173" s="221" t="s">
        <v>535</v>
      </c>
      <c r="G173" s="222" t="s">
        <v>140</v>
      </c>
      <c r="H173" s="223">
        <v>1</v>
      </c>
      <c r="I173" s="224"/>
      <c r="J173" s="225">
        <f>ROUND(I173*H173,2)</f>
        <v>0</v>
      </c>
      <c r="K173" s="226"/>
      <c r="L173" s="43"/>
      <c r="M173" s="227" t="s">
        <v>1</v>
      </c>
      <c r="N173" s="228" t="s">
        <v>42</v>
      </c>
      <c r="O173" s="90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1" t="s">
        <v>211</v>
      </c>
      <c r="AT173" s="231" t="s">
        <v>137</v>
      </c>
      <c r="AU173" s="231" t="s">
        <v>87</v>
      </c>
      <c r="AY173" s="16" t="s">
        <v>134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6" t="s">
        <v>85</v>
      </c>
      <c r="BK173" s="232">
        <f>ROUND(I173*H173,2)</f>
        <v>0</v>
      </c>
      <c r="BL173" s="16" t="s">
        <v>211</v>
      </c>
      <c r="BM173" s="231" t="s">
        <v>536</v>
      </c>
    </row>
    <row r="174" spans="1:65" s="2" customFormat="1" ht="21.75" customHeight="1">
      <c r="A174" s="37"/>
      <c r="B174" s="38"/>
      <c r="C174" s="245" t="s">
        <v>327</v>
      </c>
      <c r="D174" s="245" t="s">
        <v>188</v>
      </c>
      <c r="E174" s="246" t="s">
        <v>537</v>
      </c>
      <c r="F174" s="247" t="s">
        <v>538</v>
      </c>
      <c r="G174" s="248" t="s">
        <v>140</v>
      </c>
      <c r="H174" s="249">
        <v>1</v>
      </c>
      <c r="I174" s="250"/>
      <c r="J174" s="251">
        <f>ROUND(I174*H174,2)</f>
        <v>0</v>
      </c>
      <c r="K174" s="252"/>
      <c r="L174" s="253"/>
      <c r="M174" s="254" t="s">
        <v>1</v>
      </c>
      <c r="N174" s="255" t="s">
        <v>42</v>
      </c>
      <c r="O174" s="90"/>
      <c r="P174" s="229">
        <f>O174*H174</f>
        <v>0</v>
      </c>
      <c r="Q174" s="229">
        <v>0.00017</v>
      </c>
      <c r="R174" s="229">
        <f>Q174*H174</f>
        <v>0.00017</v>
      </c>
      <c r="S174" s="229">
        <v>0</v>
      </c>
      <c r="T174" s="23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1" t="s">
        <v>299</v>
      </c>
      <c r="AT174" s="231" t="s">
        <v>188</v>
      </c>
      <c r="AU174" s="231" t="s">
        <v>87</v>
      </c>
      <c r="AY174" s="16" t="s">
        <v>134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6" t="s">
        <v>85</v>
      </c>
      <c r="BK174" s="232">
        <f>ROUND(I174*H174,2)</f>
        <v>0</v>
      </c>
      <c r="BL174" s="16" t="s">
        <v>211</v>
      </c>
      <c r="BM174" s="231" t="s">
        <v>539</v>
      </c>
    </row>
    <row r="175" spans="1:65" s="2" customFormat="1" ht="21.75" customHeight="1">
      <c r="A175" s="37"/>
      <c r="B175" s="38"/>
      <c r="C175" s="219" t="s">
        <v>331</v>
      </c>
      <c r="D175" s="219" t="s">
        <v>137</v>
      </c>
      <c r="E175" s="220" t="s">
        <v>540</v>
      </c>
      <c r="F175" s="221" t="s">
        <v>541</v>
      </c>
      <c r="G175" s="222" t="s">
        <v>140</v>
      </c>
      <c r="H175" s="223">
        <v>1</v>
      </c>
      <c r="I175" s="224"/>
      <c r="J175" s="225">
        <f>ROUND(I175*H175,2)</f>
        <v>0</v>
      </c>
      <c r="K175" s="226"/>
      <c r="L175" s="43"/>
      <c r="M175" s="227" t="s">
        <v>1</v>
      </c>
      <c r="N175" s="228" t="s">
        <v>42</v>
      </c>
      <c r="O175" s="90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1" t="s">
        <v>211</v>
      </c>
      <c r="AT175" s="231" t="s">
        <v>137</v>
      </c>
      <c r="AU175" s="231" t="s">
        <v>87</v>
      </c>
      <c r="AY175" s="16" t="s">
        <v>134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6" t="s">
        <v>85</v>
      </c>
      <c r="BK175" s="232">
        <f>ROUND(I175*H175,2)</f>
        <v>0</v>
      </c>
      <c r="BL175" s="16" t="s">
        <v>211</v>
      </c>
      <c r="BM175" s="231" t="s">
        <v>542</v>
      </c>
    </row>
    <row r="176" spans="1:65" s="2" customFormat="1" ht="33" customHeight="1">
      <c r="A176" s="37"/>
      <c r="B176" s="38"/>
      <c r="C176" s="245" t="s">
        <v>337</v>
      </c>
      <c r="D176" s="245" t="s">
        <v>188</v>
      </c>
      <c r="E176" s="246" t="s">
        <v>543</v>
      </c>
      <c r="F176" s="247" t="s">
        <v>544</v>
      </c>
      <c r="G176" s="248" t="s">
        <v>140</v>
      </c>
      <c r="H176" s="249">
        <v>1</v>
      </c>
      <c r="I176" s="250"/>
      <c r="J176" s="251">
        <f>ROUND(I176*H176,2)</f>
        <v>0</v>
      </c>
      <c r="K176" s="252"/>
      <c r="L176" s="253"/>
      <c r="M176" s="254" t="s">
        <v>1</v>
      </c>
      <c r="N176" s="255" t="s">
        <v>42</v>
      </c>
      <c r="O176" s="90"/>
      <c r="P176" s="229">
        <f>O176*H176</f>
        <v>0</v>
      </c>
      <c r="Q176" s="229">
        <v>6E-05</v>
      </c>
      <c r="R176" s="229">
        <f>Q176*H176</f>
        <v>6E-05</v>
      </c>
      <c r="S176" s="229">
        <v>0</v>
      </c>
      <c r="T176" s="23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1" t="s">
        <v>299</v>
      </c>
      <c r="AT176" s="231" t="s">
        <v>188</v>
      </c>
      <c r="AU176" s="231" t="s">
        <v>87</v>
      </c>
      <c r="AY176" s="16" t="s">
        <v>134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6" t="s">
        <v>85</v>
      </c>
      <c r="BK176" s="232">
        <f>ROUND(I176*H176,2)</f>
        <v>0</v>
      </c>
      <c r="BL176" s="16" t="s">
        <v>211</v>
      </c>
      <c r="BM176" s="231" t="s">
        <v>545</v>
      </c>
    </row>
    <row r="177" spans="1:65" s="2" customFormat="1" ht="16.5" customHeight="1">
      <c r="A177" s="37"/>
      <c r="B177" s="38"/>
      <c r="C177" s="245" t="s">
        <v>342</v>
      </c>
      <c r="D177" s="245" t="s">
        <v>188</v>
      </c>
      <c r="E177" s="246" t="s">
        <v>546</v>
      </c>
      <c r="F177" s="247" t="s">
        <v>547</v>
      </c>
      <c r="G177" s="248" t="s">
        <v>140</v>
      </c>
      <c r="H177" s="249">
        <v>3</v>
      </c>
      <c r="I177" s="250"/>
      <c r="J177" s="251">
        <f>ROUND(I177*H177,2)</f>
        <v>0</v>
      </c>
      <c r="K177" s="252"/>
      <c r="L177" s="253"/>
      <c r="M177" s="254" t="s">
        <v>1</v>
      </c>
      <c r="N177" s="255" t="s">
        <v>42</v>
      </c>
      <c r="O177" s="90"/>
      <c r="P177" s="229">
        <f>O177*H177</f>
        <v>0</v>
      </c>
      <c r="Q177" s="229">
        <v>5E-05</v>
      </c>
      <c r="R177" s="229">
        <f>Q177*H177</f>
        <v>0.00015000000000000001</v>
      </c>
      <c r="S177" s="229">
        <v>0</v>
      </c>
      <c r="T177" s="23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1" t="s">
        <v>299</v>
      </c>
      <c r="AT177" s="231" t="s">
        <v>188</v>
      </c>
      <c r="AU177" s="231" t="s">
        <v>87</v>
      </c>
      <c r="AY177" s="16" t="s">
        <v>134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6" t="s">
        <v>85</v>
      </c>
      <c r="BK177" s="232">
        <f>ROUND(I177*H177,2)</f>
        <v>0</v>
      </c>
      <c r="BL177" s="16" t="s">
        <v>211</v>
      </c>
      <c r="BM177" s="231" t="s">
        <v>548</v>
      </c>
    </row>
    <row r="178" spans="1:65" s="2" customFormat="1" ht="21.75" customHeight="1">
      <c r="A178" s="37"/>
      <c r="B178" s="38"/>
      <c r="C178" s="219" t="s">
        <v>346</v>
      </c>
      <c r="D178" s="219" t="s">
        <v>137</v>
      </c>
      <c r="E178" s="220" t="s">
        <v>549</v>
      </c>
      <c r="F178" s="221" t="s">
        <v>550</v>
      </c>
      <c r="G178" s="222" t="s">
        <v>140</v>
      </c>
      <c r="H178" s="223">
        <v>2</v>
      </c>
      <c r="I178" s="224"/>
      <c r="J178" s="225">
        <f>ROUND(I178*H178,2)</f>
        <v>0</v>
      </c>
      <c r="K178" s="226"/>
      <c r="L178" s="43"/>
      <c r="M178" s="227" t="s">
        <v>1</v>
      </c>
      <c r="N178" s="228" t="s">
        <v>42</v>
      </c>
      <c r="O178" s="90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1" t="s">
        <v>211</v>
      </c>
      <c r="AT178" s="231" t="s">
        <v>137</v>
      </c>
      <c r="AU178" s="231" t="s">
        <v>87</v>
      </c>
      <c r="AY178" s="16" t="s">
        <v>134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6" t="s">
        <v>85</v>
      </c>
      <c r="BK178" s="232">
        <f>ROUND(I178*H178,2)</f>
        <v>0</v>
      </c>
      <c r="BL178" s="16" t="s">
        <v>211</v>
      </c>
      <c r="BM178" s="231" t="s">
        <v>551</v>
      </c>
    </row>
    <row r="179" spans="1:65" s="2" customFormat="1" ht="33" customHeight="1">
      <c r="A179" s="37"/>
      <c r="B179" s="38"/>
      <c r="C179" s="245" t="s">
        <v>351</v>
      </c>
      <c r="D179" s="245" t="s">
        <v>188</v>
      </c>
      <c r="E179" s="246" t="s">
        <v>552</v>
      </c>
      <c r="F179" s="247" t="s">
        <v>553</v>
      </c>
      <c r="G179" s="248" t="s">
        <v>140</v>
      </c>
      <c r="H179" s="249">
        <v>2</v>
      </c>
      <c r="I179" s="250"/>
      <c r="J179" s="251">
        <f>ROUND(I179*H179,2)</f>
        <v>0</v>
      </c>
      <c r="K179" s="252"/>
      <c r="L179" s="253"/>
      <c r="M179" s="254" t="s">
        <v>1</v>
      </c>
      <c r="N179" s="255" t="s">
        <v>42</v>
      </c>
      <c r="O179" s="90"/>
      <c r="P179" s="229">
        <f>O179*H179</f>
        <v>0</v>
      </c>
      <c r="Q179" s="229">
        <v>0.0039</v>
      </c>
      <c r="R179" s="229">
        <f>Q179*H179</f>
        <v>0.0078</v>
      </c>
      <c r="S179" s="229">
        <v>0</v>
      </c>
      <c r="T179" s="23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1" t="s">
        <v>299</v>
      </c>
      <c r="AT179" s="231" t="s">
        <v>188</v>
      </c>
      <c r="AU179" s="231" t="s">
        <v>87</v>
      </c>
      <c r="AY179" s="16" t="s">
        <v>134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6" t="s">
        <v>85</v>
      </c>
      <c r="BK179" s="232">
        <f>ROUND(I179*H179,2)</f>
        <v>0</v>
      </c>
      <c r="BL179" s="16" t="s">
        <v>211</v>
      </c>
      <c r="BM179" s="231" t="s">
        <v>554</v>
      </c>
    </row>
    <row r="180" spans="1:65" s="2" customFormat="1" ht="21.75" customHeight="1">
      <c r="A180" s="37"/>
      <c r="B180" s="38"/>
      <c r="C180" s="219" t="s">
        <v>355</v>
      </c>
      <c r="D180" s="219" t="s">
        <v>137</v>
      </c>
      <c r="E180" s="220" t="s">
        <v>555</v>
      </c>
      <c r="F180" s="221" t="s">
        <v>556</v>
      </c>
      <c r="G180" s="222" t="s">
        <v>140</v>
      </c>
      <c r="H180" s="223">
        <v>3</v>
      </c>
      <c r="I180" s="224"/>
      <c r="J180" s="225">
        <f>ROUND(I180*H180,2)</f>
        <v>0</v>
      </c>
      <c r="K180" s="226"/>
      <c r="L180" s="43"/>
      <c r="M180" s="227" t="s">
        <v>1</v>
      </c>
      <c r="N180" s="228" t="s">
        <v>42</v>
      </c>
      <c r="O180" s="90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1" t="s">
        <v>211</v>
      </c>
      <c r="AT180" s="231" t="s">
        <v>137</v>
      </c>
      <c r="AU180" s="231" t="s">
        <v>87</v>
      </c>
      <c r="AY180" s="16" t="s">
        <v>134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6" t="s">
        <v>85</v>
      </c>
      <c r="BK180" s="232">
        <f>ROUND(I180*H180,2)</f>
        <v>0</v>
      </c>
      <c r="BL180" s="16" t="s">
        <v>211</v>
      </c>
      <c r="BM180" s="231" t="s">
        <v>557</v>
      </c>
    </row>
    <row r="181" spans="1:65" s="2" customFormat="1" ht="33" customHeight="1">
      <c r="A181" s="37"/>
      <c r="B181" s="38"/>
      <c r="C181" s="245" t="s">
        <v>360</v>
      </c>
      <c r="D181" s="245" t="s">
        <v>188</v>
      </c>
      <c r="E181" s="246" t="s">
        <v>558</v>
      </c>
      <c r="F181" s="247" t="s">
        <v>559</v>
      </c>
      <c r="G181" s="248" t="s">
        <v>140</v>
      </c>
      <c r="H181" s="249">
        <v>3</v>
      </c>
      <c r="I181" s="250"/>
      <c r="J181" s="251">
        <f>ROUND(I181*H181,2)</f>
        <v>0</v>
      </c>
      <c r="K181" s="252"/>
      <c r="L181" s="253"/>
      <c r="M181" s="254" t="s">
        <v>1</v>
      </c>
      <c r="N181" s="255" t="s">
        <v>42</v>
      </c>
      <c r="O181" s="90"/>
      <c r="P181" s="229">
        <f>O181*H181</f>
        <v>0</v>
      </c>
      <c r="Q181" s="229">
        <v>0.0015</v>
      </c>
      <c r="R181" s="229">
        <f>Q181*H181</f>
        <v>0.0045000000000000005</v>
      </c>
      <c r="S181" s="229">
        <v>0</v>
      </c>
      <c r="T181" s="23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1" t="s">
        <v>299</v>
      </c>
      <c r="AT181" s="231" t="s">
        <v>188</v>
      </c>
      <c r="AU181" s="231" t="s">
        <v>87</v>
      </c>
      <c r="AY181" s="16" t="s">
        <v>134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6" t="s">
        <v>85</v>
      </c>
      <c r="BK181" s="232">
        <f>ROUND(I181*H181,2)</f>
        <v>0</v>
      </c>
      <c r="BL181" s="16" t="s">
        <v>211</v>
      </c>
      <c r="BM181" s="231" t="s">
        <v>560</v>
      </c>
    </row>
    <row r="182" spans="1:65" s="2" customFormat="1" ht="21.75" customHeight="1">
      <c r="A182" s="37"/>
      <c r="B182" s="38"/>
      <c r="C182" s="219" t="s">
        <v>364</v>
      </c>
      <c r="D182" s="219" t="s">
        <v>137</v>
      </c>
      <c r="E182" s="220" t="s">
        <v>561</v>
      </c>
      <c r="F182" s="221" t="s">
        <v>562</v>
      </c>
      <c r="G182" s="222" t="s">
        <v>140</v>
      </c>
      <c r="H182" s="223">
        <v>1</v>
      </c>
      <c r="I182" s="224"/>
      <c r="J182" s="225">
        <f>ROUND(I182*H182,2)</f>
        <v>0</v>
      </c>
      <c r="K182" s="226"/>
      <c r="L182" s="43"/>
      <c r="M182" s="227" t="s">
        <v>1</v>
      </c>
      <c r="N182" s="228" t="s">
        <v>42</v>
      </c>
      <c r="O182" s="90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1" t="s">
        <v>211</v>
      </c>
      <c r="AT182" s="231" t="s">
        <v>137</v>
      </c>
      <c r="AU182" s="231" t="s">
        <v>87</v>
      </c>
      <c r="AY182" s="16" t="s">
        <v>134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6" t="s">
        <v>85</v>
      </c>
      <c r="BK182" s="232">
        <f>ROUND(I182*H182,2)</f>
        <v>0</v>
      </c>
      <c r="BL182" s="16" t="s">
        <v>211</v>
      </c>
      <c r="BM182" s="231" t="s">
        <v>563</v>
      </c>
    </row>
    <row r="183" spans="1:65" s="2" customFormat="1" ht="21.75" customHeight="1">
      <c r="A183" s="37"/>
      <c r="B183" s="38"/>
      <c r="C183" s="245" t="s">
        <v>370</v>
      </c>
      <c r="D183" s="245" t="s">
        <v>188</v>
      </c>
      <c r="E183" s="246" t="s">
        <v>564</v>
      </c>
      <c r="F183" s="247" t="s">
        <v>565</v>
      </c>
      <c r="G183" s="248" t="s">
        <v>140</v>
      </c>
      <c r="H183" s="249">
        <v>1</v>
      </c>
      <c r="I183" s="250"/>
      <c r="J183" s="251">
        <f>ROUND(I183*H183,2)</f>
        <v>0</v>
      </c>
      <c r="K183" s="252"/>
      <c r="L183" s="253"/>
      <c r="M183" s="254" t="s">
        <v>1</v>
      </c>
      <c r="N183" s="255" t="s">
        <v>42</v>
      </c>
      <c r="O183" s="90"/>
      <c r="P183" s="229">
        <f>O183*H183</f>
        <v>0</v>
      </c>
      <c r="Q183" s="229">
        <v>4E-05</v>
      </c>
      <c r="R183" s="229">
        <f>Q183*H183</f>
        <v>4E-05</v>
      </c>
      <c r="S183" s="229">
        <v>0</v>
      </c>
      <c r="T183" s="23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1" t="s">
        <v>299</v>
      </c>
      <c r="AT183" s="231" t="s">
        <v>188</v>
      </c>
      <c r="AU183" s="231" t="s">
        <v>87</v>
      </c>
      <c r="AY183" s="16" t="s">
        <v>134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6" t="s">
        <v>85</v>
      </c>
      <c r="BK183" s="232">
        <f>ROUND(I183*H183,2)</f>
        <v>0</v>
      </c>
      <c r="BL183" s="16" t="s">
        <v>211</v>
      </c>
      <c r="BM183" s="231" t="s">
        <v>566</v>
      </c>
    </row>
    <row r="184" spans="1:63" s="12" customFormat="1" ht="22.8" customHeight="1">
      <c r="A184" s="12"/>
      <c r="B184" s="203"/>
      <c r="C184" s="204"/>
      <c r="D184" s="205" t="s">
        <v>76</v>
      </c>
      <c r="E184" s="217" t="s">
        <v>567</v>
      </c>
      <c r="F184" s="217" t="s">
        <v>568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SUM(P185:P190)</f>
        <v>0</v>
      </c>
      <c r="Q184" s="211"/>
      <c r="R184" s="212">
        <f>SUM(R185:R190)</f>
        <v>0.00087</v>
      </c>
      <c r="S184" s="211"/>
      <c r="T184" s="213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87</v>
      </c>
      <c r="AT184" s="215" t="s">
        <v>76</v>
      </c>
      <c r="AU184" s="215" t="s">
        <v>85</v>
      </c>
      <c r="AY184" s="214" t="s">
        <v>134</v>
      </c>
      <c r="BK184" s="216">
        <f>SUM(BK185:BK190)</f>
        <v>0</v>
      </c>
    </row>
    <row r="185" spans="1:65" s="2" customFormat="1" ht="16.5" customHeight="1">
      <c r="A185" s="37"/>
      <c r="B185" s="38"/>
      <c r="C185" s="245" t="s">
        <v>374</v>
      </c>
      <c r="D185" s="245" t="s">
        <v>188</v>
      </c>
      <c r="E185" s="246" t="s">
        <v>569</v>
      </c>
      <c r="F185" s="247" t="s">
        <v>570</v>
      </c>
      <c r="G185" s="248" t="s">
        <v>140</v>
      </c>
      <c r="H185" s="249">
        <v>1</v>
      </c>
      <c r="I185" s="250"/>
      <c r="J185" s="251">
        <f>ROUND(I185*H185,2)</f>
        <v>0</v>
      </c>
      <c r="K185" s="252"/>
      <c r="L185" s="253"/>
      <c r="M185" s="254" t="s">
        <v>1</v>
      </c>
      <c r="N185" s="255" t="s">
        <v>42</v>
      </c>
      <c r="O185" s="90"/>
      <c r="P185" s="229">
        <f>O185*H185</f>
        <v>0</v>
      </c>
      <c r="Q185" s="229">
        <v>0.0004</v>
      </c>
      <c r="R185" s="229">
        <f>Q185*H185</f>
        <v>0.0004</v>
      </c>
      <c r="S185" s="229">
        <v>0</v>
      </c>
      <c r="T185" s="23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1" t="s">
        <v>299</v>
      </c>
      <c r="AT185" s="231" t="s">
        <v>188</v>
      </c>
      <c r="AU185" s="231" t="s">
        <v>87</v>
      </c>
      <c r="AY185" s="16" t="s">
        <v>134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6" t="s">
        <v>85</v>
      </c>
      <c r="BK185" s="232">
        <f>ROUND(I185*H185,2)</f>
        <v>0</v>
      </c>
      <c r="BL185" s="16" t="s">
        <v>211</v>
      </c>
      <c r="BM185" s="231" t="s">
        <v>571</v>
      </c>
    </row>
    <row r="186" spans="1:65" s="2" customFormat="1" ht="16.5" customHeight="1">
      <c r="A186" s="37"/>
      <c r="B186" s="38"/>
      <c r="C186" s="245" t="s">
        <v>378</v>
      </c>
      <c r="D186" s="245" t="s">
        <v>188</v>
      </c>
      <c r="E186" s="246" t="s">
        <v>572</v>
      </c>
      <c r="F186" s="247" t="s">
        <v>573</v>
      </c>
      <c r="G186" s="248" t="s">
        <v>140</v>
      </c>
      <c r="H186" s="249">
        <v>1</v>
      </c>
      <c r="I186" s="250"/>
      <c r="J186" s="251">
        <f>ROUND(I186*H186,2)</f>
        <v>0</v>
      </c>
      <c r="K186" s="252"/>
      <c r="L186" s="253"/>
      <c r="M186" s="254" t="s">
        <v>1</v>
      </c>
      <c r="N186" s="255" t="s">
        <v>42</v>
      </c>
      <c r="O186" s="90"/>
      <c r="P186" s="229">
        <f>O186*H186</f>
        <v>0</v>
      </c>
      <c r="Q186" s="229">
        <v>0.00047</v>
      </c>
      <c r="R186" s="229">
        <f>Q186*H186</f>
        <v>0.00047</v>
      </c>
      <c r="S186" s="229">
        <v>0</v>
      </c>
      <c r="T186" s="23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1" t="s">
        <v>299</v>
      </c>
      <c r="AT186" s="231" t="s">
        <v>188</v>
      </c>
      <c r="AU186" s="231" t="s">
        <v>87</v>
      </c>
      <c r="AY186" s="16" t="s">
        <v>134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6" t="s">
        <v>85</v>
      </c>
      <c r="BK186" s="232">
        <f>ROUND(I186*H186,2)</f>
        <v>0</v>
      </c>
      <c r="BL186" s="16" t="s">
        <v>211</v>
      </c>
      <c r="BM186" s="231" t="s">
        <v>574</v>
      </c>
    </row>
    <row r="187" spans="1:65" s="2" customFormat="1" ht="16.5" customHeight="1">
      <c r="A187" s="37"/>
      <c r="B187" s="38"/>
      <c r="C187" s="245" t="s">
        <v>384</v>
      </c>
      <c r="D187" s="245" t="s">
        <v>188</v>
      </c>
      <c r="E187" s="246" t="s">
        <v>575</v>
      </c>
      <c r="F187" s="247" t="s">
        <v>576</v>
      </c>
      <c r="G187" s="248" t="s">
        <v>140</v>
      </c>
      <c r="H187" s="249">
        <v>1</v>
      </c>
      <c r="I187" s="250"/>
      <c r="J187" s="251">
        <f>ROUND(I187*H187,2)</f>
        <v>0</v>
      </c>
      <c r="K187" s="252"/>
      <c r="L187" s="253"/>
      <c r="M187" s="254" t="s">
        <v>1</v>
      </c>
      <c r="N187" s="255" t="s">
        <v>42</v>
      </c>
      <c r="O187" s="90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1" t="s">
        <v>299</v>
      </c>
      <c r="AT187" s="231" t="s">
        <v>188</v>
      </c>
      <c r="AU187" s="231" t="s">
        <v>87</v>
      </c>
      <c r="AY187" s="16" t="s">
        <v>134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6" t="s">
        <v>85</v>
      </c>
      <c r="BK187" s="232">
        <f>ROUND(I187*H187,2)</f>
        <v>0</v>
      </c>
      <c r="BL187" s="16" t="s">
        <v>211</v>
      </c>
      <c r="BM187" s="231" t="s">
        <v>577</v>
      </c>
    </row>
    <row r="188" spans="1:65" s="2" customFormat="1" ht="16.5" customHeight="1">
      <c r="A188" s="37"/>
      <c r="B188" s="38"/>
      <c r="C188" s="219" t="s">
        <v>390</v>
      </c>
      <c r="D188" s="219" t="s">
        <v>137</v>
      </c>
      <c r="E188" s="220" t="s">
        <v>578</v>
      </c>
      <c r="F188" s="221" t="s">
        <v>579</v>
      </c>
      <c r="G188" s="222" t="s">
        <v>140</v>
      </c>
      <c r="H188" s="223">
        <v>3</v>
      </c>
      <c r="I188" s="224"/>
      <c r="J188" s="225">
        <f>ROUND(I188*H188,2)</f>
        <v>0</v>
      </c>
      <c r="K188" s="226"/>
      <c r="L188" s="43"/>
      <c r="M188" s="227" t="s">
        <v>1</v>
      </c>
      <c r="N188" s="228" t="s">
        <v>42</v>
      </c>
      <c r="O188" s="90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1" t="s">
        <v>211</v>
      </c>
      <c r="AT188" s="231" t="s">
        <v>137</v>
      </c>
      <c r="AU188" s="231" t="s">
        <v>87</v>
      </c>
      <c r="AY188" s="16" t="s">
        <v>134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6" t="s">
        <v>85</v>
      </c>
      <c r="BK188" s="232">
        <f>ROUND(I188*H188,2)</f>
        <v>0</v>
      </c>
      <c r="BL188" s="16" t="s">
        <v>211</v>
      </c>
      <c r="BM188" s="231" t="s">
        <v>580</v>
      </c>
    </row>
    <row r="189" spans="1:65" s="2" customFormat="1" ht="33" customHeight="1">
      <c r="A189" s="37"/>
      <c r="B189" s="38"/>
      <c r="C189" s="219" t="s">
        <v>394</v>
      </c>
      <c r="D189" s="219" t="s">
        <v>137</v>
      </c>
      <c r="E189" s="220" t="s">
        <v>581</v>
      </c>
      <c r="F189" s="221" t="s">
        <v>582</v>
      </c>
      <c r="G189" s="222" t="s">
        <v>583</v>
      </c>
      <c r="H189" s="223">
        <v>2</v>
      </c>
      <c r="I189" s="224"/>
      <c r="J189" s="225">
        <f>ROUND(I189*H189,2)</f>
        <v>0</v>
      </c>
      <c r="K189" s="226"/>
      <c r="L189" s="43"/>
      <c r="M189" s="227" t="s">
        <v>1</v>
      </c>
      <c r="N189" s="228" t="s">
        <v>42</v>
      </c>
      <c r="O189" s="90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1" t="s">
        <v>211</v>
      </c>
      <c r="AT189" s="231" t="s">
        <v>137</v>
      </c>
      <c r="AU189" s="231" t="s">
        <v>87</v>
      </c>
      <c r="AY189" s="16" t="s">
        <v>134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6" t="s">
        <v>85</v>
      </c>
      <c r="BK189" s="232">
        <f>ROUND(I189*H189,2)</f>
        <v>0</v>
      </c>
      <c r="BL189" s="16" t="s">
        <v>211</v>
      </c>
      <c r="BM189" s="231" t="s">
        <v>584</v>
      </c>
    </row>
    <row r="190" spans="1:65" s="2" customFormat="1" ht="21.75" customHeight="1">
      <c r="A190" s="37"/>
      <c r="B190" s="38"/>
      <c r="C190" s="219" t="s">
        <v>399</v>
      </c>
      <c r="D190" s="219" t="s">
        <v>137</v>
      </c>
      <c r="E190" s="220" t="s">
        <v>585</v>
      </c>
      <c r="F190" s="221" t="s">
        <v>586</v>
      </c>
      <c r="G190" s="222" t="s">
        <v>583</v>
      </c>
      <c r="H190" s="223">
        <v>2</v>
      </c>
      <c r="I190" s="224"/>
      <c r="J190" s="225">
        <f>ROUND(I190*H190,2)</f>
        <v>0</v>
      </c>
      <c r="K190" s="226"/>
      <c r="L190" s="43"/>
      <c r="M190" s="227" t="s">
        <v>1</v>
      </c>
      <c r="N190" s="228" t="s">
        <v>42</v>
      </c>
      <c r="O190" s="90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1" t="s">
        <v>211</v>
      </c>
      <c r="AT190" s="231" t="s">
        <v>137</v>
      </c>
      <c r="AU190" s="231" t="s">
        <v>87</v>
      </c>
      <c r="AY190" s="16" t="s">
        <v>134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6" t="s">
        <v>85</v>
      </c>
      <c r="BK190" s="232">
        <f>ROUND(I190*H190,2)</f>
        <v>0</v>
      </c>
      <c r="BL190" s="16" t="s">
        <v>211</v>
      </c>
      <c r="BM190" s="231" t="s">
        <v>587</v>
      </c>
    </row>
    <row r="191" spans="1:63" s="12" customFormat="1" ht="22.8" customHeight="1">
      <c r="A191" s="12"/>
      <c r="B191" s="203"/>
      <c r="C191" s="204"/>
      <c r="D191" s="205" t="s">
        <v>76</v>
      </c>
      <c r="E191" s="217" t="s">
        <v>588</v>
      </c>
      <c r="F191" s="217" t="s">
        <v>589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SUM(P192:P195)</f>
        <v>0</v>
      </c>
      <c r="Q191" s="211"/>
      <c r="R191" s="212">
        <f>SUM(R192:R195)</f>
        <v>0</v>
      </c>
      <c r="S191" s="211"/>
      <c r="T191" s="213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87</v>
      </c>
      <c r="AT191" s="215" t="s">
        <v>76</v>
      </c>
      <c r="AU191" s="215" t="s">
        <v>85</v>
      </c>
      <c r="AY191" s="214" t="s">
        <v>134</v>
      </c>
      <c r="BK191" s="216">
        <f>SUM(BK192:BK195)</f>
        <v>0</v>
      </c>
    </row>
    <row r="192" spans="1:65" s="2" customFormat="1" ht="21.75" customHeight="1">
      <c r="A192" s="37"/>
      <c r="B192" s="38"/>
      <c r="C192" s="219" t="s">
        <v>403</v>
      </c>
      <c r="D192" s="219" t="s">
        <v>137</v>
      </c>
      <c r="E192" s="220" t="s">
        <v>590</v>
      </c>
      <c r="F192" s="221" t="s">
        <v>591</v>
      </c>
      <c r="G192" s="222" t="s">
        <v>140</v>
      </c>
      <c r="H192" s="223">
        <v>1</v>
      </c>
      <c r="I192" s="224"/>
      <c r="J192" s="225">
        <f>ROUND(I192*H192,2)</f>
        <v>0</v>
      </c>
      <c r="K192" s="226"/>
      <c r="L192" s="43"/>
      <c r="M192" s="227" t="s">
        <v>1</v>
      </c>
      <c r="N192" s="228" t="s">
        <v>42</v>
      </c>
      <c r="O192" s="90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1" t="s">
        <v>211</v>
      </c>
      <c r="AT192" s="231" t="s">
        <v>137</v>
      </c>
      <c r="AU192" s="231" t="s">
        <v>87</v>
      </c>
      <c r="AY192" s="16" t="s">
        <v>134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6" t="s">
        <v>85</v>
      </c>
      <c r="BK192" s="232">
        <f>ROUND(I192*H192,2)</f>
        <v>0</v>
      </c>
      <c r="BL192" s="16" t="s">
        <v>211</v>
      </c>
      <c r="BM192" s="231" t="s">
        <v>592</v>
      </c>
    </row>
    <row r="193" spans="1:65" s="2" customFormat="1" ht="16.5" customHeight="1">
      <c r="A193" s="37"/>
      <c r="B193" s="38"/>
      <c r="C193" s="219" t="s">
        <v>407</v>
      </c>
      <c r="D193" s="219" t="s">
        <v>137</v>
      </c>
      <c r="E193" s="220" t="s">
        <v>593</v>
      </c>
      <c r="F193" s="221" t="s">
        <v>594</v>
      </c>
      <c r="G193" s="222" t="s">
        <v>140</v>
      </c>
      <c r="H193" s="223">
        <v>1</v>
      </c>
      <c r="I193" s="224"/>
      <c r="J193" s="225">
        <f>ROUND(I193*H193,2)</f>
        <v>0</v>
      </c>
      <c r="K193" s="226"/>
      <c r="L193" s="43"/>
      <c r="M193" s="227" t="s">
        <v>1</v>
      </c>
      <c r="N193" s="228" t="s">
        <v>42</v>
      </c>
      <c r="O193" s="90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1" t="s">
        <v>211</v>
      </c>
      <c r="AT193" s="231" t="s">
        <v>137</v>
      </c>
      <c r="AU193" s="231" t="s">
        <v>87</v>
      </c>
      <c r="AY193" s="16" t="s">
        <v>134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6" t="s">
        <v>85</v>
      </c>
      <c r="BK193" s="232">
        <f>ROUND(I193*H193,2)</f>
        <v>0</v>
      </c>
      <c r="BL193" s="16" t="s">
        <v>211</v>
      </c>
      <c r="BM193" s="231" t="s">
        <v>595</v>
      </c>
    </row>
    <row r="194" spans="1:65" s="2" customFormat="1" ht="16.5" customHeight="1">
      <c r="A194" s="37"/>
      <c r="B194" s="38"/>
      <c r="C194" s="219" t="s">
        <v>596</v>
      </c>
      <c r="D194" s="219" t="s">
        <v>137</v>
      </c>
      <c r="E194" s="220" t="s">
        <v>597</v>
      </c>
      <c r="F194" s="221" t="s">
        <v>598</v>
      </c>
      <c r="G194" s="222" t="s">
        <v>140</v>
      </c>
      <c r="H194" s="223">
        <v>3</v>
      </c>
      <c r="I194" s="224"/>
      <c r="J194" s="225">
        <f>ROUND(I194*H194,2)</f>
        <v>0</v>
      </c>
      <c r="K194" s="226"/>
      <c r="L194" s="43"/>
      <c r="M194" s="227" t="s">
        <v>1</v>
      </c>
      <c r="N194" s="228" t="s">
        <v>42</v>
      </c>
      <c r="O194" s="90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1" t="s">
        <v>211</v>
      </c>
      <c r="AT194" s="231" t="s">
        <v>137</v>
      </c>
      <c r="AU194" s="231" t="s">
        <v>87</v>
      </c>
      <c r="AY194" s="16" t="s">
        <v>134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6" t="s">
        <v>85</v>
      </c>
      <c r="BK194" s="232">
        <f>ROUND(I194*H194,2)</f>
        <v>0</v>
      </c>
      <c r="BL194" s="16" t="s">
        <v>211</v>
      </c>
      <c r="BM194" s="231" t="s">
        <v>599</v>
      </c>
    </row>
    <row r="195" spans="1:65" s="2" customFormat="1" ht="16.5" customHeight="1">
      <c r="A195" s="37"/>
      <c r="B195" s="38"/>
      <c r="C195" s="219" t="s">
        <v>600</v>
      </c>
      <c r="D195" s="219" t="s">
        <v>137</v>
      </c>
      <c r="E195" s="220" t="s">
        <v>601</v>
      </c>
      <c r="F195" s="221" t="s">
        <v>602</v>
      </c>
      <c r="G195" s="222" t="s">
        <v>583</v>
      </c>
      <c r="H195" s="223">
        <v>3</v>
      </c>
      <c r="I195" s="224"/>
      <c r="J195" s="225">
        <f>ROUND(I195*H195,2)</f>
        <v>0</v>
      </c>
      <c r="K195" s="226"/>
      <c r="L195" s="43"/>
      <c r="M195" s="271" t="s">
        <v>1</v>
      </c>
      <c r="N195" s="272" t="s">
        <v>42</v>
      </c>
      <c r="O195" s="273"/>
      <c r="P195" s="274">
        <f>O195*H195</f>
        <v>0</v>
      </c>
      <c r="Q195" s="274">
        <v>0</v>
      </c>
      <c r="R195" s="274">
        <f>Q195*H195</f>
        <v>0</v>
      </c>
      <c r="S195" s="274">
        <v>0</v>
      </c>
      <c r="T195" s="275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1" t="s">
        <v>211</v>
      </c>
      <c r="AT195" s="231" t="s">
        <v>137</v>
      </c>
      <c r="AU195" s="231" t="s">
        <v>87</v>
      </c>
      <c r="AY195" s="16" t="s">
        <v>134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6" t="s">
        <v>85</v>
      </c>
      <c r="BK195" s="232">
        <f>ROUND(I195*H195,2)</f>
        <v>0</v>
      </c>
      <c r="BL195" s="16" t="s">
        <v>211</v>
      </c>
      <c r="BM195" s="231" t="s">
        <v>603</v>
      </c>
    </row>
    <row r="196" spans="1:31" s="2" customFormat="1" ht="6.95" customHeight="1">
      <c r="A196" s="37"/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43"/>
      <c r="M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</sheetData>
  <sheetProtection password="CC35" sheet="1" objects="1" scenarios="1" formatColumns="0" formatRows="0" autoFilter="0"/>
  <autoFilter ref="C126:K19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87</v>
      </c>
    </row>
    <row r="4" spans="2:4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ZŠ Pionýrů 400 F-M, bezbariérové sociální zařízení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98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604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412</v>
      </c>
      <c r="G12" s="37"/>
      <c r="H12" s="37"/>
      <c r="I12" s="140" t="s">
        <v>22</v>
      </c>
      <c r="J12" s="144" t="str">
        <f>'Rekapitulace stavby'!AN8</f>
        <v>21. 12. 2021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605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31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32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34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35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37</v>
      </c>
      <c r="E30" s="37"/>
      <c r="F30" s="37"/>
      <c r="G30" s="37"/>
      <c r="H30" s="37"/>
      <c r="I30" s="37"/>
      <c r="J30" s="151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39</v>
      </c>
      <c r="G32" s="37"/>
      <c r="H32" s="37"/>
      <c r="I32" s="152" t="s">
        <v>38</v>
      </c>
      <c r="J32" s="152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41</v>
      </c>
      <c r="E33" s="140" t="s">
        <v>42</v>
      </c>
      <c r="F33" s="154">
        <f>ROUND((SUM(BE122:BE170)),2)</f>
        <v>0</v>
      </c>
      <c r="G33" s="37"/>
      <c r="H33" s="37"/>
      <c r="I33" s="155">
        <v>0.21</v>
      </c>
      <c r="J33" s="154">
        <f>ROUND(((SUM(BE122:BE170))*I33),2)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43</v>
      </c>
      <c r="F34" s="154">
        <f>ROUND((SUM(BF122:BF170)),2)</f>
        <v>0</v>
      </c>
      <c r="G34" s="37"/>
      <c r="H34" s="37"/>
      <c r="I34" s="155">
        <v>0.15</v>
      </c>
      <c r="J34" s="154">
        <f>ROUND(((SUM(BF122:BF170))*I34),2)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44</v>
      </c>
      <c r="F35" s="154">
        <f>ROUND((SUM(BG122:BG170)),2)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45</v>
      </c>
      <c r="F36" s="154">
        <f>ROUND((SUM(BH122:BH170)),2)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46</v>
      </c>
      <c r="F37" s="154">
        <f>ROUND((SUM(BI122:BI170)),2)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ZŠ Pionýrů 400 F-M, bezbariérové sociální zařízení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D.1.4.2 - zdravotechnika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21. 12. 2021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Statutární město Frýdek Místek</v>
      </c>
      <c r="G91" s="39"/>
      <c r="H91" s="39"/>
      <c r="I91" s="31" t="s">
        <v>30</v>
      </c>
      <c r="J91" s="35" t="str">
        <f>E21</f>
        <v>CIVIL PROJECTS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>Ing. Zdeněk Loup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101</v>
      </c>
      <c r="D94" s="176"/>
      <c r="E94" s="176"/>
      <c r="F94" s="176"/>
      <c r="G94" s="176"/>
      <c r="H94" s="176"/>
      <c r="I94" s="176"/>
      <c r="J94" s="177" t="s">
        <v>102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103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104</v>
      </c>
    </row>
    <row r="97" spans="1:31" s="9" customFormat="1" ht="24.95" customHeight="1">
      <c r="A97" s="9"/>
      <c r="B97" s="179"/>
      <c r="C97" s="180"/>
      <c r="D97" s="181" t="s">
        <v>111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606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607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112</v>
      </c>
      <c r="E100" s="188"/>
      <c r="F100" s="188"/>
      <c r="G100" s="188"/>
      <c r="H100" s="188"/>
      <c r="I100" s="188"/>
      <c r="J100" s="189">
        <f>J146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608</v>
      </c>
      <c r="E101" s="188"/>
      <c r="F101" s="188"/>
      <c r="G101" s="188"/>
      <c r="H101" s="188"/>
      <c r="I101" s="188"/>
      <c r="J101" s="189">
        <f>J164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609</v>
      </c>
      <c r="E102" s="182"/>
      <c r="F102" s="182"/>
      <c r="G102" s="182"/>
      <c r="H102" s="182"/>
      <c r="I102" s="182"/>
      <c r="J102" s="183">
        <f>J167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119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4" t="str">
        <f>E7</f>
        <v>ZŠ Pionýrů 400 F-M, bezbariérové sociální zařízení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98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D.1.4.2 - zdravotechnika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21. 12. 2021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5.65" customHeight="1">
      <c r="A118" s="37"/>
      <c r="B118" s="38"/>
      <c r="C118" s="31" t="s">
        <v>24</v>
      </c>
      <c r="D118" s="39"/>
      <c r="E118" s="39"/>
      <c r="F118" s="26" t="str">
        <f>E15</f>
        <v>Statutární město Frýdek Místek</v>
      </c>
      <c r="G118" s="39"/>
      <c r="H118" s="39"/>
      <c r="I118" s="31" t="s">
        <v>30</v>
      </c>
      <c r="J118" s="35" t="str">
        <f>E21</f>
        <v>CIVIL PROJECTS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34</v>
      </c>
      <c r="J119" s="35" t="str">
        <f>E24</f>
        <v>Ing. Zdeněk Loup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1"/>
      <c r="B121" s="192"/>
      <c r="C121" s="193" t="s">
        <v>120</v>
      </c>
      <c r="D121" s="194" t="s">
        <v>62</v>
      </c>
      <c r="E121" s="194" t="s">
        <v>58</v>
      </c>
      <c r="F121" s="194" t="s">
        <v>59</v>
      </c>
      <c r="G121" s="194" t="s">
        <v>121</v>
      </c>
      <c r="H121" s="194" t="s">
        <v>122</v>
      </c>
      <c r="I121" s="194" t="s">
        <v>123</v>
      </c>
      <c r="J121" s="195" t="s">
        <v>102</v>
      </c>
      <c r="K121" s="196" t="s">
        <v>124</v>
      </c>
      <c r="L121" s="197"/>
      <c r="M121" s="99" t="s">
        <v>1</v>
      </c>
      <c r="N121" s="100" t="s">
        <v>41</v>
      </c>
      <c r="O121" s="100" t="s">
        <v>125</v>
      </c>
      <c r="P121" s="100" t="s">
        <v>126</v>
      </c>
      <c r="Q121" s="100" t="s">
        <v>127</v>
      </c>
      <c r="R121" s="100" t="s">
        <v>128</v>
      </c>
      <c r="S121" s="100" t="s">
        <v>129</v>
      </c>
      <c r="T121" s="101" t="s">
        <v>130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7"/>
      <c r="B122" s="38"/>
      <c r="C122" s="106" t="s">
        <v>131</v>
      </c>
      <c r="D122" s="39"/>
      <c r="E122" s="39"/>
      <c r="F122" s="39"/>
      <c r="G122" s="39"/>
      <c r="H122" s="39"/>
      <c r="I122" s="39"/>
      <c r="J122" s="198">
        <f>BK122</f>
        <v>0</v>
      </c>
      <c r="K122" s="39"/>
      <c r="L122" s="43"/>
      <c r="M122" s="102"/>
      <c r="N122" s="199"/>
      <c r="O122" s="103"/>
      <c r="P122" s="200">
        <f>P123+P167</f>
        <v>0</v>
      </c>
      <c r="Q122" s="103"/>
      <c r="R122" s="200">
        <f>R123+R167</f>
        <v>0.09984</v>
      </c>
      <c r="S122" s="103"/>
      <c r="T122" s="201">
        <f>T123+T167</f>
        <v>0.00609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76</v>
      </c>
      <c r="AU122" s="16" t="s">
        <v>104</v>
      </c>
      <c r="BK122" s="202">
        <f>BK123+BK167</f>
        <v>0</v>
      </c>
    </row>
    <row r="123" spans="1:63" s="12" customFormat="1" ht="25.9" customHeight="1">
      <c r="A123" s="12"/>
      <c r="B123" s="203"/>
      <c r="C123" s="204"/>
      <c r="D123" s="205" t="s">
        <v>76</v>
      </c>
      <c r="E123" s="206" t="s">
        <v>256</v>
      </c>
      <c r="F123" s="206" t="s">
        <v>257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P124+P134+P146+P164</f>
        <v>0</v>
      </c>
      <c r="Q123" s="211"/>
      <c r="R123" s="212">
        <f>R124+R134+R146+R164</f>
        <v>0.09984</v>
      </c>
      <c r="S123" s="211"/>
      <c r="T123" s="213">
        <f>T124+T134+T146+T164</f>
        <v>0.00609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87</v>
      </c>
      <c r="AT123" s="215" t="s">
        <v>76</v>
      </c>
      <c r="AU123" s="215" t="s">
        <v>77</v>
      </c>
      <c r="AY123" s="214" t="s">
        <v>134</v>
      </c>
      <c r="BK123" s="216">
        <f>BK124+BK134+BK146+BK164</f>
        <v>0</v>
      </c>
    </row>
    <row r="124" spans="1:63" s="12" customFormat="1" ht="22.8" customHeight="1">
      <c r="A124" s="12"/>
      <c r="B124" s="203"/>
      <c r="C124" s="204"/>
      <c r="D124" s="205" t="s">
        <v>76</v>
      </c>
      <c r="E124" s="217" t="s">
        <v>610</v>
      </c>
      <c r="F124" s="217" t="s">
        <v>611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0.0057599999999999995</v>
      </c>
      <c r="S124" s="211"/>
      <c r="T124" s="213">
        <f>SUM(T125:T133)</f>
        <v>0.00396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87</v>
      </c>
      <c r="AT124" s="215" t="s">
        <v>76</v>
      </c>
      <c r="AU124" s="215" t="s">
        <v>85</v>
      </c>
      <c r="AY124" s="214" t="s">
        <v>134</v>
      </c>
      <c r="BK124" s="216">
        <f>SUM(BK125:BK133)</f>
        <v>0</v>
      </c>
    </row>
    <row r="125" spans="1:65" s="2" customFormat="1" ht="16.5" customHeight="1">
      <c r="A125" s="37"/>
      <c r="B125" s="38"/>
      <c r="C125" s="219" t="s">
        <v>85</v>
      </c>
      <c r="D125" s="219" t="s">
        <v>137</v>
      </c>
      <c r="E125" s="220" t="s">
        <v>612</v>
      </c>
      <c r="F125" s="221" t="s">
        <v>613</v>
      </c>
      <c r="G125" s="222" t="s">
        <v>205</v>
      </c>
      <c r="H125" s="223">
        <v>2</v>
      </c>
      <c r="I125" s="224"/>
      <c r="J125" s="225">
        <f>ROUND(I125*H125,2)</f>
        <v>0</v>
      </c>
      <c r="K125" s="226"/>
      <c r="L125" s="43"/>
      <c r="M125" s="227" t="s">
        <v>1</v>
      </c>
      <c r="N125" s="228" t="s">
        <v>42</v>
      </c>
      <c r="O125" s="90"/>
      <c r="P125" s="229">
        <f>O125*H125</f>
        <v>0</v>
      </c>
      <c r="Q125" s="229">
        <v>0</v>
      </c>
      <c r="R125" s="229">
        <f>Q125*H125</f>
        <v>0</v>
      </c>
      <c r="S125" s="229">
        <v>0.00198</v>
      </c>
      <c r="T125" s="230">
        <f>S125*H125</f>
        <v>0.00396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1" t="s">
        <v>211</v>
      </c>
      <c r="AT125" s="231" t="s">
        <v>137</v>
      </c>
      <c r="AU125" s="231" t="s">
        <v>87</v>
      </c>
      <c r="AY125" s="16" t="s">
        <v>134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6" t="s">
        <v>85</v>
      </c>
      <c r="BK125" s="232">
        <f>ROUND(I125*H125,2)</f>
        <v>0</v>
      </c>
      <c r="BL125" s="16" t="s">
        <v>211</v>
      </c>
      <c r="BM125" s="231" t="s">
        <v>614</v>
      </c>
    </row>
    <row r="126" spans="1:65" s="2" customFormat="1" ht="16.5" customHeight="1">
      <c r="A126" s="37"/>
      <c r="B126" s="38"/>
      <c r="C126" s="219" t="s">
        <v>87</v>
      </c>
      <c r="D126" s="219" t="s">
        <v>137</v>
      </c>
      <c r="E126" s="220" t="s">
        <v>615</v>
      </c>
      <c r="F126" s="221" t="s">
        <v>616</v>
      </c>
      <c r="G126" s="222" t="s">
        <v>140</v>
      </c>
      <c r="H126" s="223">
        <v>2</v>
      </c>
      <c r="I126" s="224"/>
      <c r="J126" s="225">
        <f>ROUND(I126*H126,2)</f>
        <v>0</v>
      </c>
      <c r="K126" s="226"/>
      <c r="L126" s="43"/>
      <c r="M126" s="227" t="s">
        <v>1</v>
      </c>
      <c r="N126" s="228" t="s">
        <v>42</v>
      </c>
      <c r="O126" s="90"/>
      <c r="P126" s="229">
        <f>O126*H126</f>
        <v>0</v>
      </c>
      <c r="Q126" s="229">
        <v>0.00101</v>
      </c>
      <c r="R126" s="229">
        <f>Q126*H126</f>
        <v>0.00202</v>
      </c>
      <c r="S126" s="229">
        <v>0</v>
      </c>
      <c r="T126" s="23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1" t="s">
        <v>211</v>
      </c>
      <c r="AT126" s="231" t="s">
        <v>137</v>
      </c>
      <c r="AU126" s="231" t="s">
        <v>87</v>
      </c>
      <c r="AY126" s="16" t="s">
        <v>134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6" t="s">
        <v>85</v>
      </c>
      <c r="BK126" s="232">
        <f>ROUND(I126*H126,2)</f>
        <v>0</v>
      </c>
      <c r="BL126" s="16" t="s">
        <v>211</v>
      </c>
      <c r="BM126" s="231" t="s">
        <v>617</v>
      </c>
    </row>
    <row r="127" spans="1:65" s="2" customFormat="1" ht="21.75" customHeight="1">
      <c r="A127" s="37"/>
      <c r="B127" s="38"/>
      <c r="C127" s="219" t="s">
        <v>135</v>
      </c>
      <c r="D127" s="219" t="s">
        <v>137</v>
      </c>
      <c r="E127" s="220" t="s">
        <v>618</v>
      </c>
      <c r="F127" s="221" t="s">
        <v>619</v>
      </c>
      <c r="G127" s="222" t="s">
        <v>205</v>
      </c>
      <c r="H127" s="223">
        <v>1</v>
      </c>
      <c r="I127" s="224"/>
      <c r="J127" s="225">
        <f>ROUND(I127*H127,2)</f>
        <v>0</v>
      </c>
      <c r="K127" s="226"/>
      <c r="L127" s="43"/>
      <c r="M127" s="227" t="s">
        <v>1</v>
      </c>
      <c r="N127" s="228" t="s">
        <v>42</v>
      </c>
      <c r="O127" s="90"/>
      <c r="P127" s="229">
        <f>O127*H127</f>
        <v>0</v>
      </c>
      <c r="Q127" s="229">
        <v>0.0012</v>
      </c>
      <c r="R127" s="229">
        <f>Q127*H127</f>
        <v>0.0012</v>
      </c>
      <c r="S127" s="229">
        <v>0</v>
      </c>
      <c r="T127" s="230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1" t="s">
        <v>211</v>
      </c>
      <c r="AT127" s="231" t="s">
        <v>137</v>
      </c>
      <c r="AU127" s="231" t="s">
        <v>87</v>
      </c>
      <c r="AY127" s="16" t="s">
        <v>134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6" t="s">
        <v>85</v>
      </c>
      <c r="BK127" s="232">
        <f>ROUND(I127*H127,2)</f>
        <v>0</v>
      </c>
      <c r="BL127" s="16" t="s">
        <v>211</v>
      </c>
      <c r="BM127" s="231" t="s">
        <v>620</v>
      </c>
    </row>
    <row r="128" spans="1:65" s="2" customFormat="1" ht="21.75" customHeight="1">
      <c r="A128" s="37"/>
      <c r="B128" s="38"/>
      <c r="C128" s="219" t="s">
        <v>141</v>
      </c>
      <c r="D128" s="219" t="s">
        <v>137</v>
      </c>
      <c r="E128" s="220" t="s">
        <v>621</v>
      </c>
      <c r="F128" s="221" t="s">
        <v>622</v>
      </c>
      <c r="G128" s="222" t="s">
        <v>205</v>
      </c>
      <c r="H128" s="223">
        <v>4</v>
      </c>
      <c r="I128" s="224"/>
      <c r="J128" s="225">
        <f>ROUND(I128*H128,2)</f>
        <v>0</v>
      </c>
      <c r="K128" s="226"/>
      <c r="L128" s="43"/>
      <c r="M128" s="227" t="s">
        <v>1</v>
      </c>
      <c r="N128" s="228" t="s">
        <v>42</v>
      </c>
      <c r="O128" s="90"/>
      <c r="P128" s="229">
        <f>O128*H128</f>
        <v>0</v>
      </c>
      <c r="Q128" s="229">
        <v>0.00035</v>
      </c>
      <c r="R128" s="229">
        <f>Q128*H128</f>
        <v>0.0014</v>
      </c>
      <c r="S128" s="229">
        <v>0</v>
      </c>
      <c r="T128" s="23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1" t="s">
        <v>211</v>
      </c>
      <c r="AT128" s="231" t="s">
        <v>137</v>
      </c>
      <c r="AU128" s="231" t="s">
        <v>87</v>
      </c>
      <c r="AY128" s="16" t="s">
        <v>134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6" t="s">
        <v>85</v>
      </c>
      <c r="BK128" s="232">
        <f>ROUND(I128*H128,2)</f>
        <v>0</v>
      </c>
      <c r="BL128" s="16" t="s">
        <v>211</v>
      </c>
      <c r="BM128" s="231" t="s">
        <v>623</v>
      </c>
    </row>
    <row r="129" spans="1:65" s="2" customFormat="1" ht="16.5" customHeight="1">
      <c r="A129" s="37"/>
      <c r="B129" s="38"/>
      <c r="C129" s="219" t="s">
        <v>159</v>
      </c>
      <c r="D129" s="219" t="s">
        <v>137</v>
      </c>
      <c r="E129" s="220" t="s">
        <v>624</v>
      </c>
      <c r="F129" s="221" t="s">
        <v>625</v>
      </c>
      <c r="G129" s="222" t="s">
        <v>205</v>
      </c>
      <c r="H129" s="223">
        <v>1</v>
      </c>
      <c r="I129" s="224"/>
      <c r="J129" s="225">
        <f>ROUND(I129*H129,2)</f>
        <v>0</v>
      </c>
      <c r="K129" s="226"/>
      <c r="L129" s="43"/>
      <c r="M129" s="227" t="s">
        <v>1</v>
      </c>
      <c r="N129" s="228" t="s">
        <v>42</v>
      </c>
      <c r="O129" s="90"/>
      <c r="P129" s="229">
        <f>O129*H129</f>
        <v>0</v>
      </c>
      <c r="Q129" s="229">
        <v>0.00114</v>
      </c>
      <c r="R129" s="229">
        <f>Q129*H129</f>
        <v>0.00114</v>
      </c>
      <c r="S129" s="229">
        <v>0</v>
      </c>
      <c r="T129" s="23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1" t="s">
        <v>211</v>
      </c>
      <c r="AT129" s="231" t="s">
        <v>137</v>
      </c>
      <c r="AU129" s="231" t="s">
        <v>87</v>
      </c>
      <c r="AY129" s="16" t="s">
        <v>134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85</v>
      </c>
      <c r="BK129" s="232">
        <f>ROUND(I129*H129,2)</f>
        <v>0</v>
      </c>
      <c r="BL129" s="16" t="s">
        <v>211</v>
      </c>
      <c r="BM129" s="231" t="s">
        <v>626</v>
      </c>
    </row>
    <row r="130" spans="1:65" s="2" customFormat="1" ht="21.75" customHeight="1">
      <c r="A130" s="37"/>
      <c r="B130" s="38"/>
      <c r="C130" s="219" t="s">
        <v>148</v>
      </c>
      <c r="D130" s="219" t="s">
        <v>137</v>
      </c>
      <c r="E130" s="220" t="s">
        <v>627</v>
      </c>
      <c r="F130" s="221" t="s">
        <v>628</v>
      </c>
      <c r="G130" s="222" t="s">
        <v>140</v>
      </c>
      <c r="H130" s="223">
        <v>1</v>
      </c>
      <c r="I130" s="224"/>
      <c r="J130" s="225">
        <f>ROUND(I130*H130,2)</f>
        <v>0</v>
      </c>
      <c r="K130" s="226"/>
      <c r="L130" s="43"/>
      <c r="M130" s="227" t="s">
        <v>1</v>
      </c>
      <c r="N130" s="228" t="s">
        <v>42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211</v>
      </c>
      <c r="AT130" s="231" t="s">
        <v>137</v>
      </c>
      <c r="AU130" s="231" t="s">
        <v>87</v>
      </c>
      <c r="AY130" s="16" t="s">
        <v>134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85</v>
      </c>
      <c r="BK130" s="232">
        <f>ROUND(I130*H130,2)</f>
        <v>0</v>
      </c>
      <c r="BL130" s="16" t="s">
        <v>211</v>
      </c>
      <c r="BM130" s="231" t="s">
        <v>629</v>
      </c>
    </row>
    <row r="131" spans="1:65" s="2" customFormat="1" ht="21.75" customHeight="1">
      <c r="A131" s="37"/>
      <c r="B131" s="38"/>
      <c r="C131" s="219" t="s">
        <v>168</v>
      </c>
      <c r="D131" s="219" t="s">
        <v>137</v>
      </c>
      <c r="E131" s="220" t="s">
        <v>630</v>
      </c>
      <c r="F131" s="221" t="s">
        <v>631</v>
      </c>
      <c r="G131" s="222" t="s">
        <v>140</v>
      </c>
      <c r="H131" s="223">
        <v>1</v>
      </c>
      <c r="I131" s="224"/>
      <c r="J131" s="225">
        <f>ROUND(I131*H131,2)</f>
        <v>0</v>
      </c>
      <c r="K131" s="226"/>
      <c r="L131" s="43"/>
      <c r="M131" s="227" t="s">
        <v>1</v>
      </c>
      <c r="N131" s="228" t="s">
        <v>42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211</v>
      </c>
      <c r="AT131" s="231" t="s">
        <v>137</v>
      </c>
      <c r="AU131" s="231" t="s">
        <v>87</v>
      </c>
      <c r="AY131" s="16" t="s">
        <v>134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85</v>
      </c>
      <c r="BK131" s="232">
        <f>ROUND(I131*H131,2)</f>
        <v>0</v>
      </c>
      <c r="BL131" s="16" t="s">
        <v>211</v>
      </c>
      <c r="BM131" s="231" t="s">
        <v>632</v>
      </c>
    </row>
    <row r="132" spans="1:65" s="2" customFormat="1" ht="21.75" customHeight="1">
      <c r="A132" s="37"/>
      <c r="B132" s="38"/>
      <c r="C132" s="219" t="s">
        <v>173</v>
      </c>
      <c r="D132" s="219" t="s">
        <v>137</v>
      </c>
      <c r="E132" s="220" t="s">
        <v>633</v>
      </c>
      <c r="F132" s="221" t="s">
        <v>634</v>
      </c>
      <c r="G132" s="222" t="s">
        <v>205</v>
      </c>
      <c r="H132" s="223">
        <v>6</v>
      </c>
      <c r="I132" s="224"/>
      <c r="J132" s="225">
        <f>ROUND(I132*H132,2)</f>
        <v>0</v>
      </c>
      <c r="K132" s="226"/>
      <c r="L132" s="43"/>
      <c r="M132" s="227" t="s">
        <v>1</v>
      </c>
      <c r="N132" s="228" t="s">
        <v>42</v>
      </c>
      <c r="O132" s="90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1" t="s">
        <v>211</v>
      </c>
      <c r="AT132" s="231" t="s">
        <v>137</v>
      </c>
      <c r="AU132" s="231" t="s">
        <v>87</v>
      </c>
      <c r="AY132" s="16" t="s">
        <v>134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85</v>
      </c>
      <c r="BK132" s="232">
        <f>ROUND(I132*H132,2)</f>
        <v>0</v>
      </c>
      <c r="BL132" s="16" t="s">
        <v>211</v>
      </c>
      <c r="BM132" s="231" t="s">
        <v>635</v>
      </c>
    </row>
    <row r="133" spans="1:65" s="2" customFormat="1" ht="21.75" customHeight="1">
      <c r="A133" s="37"/>
      <c r="B133" s="38"/>
      <c r="C133" s="219" t="s">
        <v>179</v>
      </c>
      <c r="D133" s="219" t="s">
        <v>137</v>
      </c>
      <c r="E133" s="220" t="s">
        <v>636</v>
      </c>
      <c r="F133" s="221" t="s">
        <v>637</v>
      </c>
      <c r="G133" s="222" t="s">
        <v>221</v>
      </c>
      <c r="H133" s="223">
        <v>0.006</v>
      </c>
      <c r="I133" s="224"/>
      <c r="J133" s="225">
        <f>ROUND(I133*H133,2)</f>
        <v>0</v>
      </c>
      <c r="K133" s="226"/>
      <c r="L133" s="43"/>
      <c r="M133" s="227" t="s">
        <v>1</v>
      </c>
      <c r="N133" s="228" t="s">
        <v>42</v>
      </c>
      <c r="O133" s="90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211</v>
      </c>
      <c r="AT133" s="231" t="s">
        <v>137</v>
      </c>
      <c r="AU133" s="231" t="s">
        <v>87</v>
      </c>
      <c r="AY133" s="16" t="s">
        <v>134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85</v>
      </c>
      <c r="BK133" s="232">
        <f>ROUND(I133*H133,2)</f>
        <v>0</v>
      </c>
      <c r="BL133" s="16" t="s">
        <v>211</v>
      </c>
      <c r="BM133" s="231" t="s">
        <v>638</v>
      </c>
    </row>
    <row r="134" spans="1:63" s="12" customFormat="1" ht="22.8" customHeight="1">
      <c r="A134" s="12"/>
      <c r="B134" s="203"/>
      <c r="C134" s="204"/>
      <c r="D134" s="205" t="s">
        <v>76</v>
      </c>
      <c r="E134" s="217" t="s">
        <v>639</v>
      </c>
      <c r="F134" s="217" t="s">
        <v>640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SUM(P135:P145)</f>
        <v>0</v>
      </c>
      <c r="Q134" s="211"/>
      <c r="R134" s="212">
        <f>SUM(R135:R145)</f>
        <v>0.0061600000000000005</v>
      </c>
      <c r="S134" s="211"/>
      <c r="T134" s="213">
        <f>SUM(T135:T145)</f>
        <v>0.00213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87</v>
      </c>
      <c r="AT134" s="215" t="s">
        <v>76</v>
      </c>
      <c r="AU134" s="215" t="s">
        <v>85</v>
      </c>
      <c r="AY134" s="214" t="s">
        <v>134</v>
      </c>
      <c r="BK134" s="216">
        <f>SUM(BK135:BK145)</f>
        <v>0</v>
      </c>
    </row>
    <row r="135" spans="1:65" s="2" customFormat="1" ht="16.5" customHeight="1">
      <c r="A135" s="37"/>
      <c r="B135" s="38"/>
      <c r="C135" s="219" t="s">
        <v>183</v>
      </c>
      <c r="D135" s="219" t="s">
        <v>137</v>
      </c>
      <c r="E135" s="220" t="s">
        <v>641</v>
      </c>
      <c r="F135" s="221" t="s">
        <v>642</v>
      </c>
      <c r="G135" s="222" t="s">
        <v>205</v>
      </c>
      <c r="H135" s="223">
        <v>1</v>
      </c>
      <c r="I135" s="224"/>
      <c r="J135" s="225">
        <f>ROUND(I135*H135,2)</f>
        <v>0</v>
      </c>
      <c r="K135" s="226"/>
      <c r="L135" s="43"/>
      <c r="M135" s="227" t="s">
        <v>1</v>
      </c>
      <c r="N135" s="228" t="s">
        <v>42</v>
      </c>
      <c r="O135" s="90"/>
      <c r="P135" s="229">
        <f>O135*H135</f>
        <v>0</v>
      </c>
      <c r="Q135" s="229">
        <v>0</v>
      </c>
      <c r="R135" s="229">
        <f>Q135*H135</f>
        <v>0</v>
      </c>
      <c r="S135" s="229">
        <v>0.00213</v>
      </c>
      <c r="T135" s="230">
        <f>S135*H135</f>
        <v>0.00213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211</v>
      </c>
      <c r="AT135" s="231" t="s">
        <v>137</v>
      </c>
      <c r="AU135" s="231" t="s">
        <v>87</v>
      </c>
      <c r="AY135" s="16" t="s">
        <v>134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85</v>
      </c>
      <c r="BK135" s="232">
        <f>ROUND(I135*H135,2)</f>
        <v>0</v>
      </c>
      <c r="BL135" s="16" t="s">
        <v>211</v>
      </c>
      <c r="BM135" s="231" t="s">
        <v>643</v>
      </c>
    </row>
    <row r="136" spans="1:65" s="2" customFormat="1" ht="16.5" customHeight="1">
      <c r="A136" s="37"/>
      <c r="B136" s="38"/>
      <c r="C136" s="219" t="s">
        <v>187</v>
      </c>
      <c r="D136" s="219" t="s">
        <v>137</v>
      </c>
      <c r="E136" s="220" t="s">
        <v>644</v>
      </c>
      <c r="F136" s="221" t="s">
        <v>645</v>
      </c>
      <c r="G136" s="222" t="s">
        <v>140</v>
      </c>
      <c r="H136" s="223">
        <v>1</v>
      </c>
      <c r="I136" s="224"/>
      <c r="J136" s="225">
        <f>ROUND(I136*H136,2)</f>
        <v>0</v>
      </c>
      <c r="K136" s="226"/>
      <c r="L136" s="43"/>
      <c r="M136" s="227" t="s">
        <v>1</v>
      </c>
      <c r="N136" s="228" t="s">
        <v>42</v>
      </c>
      <c r="O136" s="90"/>
      <c r="P136" s="229">
        <f>O136*H136</f>
        <v>0</v>
      </c>
      <c r="Q136" s="229">
        <v>0.0012</v>
      </c>
      <c r="R136" s="229">
        <f>Q136*H136</f>
        <v>0.0012</v>
      </c>
      <c r="S136" s="229">
        <v>0</v>
      </c>
      <c r="T136" s="23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1" t="s">
        <v>211</v>
      </c>
      <c r="AT136" s="231" t="s">
        <v>137</v>
      </c>
      <c r="AU136" s="231" t="s">
        <v>87</v>
      </c>
      <c r="AY136" s="16" t="s">
        <v>134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6" t="s">
        <v>85</v>
      </c>
      <c r="BK136" s="232">
        <f>ROUND(I136*H136,2)</f>
        <v>0</v>
      </c>
      <c r="BL136" s="16" t="s">
        <v>211</v>
      </c>
      <c r="BM136" s="231" t="s">
        <v>646</v>
      </c>
    </row>
    <row r="137" spans="1:65" s="2" customFormat="1" ht="33" customHeight="1">
      <c r="A137" s="37"/>
      <c r="B137" s="38"/>
      <c r="C137" s="219" t="s">
        <v>193</v>
      </c>
      <c r="D137" s="219" t="s">
        <v>137</v>
      </c>
      <c r="E137" s="220" t="s">
        <v>647</v>
      </c>
      <c r="F137" s="221" t="s">
        <v>648</v>
      </c>
      <c r="G137" s="222" t="s">
        <v>205</v>
      </c>
      <c r="H137" s="223">
        <v>6</v>
      </c>
      <c r="I137" s="224"/>
      <c r="J137" s="225">
        <f>ROUND(I137*H137,2)</f>
        <v>0</v>
      </c>
      <c r="K137" s="226"/>
      <c r="L137" s="43"/>
      <c r="M137" s="227" t="s">
        <v>1</v>
      </c>
      <c r="N137" s="228" t="s">
        <v>42</v>
      </c>
      <c r="O137" s="90"/>
      <c r="P137" s="229">
        <f>O137*H137</f>
        <v>0</v>
      </c>
      <c r="Q137" s="229">
        <v>3E-05</v>
      </c>
      <c r="R137" s="229">
        <f>Q137*H137</f>
        <v>0.00018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211</v>
      </c>
      <c r="AT137" s="231" t="s">
        <v>137</v>
      </c>
      <c r="AU137" s="231" t="s">
        <v>87</v>
      </c>
      <c r="AY137" s="16" t="s">
        <v>134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85</v>
      </c>
      <c r="BK137" s="232">
        <f>ROUND(I137*H137,2)</f>
        <v>0</v>
      </c>
      <c r="BL137" s="16" t="s">
        <v>211</v>
      </c>
      <c r="BM137" s="231" t="s">
        <v>649</v>
      </c>
    </row>
    <row r="138" spans="1:65" s="2" customFormat="1" ht="16.5" customHeight="1">
      <c r="A138" s="37"/>
      <c r="B138" s="38"/>
      <c r="C138" s="219" t="s">
        <v>197</v>
      </c>
      <c r="D138" s="219" t="s">
        <v>137</v>
      </c>
      <c r="E138" s="220" t="s">
        <v>650</v>
      </c>
      <c r="F138" s="221" t="s">
        <v>651</v>
      </c>
      <c r="G138" s="222" t="s">
        <v>140</v>
      </c>
      <c r="H138" s="223">
        <v>3</v>
      </c>
      <c r="I138" s="224"/>
      <c r="J138" s="225">
        <f>ROUND(I138*H138,2)</f>
        <v>0</v>
      </c>
      <c r="K138" s="226"/>
      <c r="L138" s="43"/>
      <c r="M138" s="227" t="s">
        <v>1</v>
      </c>
      <c r="N138" s="228" t="s">
        <v>42</v>
      </c>
      <c r="O138" s="90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1" t="s">
        <v>211</v>
      </c>
      <c r="AT138" s="231" t="s">
        <v>137</v>
      </c>
      <c r="AU138" s="231" t="s">
        <v>87</v>
      </c>
      <c r="AY138" s="16" t="s">
        <v>134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6" t="s">
        <v>85</v>
      </c>
      <c r="BK138" s="232">
        <f>ROUND(I138*H138,2)</f>
        <v>0</v>
      </c>
      <c r="BL138" s="16" t="s">
        <v>211</v>
      </c>
      <c r="BM138" s="231" t="s">
        <v>652</v>
      </c>
    </row>
    <row r="139" spans="1:65" s="2" customFormat="1" ht="21.75" customHeight="1">
      <c r="A139" s="37"/>
      <c r="B139" s="38"/>
      <c r="C139" s="219" t="s">
        <v>202</v>
      </c>
      <c r="D139" s="219" t="s">
        <v>137</v>
      </c>
      <c r="E139" s="220" t="s">
        <v>653</v>
      </c>
      <c r="F139" s="221" t="s">
        <v>654</v>
      </c>
      <c r="G139" s="222" t="s">
        <v>140</v>
      </c>
      <c r="H139" s="223">
        <v>1</v>
      </c>
      <c r="I139" s="224"/>
      <c r="J139" s="225">
        <f>ROUND(I139*H139,2)</f>
        <v>0</v>
      </c>
      <c r="K139" s="226"/>
      <c r="L139" s="43"/>
      <c r="M139" s="227" t="s">
        <v>1</v>
      </c>
      <c r="N139" s="228" t="s">
        <v>42</v>
      </c>
      <c r="O139" s="90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211</v>
      </c>
      <c r="AT139" s="231" t="s">
        <v>137</v>
      </c>
      <c r="AU139" s="231" t="s">
        <v>87</v>
      </c>
      <c r="AY139" s="16" t="s">
        <v>134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85</v>
      </c>
      <c r="BK139" s="232">
        <f>ROUND(I139*H139,2)</f>
        <v>0</v>
      </c>
      <c r="BL139" s="16" t="s">
        <v>211</v>
      </c>
      <c r="BM139" s="231" t="s">
        <v>655</v>
      </c>
    </row>
    <row r="140" spans="1:65" s="2" customFormat="1" ht="21.75" customHeight="1">
      <c r="A140" s="37"/>
      <c r="B140" s="38"/>
      <c r="C140" s="219" t="s">
        <v>8</v>
      </c>
      <c r="D140" s="219" t="s">
        <v>137</v>
      </c>
      <c r="E140" s="220" t="s">
        <v>656</v>
      </c>
      <c r="F140" s="221" t="s">
        <v>657</v>
      </c>
      <c r="G140" s="222" t="s">
        <v>140</v>
      </c>
      <c r="H140" s="223">
        <v>3</v>
      </c>
      <c r="I140" s="224"/>
      <c r="J140" s="225">
        <f>ROUND(I140*H140,2)</f>
        <v>0</v>
      </c>
      <c r="K140" s="226"/>
      <c r="L140" s="43"/>
      <c r="M140" s="227" t="s">
        <v>1</v>
      </c>
      <c r="N140" s="228" t="s">
        <v>42</v>
      </c>
      <c r="O140" s="90"/>
      <c r="P140" s="229">
        <f>O140*H140</f>
        <v>0</v>
      </c>
      <c r="Q140" s="229">
        <v>0.00017</v>
      </c>
      <c r="R140" s="229">
        <f>Q140*H140</f>
        <v>0.00051</v>
      </c>
      <c r="S140" s="229">
        <v>0</v>
      </c>
      <c r="T140" s="23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1" t="s">
        <v>211</v>
      </c>
      <c r="AT140" s="231" t="s">
        <v>137</v>
      </c>
      <c r="AU140" s="231" t="s">
        <v>87</v>
      </c>
      <c r="AY140" s="16" t="s">
        <v>134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6" t="s">
        <v>85</v>
      </c>
      <c r="BK140" s="232">
        <f>ROUND(I140*H140,2)</f>
        <v>0</v>
      </c>
      <c r="BL140" s="16" t="s">
        <v>211</v>
      </c>
      <c r="BM140" s="231" t="s">
        <v>658</v>
      </c>
    </row>
    <row r="141" spans="1:65" s="2" customFormat="1" ht="21.75" customHeight="1">
      <c r="A141" s="37"/>
      <c r="B141" s="38"/>
      <c r="C141" s="219" t="s">
        <v>211</v>
      </c>
      <c r="D141" s="219" t="s">
        <v>137</v>
      </c>
      <c r="E141" s="220" t="s">
        <v>659</v>
      </c>
      <c r="F141" s="221" t="s">
        <v>660</v>
      </c>
      <c r="G141" s="222" t="s">
        <v>140</v>
      </c>
      <c r="H141" s="223">
        <v>3</v>
      </c>
      <c r="I141" s="224"/>
      <c r="J141" s="225">
        <f>ROUND(I141*H141,2)</f>
        <v>0</v>
      </c>
      <c r="K141" s="226"/>
      <c r="L141" s="43"/>
      <c r="M141" s="227" t="s">
        <v>1</v>
      </c>
      <c r="N141" s="228" t="s">
        <v>42</v>
      </c>
      <c r="O141" s="90"/>
      <c r="P141" s="229">
        <f>O141*H141</f>
        <v>0</v>
      </c>
      <c r="Q141" s="229">
        <v>0.00057</v>
      </c>
      <c r="R141" s="229">
        <f>Q141*H141</f>
        <v>0.00171</v>
      </c>
      <c r="S141" s="229">
        <v>0</v>
      </c>
      <c r="T141" s="23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1" t="s">
        <v>211</v>
      </c>
      <c r="AT141" s="231" t="s">
        <v>137</v>
      </c>
      <c r="AU141" s="231" t="s">
        <v>87</v>
      </c>
      <c r="AY141" s="16" t="s">
        <v>134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85</v>
      </c>
      <c r="BK141" s="232">
        <f>ROUND(I141*H141,2)</f>
        <v>0</v>
      </c>
      <c r="BL141" s="16" t="s">
        <v>211</v>
      </c>
      <c r="BM141" s="231" t="s">
        <v>661</v>
      </c>
    </row>
    <row r="142" spans="1:65" s="2" customFormat="1" ht="16.5" customHeight="1">
      <c r="A142" s="37"/>
      <c r="B142" s="38"/>
      <c r="C142" s="219" t="s">
        <v>218</v>
      </c>
      <c r="D142" s="219" t="s">
        <v>137</v>
      </c>
      <c r="E142" s="220" t="s">
        <v>662</v>
      </c>
      <c r="F142" s="221" t="s">
        <v>663</v>
      </c>
      <c r="G142" s="222" t="s">
        <v>205</v>
      </c>
      <c r="H142" s="223">
        <v>5</v>
      </c>
      <c r="I142" s="224"/>
      <c r="J142" s="225">
        <f>ROUND(I142*H142,2)</f>
        <v>0</v>
      </c>
      <c r="K142" s="226"/>
      <c r="L142" s="43"/>
      <c r="M142" s="227" t="s">
        <v>1</v>
      </c>
      <c r="N142" s="228" t="s">
        <v>42</v>
      </c>
      <c r="O142" s="90"/>
      <c r="P142" s="229">
        <f>O142*H142</f>
        <v>0</v>
      </c>
      <c r="Q142" s="229">
        <v>0.00019</v>
      </c>
      <c r="R142" s="229">
        <f>Q142*H142</f>
        <v>0.0009500000000000001</v>
      </c>
      <c r="S142" s="229">
        <v>0</v>
      </c>
      <c r="T142" s="23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1" t="s">
        <v>211</v>
      </c>
      <c r="AT142" s="231" t="s">
        <v>137</v>
      </c>
      <c r="AU142" s="231" t="s">
        <v>87</v>
      </c>
      <c r="AY142" s="16" t="s">
        <v>134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85</v>
      </c>
      <c r="BK142" s="232">
        <f>ROUND(I142*H142,2)</f>
        <v>0</v>
      </c>
      <c r="BL142" s="16" t="s">
        <v>211</v>
      </c>
      <c r="BM142" s="231" t="s">
        <v>664</v>
      </c>
    </row>
    <row r="143" spans="1:65" s="2" customFormat="1" ht="21.75" customHeight="1">
      <c r="A143" s="37"/>
      <c r="B143" s="38"/>
      <c r="C143" s="219" t="s">
        <v>223</v>
      </c>
      <c r="D143" s="219" t="s">
        <v>137</v>
      </c>
      <c r="E143" s="220" t="s">
        <v>665</v>
      </c>
      <c r="F143" s="221" t="s">
        <v>666</v>
      </c>
      <c r="G143" s="222" t="s">
        <v>205</v>
      </c>
      <c r="H143" s="223">
        <v>5</v>
      </c>
      <c r="I143" s="224"/>
      <c r="J143" s="225">
        <f>ROUND(I143*H143,2)</f>
        <v>0</v>
      </c>
      <c r="K143" s="226"/>
      <c r="L143" s="43"/>
      <c r="M143" s="227" t="s">
        <v>1</v>
      </c>
      <c r="N143" s="228" t="s">
        <v>42</v>
      </c>
      <c r="O143" s="90"/>
      <c r="P143" s="229">
        <f>O143*H143</f>
        <v>0</v>
      </c>
      <c r="Q143" s="229">
        <v>1E-05</v>
      </c>
      <c r="R143" s="229">
        <f>Q143*H143</f>
        <v>5E-05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211</v>
      </c>
      <c r="AT143" s="231" t="s">
        <v>137</v>
      </c>
      <c r="AU143" s="231" t="s">
        <v>87</v>
      </c>
      <c r="AY143" s="16" t="s">
        <v>134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85</v>
      </c>
      <c r="BK143" s="232">
        <f>ROUND(I143*H143,2)</f>
        <v>0</v>
      </c>
      <c r="BL143" s="16" t="s">
        <v>211</v>
      </c>
      <c r="BM143" s="231" t="s">
        <v>667</v>
      </c>
    </row>
    <row r="144" spans="1:65" s="2" customFormat="1" ht="21.75" customHeight="1">
      <c r="A144" s="37"/>
      <c r="B144" s="38"/>
      <c r="C144" s="219" t="s">
        <v>227</v>
      </c>
      <c r="D144" s="219" t="s">
        <v>137</v>
      </c>
      <c r="E144" s="220" t="s">
        <v>668</v>
      </c>
      <c r="F144" s="221" t="s">
        <v>669</v>
      </c>
      <c r="G144" s="222" t="s">
        <v>205</v>
      </c>
      <c r="H144" s="223">
        <v>6</v>
      </c>
      <c r="I144" s="224"/>
      <c r="J144" s="225">
        <f>ROUND(I144*H144,2)</f>
        <v>0</v>
      </c>
      <c r="K144" s="226"/>
      <c r="L144" s="43"/>
      <c r="M144" s="227" t="s">
        <v>1</v>
      </c>
      <c r="N144" s="228" t="s">
        <v>42</v>
      </c>
      <c r="O144" s="90"/>
      <c r="P144" s="229">
        <f>O144*H144</f>
        <v>0</v>
      </c>
      <c r="Q144" s="229">
        <v>0.00026</v>
      </c>
      <c r="R144" s="229">
        <f>Q144*H144</f>
        <v>0.0015599999999999998</v>
      </c>
      <c r="S144" s="229">
        <v>0</v>
      </c>
      <c r="T144" s="23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1" t="s">
        <v>211</v>
      </c>
      <c r="AT144" s="231" t="s">
        <v>137</v>
      </c>
      <c r="AU144" s="231" t="s">
        <v>87</v>
      </c>
      <c r="AY144" s="16" t="s">
        <v>134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6" t="s">
        <v>85</v>
      </c>
      <c r="BK144" s="232">
        <f>ROUND(I144*H144,2)</f>
        <v>0</v>
      </c>
      <c r="BL144" s="16" t="s">
        <v>211</v>
      </c>
      <c r="BM144" s="231" t="s">
        <v>670</v>
      </c>
    </row>
    <row r="145" spans="1:65" s="2" customFormat="1" ht="21.75" customHeight="1">
      <c r="A145" s="37"/>
      <c r="B145" s="38"/>
      <c r="C145" s="219" t="s">
        <v>234</v>
      </c>
      <c r="D145" s="219" t="s">
        <v>137</v>
      </c>
      <c r="E145" s="220" t="s">
        <v>671</v>
      </c>
      <c r="F145" s="221" t="s">
        <v>672</v>
      </c>
      <c r="G145" s="222" t="s">
        <v>221</v>
      </c>
      <c r="H145" s="223">
        <v>0.006</v>
      </c>
      <c r="I145" s="224"/>
      <c r="J145" s="225">
        <f>ROUND(I145*H145,2)</f>
        <v>0</v>
      </c>
      <c r="K145" s="226"/>
      <c r="L145" s="43"/>
      <c r="M145" s="227" t="s">
        <v>1</v>
      </c>
      <c r="N145" s="228" t="s">
        <v>42</v>
      </c>
      <c r="O145" s="90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1" t="s">
        <v>211</v>
      </c>
      <c r="AT145" s="231" t="s">
        <v>137</v>
      </c>
      <c r="AU145" s="231" t="s">
        <v>87</v>
      </c>
      <c r="AY145" s="16" t="s">
        <v>134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85</v>
      </c>
      <c r="BK145" s="232">
        <f>ROUND(I145*H145,2)</f>
        <v>0</v>
      </c>
      <c r="BL145" s="16" t="s">
        <v>211</v>
      </c>
      <c r="BM145" s="231" t="s">
        <v>673</v>
      </c>
    </row>
    <row r="146" spans="1:63" s="12" customFormat="1" ht="22.8" customHeight="1">
      <c r="A146" s="12"/>
      <c r="B146" s="203"/>
      <c r="C146" s="204"/>
      <c r="D146" s="205" t="s">
        <v>76</v>
      </c>
      <c r="E146" s="217" t="s">
        <v>258</v>
      </c>
      <c r="F146" s="217" t="s">
        <v>259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SUM(P147:P163)</f>
        <v>0</v>
      </c>
      <c r="Q146" s="211"/>
      <c r="R146" s="212">
        <f>SUM(R147:R163)</f>
        <v>0.06927</v>
      </c>
      <c r="S146" s="211"/>
      <c r="T146" s="213">
        <f>SUM(T147:T163)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87</v>
      </c>
      <c r="AT146" s="215" t="s">
        <v>76</v>
      </c>
      <c r="AU146" s="215" t="s">
        <v>85</v>
      </c>
      <c r="AY146" s="214" t="s">
        <v>134</v>
      </c>
      <c r="BK146" s="216">
        <f>SUM(BK147:BK163)</f>
        <v>0</v>
      </c>
    </row>
    <row r="147" spans="1:65" s="2" customFormat="1" ht="21.75" customHeight="1">
      <c r="A147" s="37"/>
      <c r="B147" s="38"/>
      <c r="C147" s="219" t="s">
        <v>7</v>
      </c>
      <c r="D147" s="219" t="s">
        <v>137</v>
      </c>
      <c r="E147" s="220" t="s">
        <v>674</v>
      </c>
      <c r="F147" s="221" t="s">
        <v>675</v>
      </c>
      <c r="G147" s="222" t="s">
        <v>140</v>
      </c>
      <c r="H147" s="223">
        <v>1</v>
      </c>
      <c r="I147" s="224"/>
      <c r="J147" s="225">
        <f>ROUND(I147*H147,2)</f>
        <v>0</v>
      </c>
      <c r="K147" s="226"/>
      <c r="L147" s="43"/>
      <c r="M147" s="227" t="s">
        <v>1</v>
      </c>
      <c r="N147" s="228" t="s">
        <v>42</v>
      </c>
      <c r="O147" s="90"/>
      <c r="P147" s="229">
        <f>O147*H147</f>
        <v>0</v>
      </c>
      <c r="Q147" s="229">
        <v>0.00242</v>
      </c>
      <c r="R147" s="229">
        <f>Q147*H147</f>
        <v>0.00242</v>
      </c>
      <c r="S147" s="229">
        <v>0</v>
      </c>
      <c r="T147" s="23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1" t="s">
        <v>211</v>
      </c>
      <c r="AT147" s="231" t="s">
        <v>137</v>
      </c>
      <c r="AU147" s="231" t="s">
        <v>87</v>
      </c>
      <c r="AY147" s="16" t="s">
        <v>134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85</v>
      </c>
      <c r="BK147" s="232">
        <f>ROUND(I147*H147,2)</f>
        <v>0</v>
      </c>
      <c r="BL147" s="16" t="s">
        <v>211</v>
      </c>
      <c r="BM147" s="231" t="s">
        <v>676</v>
      </c>
    </row>
    <row r="148" spans="1:65" s="2" customFormat="1" ht="16.5" customHeight="1">
      <c r="A148" s="37"/>
      <c r="B148" s="38"/>
      <c r="C148" s="245" t="s">
        <v>242</v>
      </c>
      <c r="D148" s="245" t="s">
        <v>188</v>
      </c>
      <c r="E148" s="246" t="s">
        <v>677</v>
      </c>
      <c r="F148" s="247" t="s">
        <v>678</v>
      </c>
      <c r="G148" s="248" t="s">
        <v>140</v>
      </c>
      <c r="H148" s="249">
        <v>1</v>
      </c>
      <c r="I148" s="250"/>
      <c r="J148" s="251">
        <f>ROUND(I148*H148,2)</f>
        <v>0</v>
      </c>
      <c r="K148" s="252"/>
      <c r="L148" s="253"/>
      <c r="M148" s="254" t="s">
        <v>1</v>
      </c>
      <c r="N148" s="255" t="s">
        <v>42</v>
      </c>
      <c r="O148" s="90"/>
      <c r="P148" s="229">
        <f>O148*H148</f>
        <v>0</v>
      </c>
      <c r="Q148" s="229">
        <v>0.0259</v>
      </c>
      <c r="R148" s="229">
        <f>Q148*H148</f>
        <v>0.0259</v>
      </c>
      <c r="S148" s="229">
        <v>0</v>
      </c>
      <c r="T148" s="23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1" t="s">
        <v>299</v>
      </c>
      <c r="AT148" s="231" t="s">
        <v>188</v>
      </c>
      <c r="AU148" s="231" t="s">
        <v>87</v>
      </c>
      <c r="AY148" s="16" t="s">
        <v>134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6" t="s">
        <v>85</v>
      </c>
      <c r="BK148" s="232">
        <f>ROUND(I148*H148,2)</f>
        <v>0</v>
      </c>
      <c r="BL148" s="16" t="s">
        <v>211</v>
      </c>
      <c r="BM148" s="231" t="s">
        <v>679</v>
      </c>
    </row>
    <row r="149" spans="1:65" s="2" customFormat="1" ht="21.75" customHeight="1">
      <c r="A149" s="37"/>
      <c r="B149" s="38"/>
      <c r="C149" s="245" t="s">
        <v>252</v>
      </c>
      <c r="D149" s="245" t="s">
        <v>188</v>
      </c>
      <c r="E149" s="246" t="s">
        <v>680</v>
      </c>
      <c r="F149" s="247" t="s">
        <v>681</v>
      </c>
      <c r="G149" s="248" t="s">
        <v>140</v>
      </c>
      <c r="H149" s="249">
        <v>1</v>
      </c>
      <c r="I149" s="250"/>
      <c r="J149" s="251">
        <f>ROUND(I149*H149,2)</f>
        <v>0</v>
      </c>
      <c r="K149" s="252"/>
      <c r="L149" s="253"/>
      <c r="M149" s="254" t="s">
        <v>1</v>
      </c>
      <c r="N149" s="255" t="s">
        <v>42</v>
      </c>
      <c r="O149" s="90"/>
      <c r="P149" s="229">
        <f>O149*H149</f>
        <v>0</v>
      </c>
      <c r="Q149" s="229">
        <v>0.013</v>
      </c>
      <c r="R149" s="229">
        <f>Q149*H149</f>
        <v>0.013</v>
      </c>
      <c r="S149" s="229">
        <v>0</v>
      </c>
      <c r="T149" s="23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1" t="s">
        <v>299</v>
      </c>
      <c r="AT149" s="231" t="s">
        <v>188</v>
      </c>
      <c r="AU149" s="231" t="s">
        <v>87</v>
      </c>
      <c r="AY149" s="16" t="s">
        <v>134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85</v>
      </c>
      <c r="BK149" s="232">
        <f>ROUND(I149*H149,2)</f>
        <v>0</v>
      </c>
      <c r="BL149" s="16" t="s">
        <v>211</v>
      </c>
      <c r="BM149" s="231" t="s">
        <v>682</v>
      </c>
    </row>
    <row r="150" spans="1:65" s="2" customFormat="1" ht="21.75" customHeight="1">
      <c r="A150" s="37"/>
      <c r="B150" s="38"/>
      <c r="C150" s="219" t="s">
        <v>260</v>
      </c>
      <c r="D150" s="219" t="s">
        <v>137</v>
      </c>
      <c r="E150" s="220" t="s">
        <v>683</v>
      </c>
      <c r="F150" s="221" t="s">
        <v>684</v>
      </c>
      <c r="G150" s="222" t="s">
        <v>263</v>
      </c>
      <c r="H150" s="223">
        <v>1</v>
      </c>
      <c r="I150" s="224"/>
      <c r="J150" s="225">
        <f>ROUND(I150*H150,2)</f>
        <v>0</v>
      </c>
      <c r="K150" s="226"/>
      <c r="L150" s="43"/>
      <c r="M150" s="227" t="s">
        <v>1</v>
      </c>
      <c r="N150" s="228" t="s">
        <v>42</v>
      </c>
      <c r="O150" s="90"/>
      <c r="P150" s="229">
        <f>O150*H150</f>
        <v>0</v>
      </c>
      <c r="Q150" s="229">
        <v>0.00185</v>
      </c>
      <c r="R150" s="229">
        <f>Q150*H150</f>
        <v>0.00185</v>
      </c>
      <c r="S150" s="229">
        <v>0</v>
      </c>
      <c r="T150" s="23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1" t="s">
        <v>211</v>
      </c>
      <c r="AT150" s="231" t="s">
        <v>137</v>
      </c>
      <c r="AU150" s="231" t="s">
        <v>87</v>
      </c>
      <c r="AY150" s="16" t="s">
        <v>134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85</v>
      </c>
      <c r="BK150" s="232">
        <f>ROUND(I150*H150,2)</f>
        <v>0</v>
      </c>
      <c r="BL150" s="16" t="s">
        <v>211</v>
      </c>
      <c r="BM150" s="231" t="s">
        <v>685</v>
      </c>
    </row>
    <row r="151" spans="1:65" s="2" customFormat="1" ht="21.75" customHeight="1">
      <c r="A151" s="37"/>
      <c r="B151" s="38"/>
      <c r="C151" s="219" t="s">
        <v>267</v>
      </c>
      <c r="D151" s="219" t="s">
        <v>137</v>
      </c>
      <c r="E151" s="220" t="s">
        <v>686</v>
      </c>
      <c r="F151" s="221" t="s">
        <v>687</v>
      </c>
      <c r="G151" s="222" t="s">
        <v>140</v>
      </c>
      <c r="H151" s="223">
        <v>1</v>
      </c>
      <c r="I151" s="224"/>
      <c r="J151" s="225">
        <f>ROUND(I151*H151,2)</f>
        <v>0</v>
      </c>
      <c r="K151" s="226"/>
      <c r="L151" s="43"/>
      <c r="M151" s="227" t="s">
        <v>1</v>
      </c>
      <c r="N151" s="228" t="s">
        <v>42</v>
      </c>
      <c r="O151" s="90"/>
      <c r="P151" s="229">
        <f>O151*H151</f>
        <v>0</v>
      </c>
      <c r="Q151" s="229">
        <v>0.00052</v>
      </c>
      <c r="R151" s="229">
        <f>Q151*H151</f>
        <v>0.00052</v>
      </c>
      <c r="S151" s="229">
        <v>0</v>
      </c>
      <c r="T151" s="23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1" t="s">
        <v>211</v>
      </c>
      <c r="AT151" s="231" t="s">
        <v>137</v>
      </c>
      <c r="AU151" s="231" t="s">
        <v>87</v>
      </c>
      <c r="AY151" s="16" t="s">
        <v>134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6" t="s">
        <v>85</v>
      </c>
      <c r="BK151" s="232">
        <f>ROUND(I151*H151,2)</f>
        <v>0</v>
      </c>
      <c r="BL151" s="16" t="s">
        <v>211</v>
      </c>
      <c r="BM151" s="231" t="s">
        <v>688</v>
      </c>
    </row>
    <row r="152" spans="1:65" s="2" customFormat="1" ht="21.75" customHeight="1">
      <c r="A152" s="37"/>
      <c r="B152" s="38"/>
      <c r="C152" s="245" t="s">
        <v>272</v>
      </c>
      <c r="D152" s="245" t="s">
        <v>188</v>
      </c>
      <c r="E152" s="246" t="s">
        <v>689</v>
      </c>
      <c r="F152" s="247" t="s">
        <v>690</v>
      </c>
      <c r="G152" s="248" t="s">
        <v>140</v>
      </c>
      <c r="H152" s="249">
        <v>1</v>
      </c>
      <c r="I152" s="250"/>
      <c r="J152" s="251">
        <f>ROUND(I152*H152,2)</f>
        <v>0</v>
      </c>
      <c r="K152" s="252"/>
      <c r="L152" s="253"/>
      <c r="M152" s="254" t="s">
        <v>1</v>
      </c>
      <c r="N152" s="255" t="s">
        <v>42</v>
      </c>
      <c r="O152" s="90"/>
      <c r="P152" s="229">
        <f>O152*H152</f>
        <v>0</v>
      </c>
      <c r="Q152" s="229">
        <v>0.003</v>
      </c>
      <c r="R152" s="229">
        <f>Q152*H152</f>
        <v>0.003</v>
      </c>
      <c r="S152" s="229">
        <v>0</v>
      </c>
      <c r="T152" s="23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1" t="s">
        <v>299</v>
      </c>
      <c r="AT152" s="231" t="s">
        <v>188</v>
      </c>
      <c r="AU152" s="231" t="s">
        <v>87</v>
      </c>
      <c r="AY152" s="16" t="s">
        <v>134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6" t="s">
        <v>85</v>
      </c>
      <c r="BK152" s="232">
        <f>ROUND(I152*H152,2)</f>
        <v>0</v>
      </c>
      <c r="BL152" s="16" t="s">
        <v>211</v>
      </c>
      <c r="BM152" s="231" t="s">
        <v>691</v>
      </c>
    </row>
    <row r="153" spans="1:47" s="2" customFormat="1" ht="12">
      <c r="A153" s="37"/>
      <c r="B153" s="38"/>
      <c r="C153" s="39"/>
      <c r="D153" s="235" t="s">
        <v>231</v>
      </c>
      <c r="E153" s="39"/>
      <c r="F153" s="256" t="s">
        <v>692</v>
      </c>
      <c r="G153" s="39"/>
      <c r="H153" s="39"/>
      <c r="I153" s="257"/>
      <c r="J153" s="39"/>
      <c r="K153" s="39"/>
      <c r="L153" s="43"/>
      <c r="M153" s="258"/>
      <c r="N153" s="259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231</v>
      </c>
      <c r="AU153" s="16" t="s">
        <v>87</v>
      </c>
    </row>
    <row r="154" spans="1:65" s="2" customFormat="1" ht="16.5" customHeight="1">
      <c r="A154" s="37"/>
      <c r="B154" s="38"/>
      <c r="C154" s="245" t="s">
        <v>276</v>
      </c>
      <c r="D154" s="245" t="s">
        <v>188</v>
      </c>
      <c r="E154" s="246" t="s">
        <v>693</v>
      </c>
      <c r="F154" s="247" t="s">
        <v>694</v>
      </c>
      <c r="G154" s="248" t="s">
        <v>140</v>
      </c>
      <c r="H154" s="249">
        <v>2</v>
      </c>
      <c r="I154" s="250"/>
      <c r="J154" s="251">
        <f>ROUND(I154*H154,2)</f>
        <v>0</v>
      </c>
      <c r="K154" s="252"/>
      <c r="L154" s="253"/>
      <c r="M154" s="254" t="s">
        <v>1</v>
      </c>
      <c r="N154" s="255" t="s">
        <v>42</v>
      </c>
      <c r="O154" s="90"/>
      <c r="P154" s="229">
        <f>O154*H154</f>
        <v>0</v>
      </c>
      <c r="Q154" s="229">
        <v>0.0005</v>
      </c>
      <c r="R154" s="229">
        <f>Q154*H154</f>
        <v>0.001</v>
      </c>
      <c r="S154" s="229">
        <v>0</v>
      </c>
      <c r="T154" s="23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1" t="s">
        <v>299</v>
      </c>
      <c r="AT154" s="231" t="s">
        <v>188</v>
      </c>
      <c r="AU154" s="231" t="s">
        <v>87</v>
      </c>
      <c r="AY154" s="16" t="s">
        <v>134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85</v>
      </c>
      <c r="BK154" s="232">
        <f>ROUND(I154*H154,2)</f>
        <v>0</v>
      </c>
      <c r="BL154" s="16" t="s">
        <v>211</v>
      </c>
      <c r="BM154" s="231" t="s">
        <v>695</v>
      </c>
    </row>
    <row r="155" spans="1:47" s="2" customFormat="1" ht="12">
      <c r="A155" s="37"/>
      <c r="B155" s="38"/>
      <c r="C155" s="39"/>
      <c r="D155" s="235" t="s">
        <v>231</v>
      </c>
      <c r="E155" s="39"/>
      <c r="F155" s="256" t="s">
        <v>696</v>
      </c>
      <c r="G155" s="39"/>
      <c r="H155" s="39"/>
      <c r="I155" s="257"/>
      <c r="J155" s="39"/>
      <c r="K155" s="39"/>
      <c r="L155" s="43"/>
      <c r="M155" s="258"/>
      <c r="N155" s="259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231</v>
      </c>
      <c r="AU155" s="16" t="s">
        <v>87</v>
      </c>
    </row>
    <row r="156" spans="1:65" s="2" customFormat="1" ht="21.75" customHeight="1">
      <c r="A156" s="37"/>
      <c r="B156" s="38"/>
      <c r="C156" s="245" t="s">
        <v>280</v>
      </c>
      <c r="D156" s="245" t="s">
        <v>188</v>
      </c>
      <c r="E156" s="246" t="s">
        <v>697</v>
      </c>
      <c r="F156" s="247" t="s">
        <v>698</v>
      </c>
      <c r="G156" s="248" t="s">
        <v>140</v>
      </c>
      <c r="H156" s="249">
        <v>1</v>
      </c>
      <c r="I156" s="250"/>
      <c r="J156" s="251">
        <f>ROUND(I156*H156,2)</f>
        <v>0</v>
      </c>
      <c r="K156" s="252"/>
      <c r="L156" s="253"/>
      <c r="M156" s="254" t="s">
        <v>1</v>
      </c>
      <c r="N156" s="255" t="s">
        <v>42</v>
      </c>
      <c r="O156" s="90"/>
      <c r="P156" s="229">
        <f>O156*H156</f>
        <v>0</v>
      </c>
      <c r="Q156" s="229">
        <v>0.003</v>
      </c>
      <c r="R156" s="229">
        <f>Q156*H156</f>
        <v>0.003</v>
      </c>
      <c r="S156" s="229">
        <v>0</v>
      </c>
      <c r="T156" s="23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1" t="s">
        <v>299</v>
      </c>
      <c r="AT156" s="231" t="s">
        <v>188</v>
      </c>
      <c r="AU156" s="231" t="s">
        <v>87</v>
      </c>
      <c r="AY156" s="16" t="s">
        <v>134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6" t="s">
        <v>85</v>
      </c>
      <c r="BK156" s="232">
        <f>ROUND(I156*H156,2)</f>
        <v>0</v>
      </c>
      <c r="BL156" s="16" t="s">
        <v>211</v>
      </c>
      <c r="BM156" s="231" t="s">
        <v>699</v>
      </c>
    </row>
    <row r="157" spans="1:47" s="2" customFormat="1" ht="12">
      <c r="A157" s="37"/>
      <c r="B157" s="38"/>
      <c r="C157" s="39"/>
      <c r="D157" s="235" t="s">
        <v>231</v>
      </c>
      <c r="E157" s="39"/>
      <c r="F157" s="256" t="s">
        <v>692</v>
      </c>
      <c r="G157" s="39"/>
      <c r="H157" s="39"/>
      <c r="I157" s="257"/>
      <c r="J157" s="39"/>
      <c r="K157" s="39"/>
      <c r="L157" s="43"/>
      <c r="M157" s="258"/>
      <c r="N157" s="259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231</v>
      </c>
      <c r="AU157" s="16" t="s">
        <v>87</v>
      </c>
    </row>
    <row r="158" spans="1:65" s="2" customFormat="1" ht="21.75" customHeight="1">
      <c r="A158" s="37"/>
      <c r="B158" s="38"/>
      <c r="C158" s="219" t="s">
        <v>285</v>
      </c>
      <c r="D158" s="219" t="s">
        <v>137</v>
      </c>
      <c r="E158" s="220" t="s">
        <v>700</v>
      </c>
      <c r="F158" s="221" t="s">
        <v>701</v>
      </c>
      <c r="G158" s="222" t="s">
        <v>263</v>
      </c>
      <c r="H158" s="223">
        <v>1</v>
      </c>
      <c r="I158" s="224"/>
      <c r="J158" s="225">
        <f>ROUND(I158*H158,2)</f>
        <v>0</v>
      </c>
      <c r="K158" s="226"/>
      <c r="L158" s="43"/>
      <c r="M158" s="227" t="s">
        <v>1</v>
      </c>
      <c r="N158" s="228" t="s">
        <v>42</v>
      </c>
      <c r="O158" s="90"/>
      <c r="P158" s="229">
        <f>O158*H158</f>
        <v>0</v>
      </c>
      <c r="Q158" s="229">
        <v>0.01066</v>
      </c>
      <c r="R158" s="229">
        <f>Q158*H158</f>
        <v>0.01066</v>
      </c>
      <c r="S158" s="229">
        <v>0</v>
      </c>
      <c r="T158" s="23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1" t="s">
        <v>211</v>
      </c>
      <c r="AT158" s="231" t="s">
        <v>137</v>
      </c>
      <c r="AU158" s="231" t="s">
        <v>87</v>
      </c>
      <c r="AY158" s="16" t="s">
        <v>134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6" t="s">
        <v>85</v>
      </c>
      <c r="BK158" s="232">
        <f>ROUND(I158*H158,2)</f>
        <v>0</v>
      </c>
      <c r="BL158" s="16" t="s">
        <v>211</v>
      </c>
      <c r="BM158" s="231" t="s">
        <v>702</v>
      </c>
    </row>
    <row r="159" spans="1:65" s="2" customFormat="1" ht="16.5" customHeight="1">
      <c r="A159" s="37"/>
      <c r="B159" s="38"/>
      <c r="C159" s="219" t="s">
        <v>289</v>
      </c>
      <c r="D159" s="219" t="s">
        <v>137</v>
      </c>
      <c r="E159" s="220" t="s">
        <v>703</v>
      </c>
      <c r="F159" s="221" t="s">
        <v>704</v>
      </c>
      <c r="G159" s="222" t="s">
        <v>263</v>
      </c>
      <c r="H159" s="223">
        <v>1</v>
      </c>
      <c r="I159" s="224"/>
      <c r="J159" s="225">
        <f>ROUND(I159*H159,2)</f>
        <v>0</v>
      </c>
      <c r="K159" s="226"/>
      <c r="L159" s="43"/>
      <c r="M159" s="227" t="s">
        <v>1</v>
      </c>
      <c r="N159" s="228" t="s">
        <v>42</v>
      </c>
      <c r="O159" s="90"/>
      <c r="P159" s="229">
        <f>O159*H159</f>
        <v>0</v>
      </c>
      <c r="Q159" s="229">
        <v>0.00499</v>
      </c>
      <c r="R159" s="229">
        <f>Q159*H159</f>
        <v>0.00499</v>
      </c>
      <c r="S159" s="229">
        <v>0</v>
      </c>
      <c r="T159" s="23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1" t="s">
        <v>211</v>
      </c>
      <c r="AT159" s="231" t="s">
        <v>137</v>
      </c>
      <c r="AU159" s="231" t="s">
        <v>87</v>
      </c>
      <c r="AY159" s="16" t="s">
        <v>134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85</v>
      </c>
      <c r="BK159" s="232">
        <f>ROUND(I159*H159,2)</f>
        <v>0</v>
      </c>
      <c r="BL159" s="16" t="s">
        <v>211</v>
      </c>
      <c r="BM159" s="231" t="s">
        <v>705</v>
      </c>
    </row>
    <row r="160" spans="1:65" s="2" customFormat="1" ht="16.5" customHeight="1">
      <c r="A160" s="37"/>
      <c r="B160" s="38"/>
      <c r="C160" s="219" t="s">
        <v>295</v>
      </c>
      <c r="D160" s="219" t="s">
        <v>137</v>
      </c>
      <c r="E160" s="220" t="s">
        <v>706</v>
      </c>
      <c r="F160" s="221" t="s">
        <v>707</v>
      </c>
      <c r="G160" s="222" t="s">
        <v>140</v>
      </c>
      <c r="H160" s="223">
        <v>3</v>
      </c>
      <c r="I160" s="224"/>
      <c r="J160" s="225">
        <f>ROUND(I160*H160,2)</f>
        <v>0</v>
      </c>
      <c r="K160" s="226"/>
      <c r="L160" s="43"/>
      <c r="M160" s="227" t="s">
        <v>1</v>
      </c>
      <c r="N160" s="228" t="s">
        <v>42</v>
      </c>
      <c r="O160" s="90"/>
      <c r="P160" s="229">
        <f>O160*H160</f>
        <v>0</v>
      </c>
      <c r="Q160" s="229">
        <v>0.0003</v>
      </c>
      <c r="R160" s="229">
        <f>Q160*H160</f>
        <v>0.0009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211</v>
      </c>
      <c r="AT160" s="231" t="s">
        <v>137</v>
      </c>
      <c r="AU160" s="231" t="s">
        <v>87</v>
      </c>
      <c r="AY160" s="16" t="s">
        <v>134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85</v>
      </c>
      <c r="BK160" s="232">
        <f>ROUND(I160*H160,2)</f>
        <v>0</v>
      </c>
      <c r="BL160" s="16" t="s">
        <v>211</v>
      </c>
      <c r="BM160" s="231" t="s">
        <v>708</v>
      </c>
    </row>
    <row r="161" spans="1:65" s="2" customFormat="1" ht="21.75" customHeight="1">
      <c r="A161" s="37"/>
      <c r="B161" s="38"/>
      <c r="C161" s="219" t="s">
        <v>299</v>
      </c>
      <c r="D161" s="219" t="s">
        <v>137</v>
      </c>
      <c r="E161" s="220" t="s">
        <v>709</v>
      </c>
      <c r="F161" s="221" t="s">
        <v>710</v>
      </c>
      <c r="G161" s="222" t="s">
        <v>140</v>
      </c>
      <c r="H161" s="223">
        <v>1</v>
      </c>
      <c r="I161" s="224"/>
      <c r="J161" s="225">
        <f>ROUND(I161*H161,2)</f>
        <v>0</v>
      </c>
      <c r="K161" s="226"/>
      <c r="L161" s="43"/>
      <c r="M161" s="227" t="s">
        <v>1</v>
      </c>
      <c r="N161" s="228" t="s">
        <v>42</v>
      </c>
      <c r="O161" s="90"/>
      <c r="P161" s="229">
        <f>O161*H161</f>
        <v>0</v>
      </c>
      <c r="Q161" s="229">
        <v>0.0018</v>
      </c>
      <c r="R161" s="229">
        <f>Q161*H161</f>
        <v>0.0018</v>
      </c>
      <c r="S161" s="229">
        <v>0</v>
      </c>
      <c r="T161" s="23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1" t="s">
        <v>211</v>
      </c>
      <c r="AT161" s="231" t="s">
        <v>137</v>
      </c>
      <c r="AU161" s="231" t="s">
        <v>87</v>
      </c>
      <c r="AY161" s="16" t="s">
        <v>134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6" t="s">
        <v>85</v>
      </c>
      <c r="BK161" s="232">
        <f>ROUND(I161*H161,2)</f>
        <v>0</v>
      </c>
      <c r="BL161" s="16" t="s">
        <v>211</v>
      </c>
      <c r="BM161" s="231" t="s">
        <v>711</v>
      </c>
    </row>
    <row r="162" spans="1:65" s="2" customFormat="1" ht="21.75" customHeight="1">
      <c r="A162" s="37"/>
      <c r="B162" s="38"/>
      <c r="C162" s="219" t="s">
        <v>305</v>
      </c>
      <c r="D162" s="219" t="s">
        <v>137</v>
      </c>
      <c r="E162" s="220" t="s">
        <v>712</v>
      </c>
      <c r="F162" s="221" t="s">
        <v>713</v>
      </c>
      <c r="G162" s="222" t="s">
        <v>140</v>
      </c>
      <c r="H162" s="223">
        <v>1</v>
      </c>
      <c r="I162" s="224"/>
      <c r="J162" s="225">
        <f>ROUND(I162*H162,2)</f>
        <v>0</v>
      </c>
      <c r="K162" s="226"/>
      <c r="L162" s="43"/>
      <c r="M162" s="227" t="s">
        <v>1</v>
      </c>
      <c r="N162" s="228" t="s">
        <v>42</v>
      </c>
      <c r="O162" s="90"/>
      <c r="P162" s="229">
        <f>O162*H162</f>
        <v>0</v>
      </c>
      <c r="Q162" s="229">
        <v>0.00023</v>
      </c>
      <c r="R162" s="229">
        <f>Q162*H162</f>
        <v>0.00023</v>
      </c>
      <c r="S162" s="229">
        <v>0</v>
      </c>
      <c r="T162" s="23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1" t="s">
        <v>211</v>
      </c>
      <c r="AT162" s="231" t="s">
        <v>137</v>
      </c>
      <c r="AU162" s="231" t="s">
        <v>87</v>
      </c>
      <c r="AY162" s="16" t="s">
        <v>134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85</v>
      </c>
      <c r="BK162" s="232">
        <f>ROUND(I162*H162,2)</f>
        <v>0</v>
      </c>
      <c r="BL162" s="16" t="s">
        <v>211</v>
      </c>
      <c r="BM162" s="231" t="s">
        <v>714</v>
      </c>
    </row>
    <row r="163" spans="1:65" s="2" customFormat="1" ht="21.75" customHeight="1">
      <c r="A163" s="37"/>
      <c r="B163" s="38"/>
      <c r="C163" s="219" t="s">
        <v>309</v>
      </c>
      <c r="D163" s="219" t="s">
        <v>137</v>
      </c>
      <c r="E163" s="220" t="s">
        <v>715</v>
      </c>
      <c r="F163" s="221" t="s">
        <v>716</v>
      </c>
      <c r="G163" s="222" t="s">
        <v>221</v>
      </c>
      <c r="H163" s="223">
        <v>0.069</v>
      </c>
      <c r="I163" s="224"/>
      <c r="J163" s="225">
        <f>ROUND(I163*H163,2)</f>
        <v>0</v>
      </c>
      <c r="K163" s="226"/>
      <c r="L163" s="43"/>
      <c r="M163" s="227" t="s">
        <v>1</v>
      </c>
      <c r="N163" s="228" t="s">
        <v>42</v>
      </c>
      <c r="O163" s="90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1" t="s">
        <v>211</v>
      </c>
      <c r="AT163" s="231" t="s">
        <v>137</v>
      </c>
      <c r="AU163" s="231" t="s">
        <v>87</v>
      </c>
      <c r="AY163" s="16" t="s">
        <v>134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85</v>
      </c>
      <c r="BK163" s="232">
        <f>ROUND(I163*H163,2)</f>
        <v>0</v>
      </c>
      <c r="BL163" s="16" t="s">
        <v>211</v>
      </c>
      <c r="BM163" s="231" t="s">
        <v>717</v>
      </c>
    </row>
    <row r="164" spans="1:63" s="12" customFormat="1" ht="22.8" customHeight="1">
      <c r="A164" s="12"/>
      <c r="B164" s="203"/>
      <c r="C164" s="204"/>
      <c r="D164" s="205" t="s">
        <v>76</v>
      </c>
      <c r="E164" s="217" t="s">
        <v>718</v>
      </c>
      <c r="F164" s="217" t="s">
        <v>719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SUM(P165:P166)</f>
        <v>0</v>
      </c>
      <c r="Q164" s="211"/>
      <c r="R164" s="212">
        <f>SUM(R165:R166)</f>
        <v>0.01865</v>
      </c>
      <c r="S164" s="211"/>
      <c r="T164" s="213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87</v>
      </c>
      <c r="AT164" s="215" t="s">
        <v>76</v>
      </c>
      <c r="AU164" s="215" t="s">
        <v>85</v>
      </c>
      <c r="AY164" s="214" t="s">
        <v>134</v>
      </c>
      <c r="BK164" s="216">
        <f>SUM(BK165:BK166)</f>
        <v>0</v>
      </c>
    </row>
    <row r="165" spans="1:65" s="2" customFormat="1" ht="33" customHeight="1">
      <c r="A165" s="37"/>
      <c r="B165" s="38"/>
      <c r="C165" s="219" t="s">
        <v>313</v>
      </c>
      <c r="D165" s="219" t="s">
        <v>137</v>
      </c>
      <c r="E165" s="220" t="s">
        <v>720</v>
      </c>
      <c r="F165" s="221" t="s">
        <v>721</v>
      </c>
      <c r="G165" s="222" t="s">
        <v>263</v>
      </c>
      <c r="H165" s="223">
        <v>1</v>
      </c>
      <c r="I165" s="224"/>
      <c r="J165" s="225">
        <f>ROUND(I165*H165,2)</f>
        <v>0</v>
      </c>
      <c r="K165" s="226"/>
      <c r="L165" s="43"/>
      <c r="M165" s="227" t="s">
        <v>1</v>
      </c>
      <c r="N165" s="228" t="s">
        <v>42</v>
      </c>
      <c r="O165" s="90"/>
      <c r="P165" s="229">
        <f>O165*H165</f>
        <v>0</v>
      </c>
      <c r="Q165" s="229">
        <v>0.01865</v>
      </c>
      <c r="R165" s="229">
        <f>Q165*H165</f>
        <v>0.01865</v>
      </c>
      <c r="S165" s="229">
        <v>0</v>
      </c>
      <c r="T165" s="23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1" t="s">
        <v>211</v>
      </c>
      <c r="AT165" s="231" t="s">
        <v>137</v>
      </c>
      <c r="AU165" s="231" t="s">
        <v>87</v>
      </c>
      <c r="AY165" s="16" t="s">
        <v>134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6" t="s">
        <v>85</v>
      </c>
      <c r="BK165" s="232">
        <f>ROUND(I165*H165,2)</f>
        <v>0</v>
      </c>
      <c r="BL165" s="16" t="s">
        <v>211</v>
      </c>
      <c r="BM165" s="231" t="s">
        <v>722</v>
      </c>
    </row>
    <row r="166" spans="1:65" s="2" customFormat="1" ht="21.75" customHeight="1">
      <c r="A166" s="37"/>
      <c r="B166" s="38"/>
      <c r="C166" s="219" t="s">
        <v>317</v>
      </c>
      <c r="D166" s="219" t="s">
        <v>137</v>
      </c>
      <c r="E166" s="220" t="s">
        <v>723</v>
      </c>
      <c r="F166" s="221" t="s">
        <v>724</v>
      </c>
      <c r="G166" s="222" t="s">
        <v>221</v>
      </c>
      <c r="H166" s="223">
        <v>0.019</v>
      </c>
      <c r="I166" s="224"/>
      <c r="J166" s="225">
        <f>ROUND(I166*H166,2)</f>
        <v>0</v>
      </c>
      <c r="K166" s="226"/>
      <c r="L166" s="43"/>
      <c r="M166" s="227" t="s">
        <v>1</v>
      </c>
      <c r="N166" s="228" t="s">
        <v>42</v>
      </c>
      <c r="O166" s="90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1" t="s">
        <v>211</v>
      </c>
      <c r="AT166" s="231" t="s">
        <v>137</v>
      </c>
      <c r="AU166" s="231" t="s">
        <v>87</v>
      </c>
      <c r="AY166" s="16" t="s">
        <v>134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6" t="s">
        <v>85</v>
      </c>
      <c r="BK166" s="232">
        <f>ROUND(I166*H166,2)</f>
        <v>0</v>
      </c>
      <c r="BL166" s="16" t="s">
        <v>211</v>
      </c>
      <c r="BM166" s="231" t="s">
        <v>725</v>
      </c>
    </row>
    <row r="167" spans="1:63" s="12" customFormat="1" ht="25.9" customHeight="1">
      <c r="A167" s="12"/>
      <c r="B167" s="203"/>
      <c r="C167" s="204"/>
      <c r="D167" s="205" t="s">
        <v>76</v>
      </c>
      <c r="E167" s="206" t="s">
        <v>422</v>
      </c>
      <c r="F167" s="206" t="s">
        <v>726</v>
      </c>
      <c r="G167" s="204"/>
      <c r="H167" s="204"/>
      <c r="I167" s="207"/>
      <c r="J167" s="208">
        <f>BK167</f>
        <v>0</v>
      </c>
      <c r="K167" s="204"/>
      <c r="L167" s="209"/>
      <c r="M167" s="210"/>
      <c r="N167" s="211"/>
      <c r="O167" s="211"/>
      <c r="P167" s="212">
        <f>SUM(P168:P170)</f>
        <v>0</v>
      </c>
      <c r="Q167" s="211"/>
      <c r="R167" s="212">
        <f>SUM(R168:R170)</f>
        <v>0</v>
      </c>
      <c r="S167" s="211"/>
      <c r="T167" s="213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141</v>
      </c>
      <c r="AT167" s="215" t="s">
        <v>76</v>
      </c>
      <c r="AU167" s="215" t="s">
        <v>77</v>
      </c>
      <c r="AY167" s="214" t="s">
        <v>134</v>
      </c>
      <c r="BK167" s="216">
        <f>SUM(BK168:BK170)</f>
        <v>0</v>
      </c>
    </row>
    <row r="168" spans="1:65" s="2" customFormat="1" ht="16.5" customHeight="1">
      <c r="A168" s="37"/>
      <c r="B168" s="38"/>
      <c r="C168" s="219" t="s">
        <v>322</v>
      </c>
      <c r="D168" s="219" t="s">
        <v>137</v>
      </c>
      <c r="E168" s="220" t="s">
        <v>727</v>
      </c>
      <c r="F168" s="221" t="s">
        <v>728</v>
      </c>
      <c r="G168" s="222" t="s">
        <v>426</v>
      </c>
      <c r="H168" s="223">
        <v>12</v>
      </c>
      <c r="I168" s="224"/>
      <c r="J168" s="225">
        <f>ROUND(I168*H168,2)</f>
        <v>0</v>
      </c>
      <c r="K168" s="226"/>
      <c r="L168" s="43"/>
      <c r="M168" s="227" t="s">
        <v>1</v>
      </c>
      <c r="N168" s="228" t="s">
        <v>42</v>
      </c>
      <c r="O168" s="90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1" t="s">
        <v>729</v>
      </c>
      <c r="AT168" s="231" t="s">
        <v>137</v>
      </c>
      <c r="AU168" s="231" t="s">
        <v>85</v>
      </c>
      <c r="AY168" s="16" t="s">
        <v>134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6" t="s">
        <v>85</v>
      </c>
      <c r="BK168" s="232">
        <f>ROUND(I168*H168,2)</f>
        <v>0</v>
      </c>
      <c r="BL168" s="16" t="s">
        <v>729</v>
      </c>
      <c r="BM168" s="231" t="s">
        <v>730</v>
      </c>
    </row>
    <row r="169" spans="1:65" s="2" customFormat="1" ht="21.75" customHeight="1">
      <c r="A169" s="37"/>
      <c r="B169" s="38"/>
      <c r="C169" s="219" t="s">
        <v>327</v>
      </c>
      <c r="D169" s="219" t="s">
        <v>137</v>
      </c>
      <c r="E169" s="220" t="s">
        <v>731</v>
      </c>
      <c r="F169" s="221" t="s">
        <v>732</v>
      </c>
      <c r="G169" s="222" t="s">
        <v>426</v>
      </c>
      <c r="H169" s="223">
        <v>6</v>
      </c>
      <c r="I169" s="224"/>
      <c r="J169" s="225">
        <f>ROUND(I169*H169,2)</f>
        <v>0</v>
      </c>
      <c r="K169" s="226"/>
      <c r="L169" s="43"/>
      <c r="M169" s="227" t="s">
        <v>1</v>
      </c>
      <c r="N169" s="228" t="s">
        <v>42</v>
      </c>
      <c r="O169" s="90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1" t="s">
        <v>729</v>
      </c>
      <c r="AT169" s="231" t="s">
        <v>137</v>
      </c>
      <c r="AU169" s="231" t="s">
        <v>85</v>
      </c>
      <c r="AY169" s="16" t="s">
        <v>134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6" t="s">
        <v>85</v>
      </c>
      <c r="BK169" s="232">
        <f>ROUND(I169*H169,2)</f>
        <v>0</v>
      </c>
      <c r="BL169" s="16" t="s">
        <v>729</v>
      </c>
      <c r="BM169" s="231" t="s">
        <v>733</v>
      </c>
    </row>
    <row r="170" spans="1:65" s="2" customFormat="1" ht="16.5" customHeight="1">
      <c r="A170" s="37"/>
      <c r="B170" s="38"/>
      <c r="C170" s="219" t="s">
        <v>331</v>
      </c>
      <c r="D170" s="219" t="s">
        <v>137</v>
      </c>
      <c r="E170" s="220" t="s">
        <v>428</v>
      </c>
      <c r="F170" s="221" t="s">
        <v>429</v>
      </c>
      <c r="G170" s="222" t="s">
        <v>426</v>
      </c>
      <c r="H170" s="223">
        <v>6</v>
      </c>
      <c r="I170" s="224"/>
      <c r="J170" s="225">
        <f>ROUND(I170*H170,2)</f>
        <v>0</v>
      </c>
      <c r="K170" s="226"/>
      <c r="L170" s="43"/>
      <c r="M170" s="271" t="s">
        <v>1</v>
      </c>
      <c r="N170" s="272" t="s">
        <v>42</v>
      </c>
      <c r="O170" s="273"/>
      <c r="P170" s="274">
        <f>O170*H170</f>
        <v>0</v>
      </c>
      <c r="Q170" s="274">
        <v>0</v>
      </c>
      <c r="R170" s="274">
        <f>Q170*H170</f>
        <v>0</v>
      </c>
      <c r="S170" s="274">
        <v>0</v>
      </c>
      <c r="T170" s="27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1" t="s">
        <v>729</v>
      </c>
      <c r="AT170" s="231" t="s">
        <v>137</v>
      </c>
      <c r="AU170" s="231" t="s">
        <v>85</v>
      </c>
      <c r="AY170" s="16" t="s">
        <v>134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85</v>
      </c>
      <c r="BK170" s="232">
        <f>ROUND(I170*H170,2)</f>
        <v>0</v>
      </c>
      <c r="BL170" s="16" t="s">
        <v>729</v>
      </c>
      <c r="BM170" s="231" t="s">
        <v>734</v>
      </c>
    </row>
    <row r="171" spans="1:31" s="2" customFormat="1" ht="6.95" customHeight="1">
      <c r="A171" s="37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43"/>
      <c r="M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</sheetData>
  <sheetProtection password="CC35" sheet="1" objects="1" scenarios="1" formatColumns="0" formatRows="0" autoFilter="0"/>
  <autoFilter ref="C121:K1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735</v>
      </c>
      <c r="H4" s="19"/>
    </row>
    <row r="5" spans="2:8" s="1" customFormat="1" ht="12" customHeight="1">
      <c r="B5" s="19"/>
      <c r="C5" s="276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7" t="s">
        <v>16</v>
      </c>
      <c r="D6" s="278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21. 12. 2021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79"/>
      <c r="C9" s="280" t="s">
        <v>58</v>
      </c>
      <c r="D9" s="281" t="s">
        <v>59</v>
      </c>
      <c r="E9" s="281" t="s">
        <v>121</v>
      </c>
      <c r="F9" s="282" t="s">
        <v>736</v>
      </c>
      <c r="G9" s="191"/>
      <c r="H9" s="279"/>
    </row>
    <row r="10" spans="1:8" s="2" customFormat="1" ht="26.4" customHeight="1">
      <c r="A10" s="37"/>
      <c r="B10" s="43"/>
      <c r="C10" s="283" t="s">
        <v>737</v>
      </c>
      <c r="D10" s="283" t="s">
        <v>83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4" t="s">
        <v>94</v>
      </c>
      <c r="D11" s="285" t="s">
        <v>94</v>
      </c>
      <c r="E11" s="286" t="s">
        <v>95</v>
      </c>
      <c r="F11" s="287">
        <v>20.72</v>
      </c>
      <c r="G11" s="37"/>
      <c r="H11" s="43"/>
    </row>
    <row r="12" spans="1:8" s="2" customFormat="1" ht="16.8" customHeight="1">
      <c r="A12" s="37"/>
      <c r="B12" s="43"/>
      <c r="C12" s="288" t="s">
        <v>94</v>
      </c>
      <c r="D12" s="288" t="s">
        <v>341</v>
      </c>
      <c r="E12" s="16" t="s">
        <v>1</v>
      </c>
      <c r="F12" s="289">
        <v>20.72</v>
      </c>
      <c r="G12" s="37"/>
      <c r="H12" s="43"/>
    </row>
    <row r="13" spans="1:8" s="2" customFormat="1" ht="16.8" customHeight="1">
      <c r="A13" s="37"/>
      <c r="B13" s="43"/>
      <c r="C13" s="290" t="s">
        <v>738</v>
      </c>
      <c r="D13" s="37"/>
      <c r="E13" s="37"/>
      <c r="F13" s="37"/>
      <c r="G13" s="37"/>
      <c r="H13" s="43"/>
    </row>
    <row r="14" spans="1:8" s="2" customFormat="1" ht="16.8" customHeight="1">
      <c r="A14" s="37"/>
      <c r="B14" s="43"/>
      <c r="C14" s="288" t="s">
        <v>338</v>
      </c>
      <c r="D14" s="288" t="s">
        <v>339</v>
      </c>
      <c r="E14" s="16" t="s">
        <v>95</v>
      </c>
      <c r="F14" s="289">
        <v>20.72</v>
      </c>
      <c r="G14" s="37"/>
      <c r="H14" s="43"/>
    </row>
    <row r="15" spans="1:8" s="2" customFormat="1" ht="16.8" customHeight="1">
      <c r="A15" s="37"/>
      <c r="B15" s="43"/>
      <c r="C15" s="288" t="s">
        <v>343</v>
      </c>
      <c r="D15" s="288" t="s">
        <v>344</v>
      </c>
      <c r="E15" s="16" t="s">
        <v>95</v>
      </c>
      <c r="F15" s="289">
        <v>20.72</v>
      </c>
      <c r="G15" s="37"/>
      <c r="H15" s="43"/>
    </row>
    <row r="16" spans="1:8" s="2" customFormat="1" ht="16.8" customHeight="1">
      <c r="A16" s="37"/>
      <c r="B16" s="43"/>
      <c r="C16" s="288" t="s">
        <v>352</v>
      </c>
      <c r="D16" s="288" t="s">
        <v>353</v>
      </c>
      <c r="E16" s="16" t="s">
        <v>95</v>
      </c>
      <c r="F16" s="289">
        <v>20.72</v>
      </c>
      <c r="G16" s="37"/>
      <c r="H16" s="43"/>
    </row>
    <row r="17" spans="1:8" s="2" customFormat="1" ht="16.8" customHeight="1">
      <c r="A17" s="37"/>
      <c r="B17" s="43"/>
      <c r="C17" s="284" t="s">
        <v>157</v>
      </c>
      <c r="D17" s="285" t="s">
        <v>157</v>
      </c>
      <c r="E17" s="286" t="s">
        <v>95</v>
      </c>
      <c r="F17" s="287">
        <v>12.69</v>
      </c>
      <c r="G17" s="37"/>
      <c r="H17" s="43"/>
    </row>
    <row r="18" spans="1:8" s="2" customFormat="1" ht="16.8" customHeight="1">
      <c r="A18" s="37"/>
      <c r="B18" s="43"/>
      <c r="C18" s="288" t="s">
        <v>157</v>
      </c>
      <c r="D18" s="288" t="s">
        <v>158</v>
      </c>
      <c r="E18" s="16" t="s">
        <v>1</v>
      </c>
      <c r="F18" s="289">
        <v>12.69</v>
      </c>
      <c r="G18" s="37"/>
      <c r="H18" s="43"/>
    </row>
    <row r="19" spans="1:8" s="2" customFormat="1" ht="16.8" customHeight="1">
      <c r="A19" s="37"/>
      <c r="B19" s="43"/>
      <c r="C19" s="290" t="s">
        <v>738</v>
      </c>
      <c r="D19" s="37"/>
      <c r="E19" s="37"/>
      <c r="F19" s="37"/>
      <c r="G19" s="37"/>
      <c r="H19" s="43"/>
    </row>
    <row r="20" spans="1:8" s="2" customFormat="1" ht="16.8" customHeight="1">
      <c r="A20" s="37"/>
      <c r="B20" s="43"/>
      <c r="C20" s="288" t="s">
        <v>154</v>
      </c>
      <c r="D20" s="288" t="s">
        <v>155</v>
      </c>
      <c r="E20" s="16" t="s">
        <v>95</v>
      </c>
      <c r="F20" s="289">
        <v>12.69</v>
      </c>
      <c r="G20" s="37"/>
      <c r="H20" s="43"/>
    </row>
    <row r="21" spans="1:8" s="2" customFormat="1" ht="16.8" customHeight="1">
      <c r="A21" s="37"/>
      <c r="B21" s="43"/>
      <c r="C21" s="288" t="s">
        <v>400</v>
      </c>
      <c r="D21" s="288" t="s">
        <v>401</v>
      </c>
      <c r="E21" s="16" t="s">
        <v>95</v>
      </c>
      <c r="F21" s="289">
        <v>53.65</v>
      </c>
      <c r="G21" s="37"/>
      <c r="H21" s="43"/>
    </row>
    <row r="22" spans="1:8" s="2" customFormat="1" ht="7.4" customHeight="1">
      <c r="A22" s="37"/>
      <c r="B22" s="170"/>
      <c r="C22" s="171"/>
      <c r="D22" s="171"/>
      <c r="E22" s="171"/>
      <c r="F22" s="171"/>
      <c r="G22" s="171"/>
      <c r="H22" s="43"/>
    </row>
    <row r="23" spans="1:8" s="2" customFormat="1" ht="12">
      <c r="A23" s="37"/>
      <c r="B23" s="37"/>
      <c r="C23" s="37"/>
      <c r="D23" s="37"/>
      <c r="E23" s="37"/>
      <c r="F23" s="37"/>
      <c r="G23" s="37"/>
      <c r="H23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PS-HQML2\loup</dc:creator>
  <cp:keywords/>
  <dc:description/>
  <cp:lastModifiedBy>PS-HQML2\loup</cp:lastModifiedBy>
  <dcterms:created xsi:type="dcterms:W3CDTF">2022-01-06T09:52:23Z</dcterms:created>
  <dcterms:modified xsi:type="dcterms:W3CDTF">2022-01-06T09:52:30Z</dcterms:modified>
  <cp:category/>
  <cp:version/>
  <cp:contentType/>
  <cp:contentStatus/>
</cp:coreProperties>
</file>