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inova\Documents\PD\Zámecká 56 - výměna oken\"/>
    </mc:Choice>
  </mc:AlternateContent>
  <xr:revisionPtr revIDLastSave="0" documentId="8_{ADA4813E-A5BD-49C6-90C8-FCC575C53109}" xr6:coauthVersionLast="47" xr6:coauthVersionMax="47" xr10:uidLastSave="{00000000-0000-0000-0000-000000000000}"/>
  <bookViews>
    <workbookView xWindow="3510" yWindow="2295" windowWidth="19740" windowHeight="1390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Pol'!$A$1:$X$88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17" i="1" s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87" i="12"/>
  <c r="BA59" i="12"/>
  <c r="BA49" i="12"/>
  <c r="BA47" i="12"/>
  <c r="BA19" i="12"/>
  <c r="BA15" i="12"/>
  <c r="BA1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O8" i="12" s="1"/>
  <c r="Q12" i="12"/>
  <c r="V12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3" i="12"/>
  <c r="M23" i="12" s="1"/>
  <c r="M22" i="12" s="1"/>
  <c r="I23" i="12"/>
  <c r="I22" i="12" s="1"/>
  <c r="K23" i="12"/>
  <c r="O23" i="12"/>
  <c r="O22" i="12" s="1"/>
  <c r="Q23" i="12"/>
  <c r="Q22" i="12" s="1"/>
  <c r="V23" i="12"/>
  <c r="G24" i="12"/>
  <c r="M24" i="12" s="1"/>
  <c r="I24" i="12"/>
  <c r="K24" i="12"/>
  <c r="K22" i="12" s="1"/>
  <c r="O24" i="12"/>
  <c r="Q24" i="12"/>
  <c r="V24" i="12"/>
  <c r="V22" i="12" s="1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G29" i="12"/>
  <c r="O29" i="12"/>
  <c r="G30" i="12"/>
  <c r="M30" i="12" s="1"/>
  <c r="M29" i="12" s="1"/>
  <c r="I30" i="12"/>
  <c r="I29" i="12" s="1"/>
  <c r="K30" i="12"/>
  <c r="K29" i="12" s="1"/>
  <c r="O30" i="12"/>
  <c r="Q30" i="12"/>
  <c r="Q29" i="12" s="1"/>
  <c r="V30" i="12"/>
  <c r="V29" i="12" s="1"/>
  <c r="G32" i="12"/>
  <c r="G31" i="12" s="1"/>
  <c r="I32" i="12"/>
  <c r="I31" i="12" s="1"/>
  <c r="K32" i="12"/>
  <c r="M32" i="12"/>
  <c r="O32" i="12"/>
  <c r="O31" i="12" s="1"/>
  <c r="Q32" i="12"/>
  <c r="Q31" i="12" s="1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I38" i="12"/>
  <c r="K38" i="12"/>
  <c r="K31" i="12" s="1"/>
  <c r="M38" i="12"/>
  <c r="O38" i="12"/>
  <c r="Q38" i="12"/>
  <c r="V38" i="12"/>
  <c r="V31" i="12" s="1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2" i="12"/>
  <c r="I42" i="12"/>
  <c r="O42" i="12"/>
  <c r="Q42" i="12"/>
  <c r="G43" i="12"/>
  <c r="I43" i="12"/>
  <c r="K43" i="12"/>
  <c r="K42" i="12" s="1"/>
  <c r="M43" i="12"/>
  <c r="M42" i="12" s="1"/>
  <c r="O43" i="12"/>
  <c r="Q43" i="12"/>
  <c r="V43" i="12"/>
  <c r="V42" i="12" s="1"/>
  <c r="G46" i="12"/>
  <c r="M46" i="12" s="1"/>
  <c r="I46" i="12"/>
  <c r="I45" i="12" s="1"/>
  <c r="K46" i="12"/>
  <c r="O46" i="12"/>
  <c r="O45" i="12" s="1"/>
  <c r="Q46" i="12"/>
  <c r="Q45" i="12" s="1"/>
  <c r="V46" i="12"/>
  <c r="G48" i="12"/>
  <c r="M48" i="12" s="1"/>
  <c r="I48" i="12"/>
  <c r="K48" i="12"/>
  <c r="K45" i="12" s="1"/>
  <c r="O48" i="12"/>
  <c r="Q48" i="12"/>
  <c r="V48" i="12"/>
  <c r="V45" i="12" s="1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K54" i="12"/>
  <c r="V54" i="12"/>
  <c r="G55" i="12"/>
  <c r="G54" i="12" s="1"/>
  <c r="I55" i="12"/>
  <c r="I54" i="12" s="1"/>
  <c r="K55" i="12"/>
  <c r="M55" i="12"/>
  <c r="O55" i="12"/>
  <c r="O54" i="12" s="1"/>
  <c r="Q55" i="12"/>
  <c r="Q54" i="12" s="1"/>
  <c r="V55" i="12"/>
  <c r="G56" i="12"/>
  <c r="M56" i="12" s="1"/>
  <c r="I56" i="12"/>
  <c r="K56" i="12"/>
  <c r="O56" i="12"/>
  <c r="Q56" i="12"/>
  <c r="V56" i="12"/>
  <c r="G58" i="12"/>
  <c r="I58" i="12"/>
  <c r="K58" i="12"/>
  <c r="K57" i="12" s="1"/>
  <c r="M58" i="12"/>
  <c r="O58" i="12"/>
  <c r="Q58" i="12"/>
  <c r="V58" i="12"/>
  <c r="V57" i="12" s="1"/>
  <c r="G60" i="12"/>
  <c r="G57" i="12" s="1"/>
  <c r="I60" i="12"/>
  <c r="K60" i="12"/>
  <c r="M60" i="12"/>
  <c r="O60" i="12"/>
  <c r="O57" i="12" s="1"/>
  <c r="Q60" i="12"/>
  <c r="V60" i="12"/>
  <c r="G61" i="12"/>
  <c r="M61" i="12" s="1"/>
  <c r="I61" i="12"/>
  <c r="K61" i="12"/>
  <c r="O61" i="12"/>
  <c r="Q61" i="12"/>
  <c r="V61" i="12"/>
  <c r="G63" i="12"/>
  <c r="M63" i="12" s="1"/>
  <c r="I63" i="12"/>
  <c r="I57" i="12" s="1"/>
  <c r="K63" i="12"/>
  <c r="O63" i="12"/>
  <c r="Q63" i="12"/>
  <c r="Q57" i="12" s="1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5" i="12"/>
  <c r="O75" i="12"/>
  <c r="G76" i="12"/>
  <c r="M76" i="12" s="1"/>
  <c r="I76" i="12"/>
  <c r="I75" i="12" s="1"/>
  <c r="K76" i="12"/>
  <c r="K75" i="12" s="1"/>
  <c r="O76" i="12"/>
  <c r="Q76" i="12"/>
  <c r="Q75" i="12" s="1"/>
  <c r="V76" i="12"/>
  <c r="V75" i="12" s="1"/>
  <c r="G77" i="12"/>
  <c r="M77" i="12" s="1"/>
  <c r="I77" i="12"/>
  <c r="K77" i="12"/>
  <c r="O77" i="12"/>
  <c r="Q77" i="12"/>
  <c r="V77" i="12"/>
  <c r="G79" i="12"/>
  <c r="M79" i="12" s="1"/>
  <c r="M78" i="12" s="1"/>
  <c r="I79" i="12"/>
  <c r="I78" i="12" s="1"/>
  <c r="K79" i="12"/>
  <c r="K78" i="12" s="1"/>
  <c r="O79" i="12"/>
  <c r="O78" i="12" s="1"/>
  <c r="Q79" i="12"/>
  <c r="Q78" i="12" s="1"/>
  <c r="V79" i="12"/>
  <c r="V78" i="12" s="1"/>
  <c r="I80" i="12"/>
  <c r="Q80" i="12"/>
  <c r="G81" i="12"/>
  <c r="I81" i="12"/>
  <c r="K81" i="12"/>
  <c r="K80" i="12" s="1"/>
  <c r="M81" i="12"/>
  <c r="M80" i="12" s="1"/>
  <c r="O81" i="12"/>
  <c r="Q81" i="12"/>
  <c r="V81" i="12"/>
  <c r="V80" i="12" s="1"/>
  <c r="G82" i="12"/>
  <c r="G80" i="12" s="1"/>
  <c r="I82" i="12"/>
  <c r="K82" i="12"/>
  <c r="M82" i="12"/>
  <c r="O82" i="12"/>
  <c r="O80" i="12" s="1"/>
  <c r="Q82" i="12"/>
  <c r="V82" i="12"/>
  <c r="G83" i="12"/>
  <c r="O83" i="12"/>
  <c r="G84" i="12"/>
  <c r="M84" i="12" s="1"/>
  <c r="M83" i="12" s="1"/>
  <c r="I84" i="12"/>
  <c r="I83" i="12" s="1"/>
  <c r="K84" i="12"/>
  <c r="K83" i="12" s="1"/>
  <c r="O84" i="12"/>
  <c r="Q84" i="12"/>
  <c r="Q83" i="12" s="1"/>
  <c r="V84" i="12"/>
  <c r="V83" i="12" s="1"/>
  <c r="G85" i="12"/>
  <c r="I85" i="12"/>
  <c r="K85" i="12"/>
  <c r="M85" i="12"/>
  <c r="O85" i="12"/>
  <c r="Q85" i="12"/>
  <c r="V85" i="12"/>
  <c r="AE87" i="12"/>
  <c r="AF87" i="12"/>
  <c r="I20" i="1"/>
  <c r="I19" i="1"/>
  <c r="I18" i="1"/>
  <c r="I16" i="1"/>
  <c r="F43" i="1"/>
  <c r="G23" i="1" s="1"/>
  <c r="G43" i="1"/>
  <c r="G25" i="1" s="1"/>
  <c r="H43" i="1"/>
  <c r="I42" i="1"/>
  <c r="I41" i="1"/>
  <c r="I39" i="1"/>
  <c r="I43" i="1" s="1"/>
  <c r="I65" i="1" l="1"/>
  <c r="J63" i="1" s="1"/>
  <c r="J62" i="1"/>
  <c r="J60" i="1"/>
  <c r="J54" i="1"/>
  <c r="J58" i="1"/>
  <c r="J64" i="1"/>
  <c r="J53" i="1"/>
  <c r="J55" i="1"/>
  <c r="J57" i="1"/>
  <c r="J59" i="1"/>
  <c r="J61" i="1"/>
  <c r="A27" i="1"/>
  <c r="M54" i="12"/>
  <c r="M75" i="12"/>
  <c r="M8" i="12"/>
  <c r="M57" i="12"/>
  <c r="M45" i="12"/>
  <c r="M31" i="12"/>
  <c r="G78" i="12"/>
  <c r="G45" i="12"/>
  <c r="G22" i="12"/>
  <c r="G8" i="12"/>
  <c r="J42" i="1"/>
  <c r="J39" i="1"/>
  <c r="J43" i="1" s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  <c r="J65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A31D21B6-19FF-4DB4-8905-4D6F64F6A92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E08DDE-F2F1-4187-8655-B9FCB72CBE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<sst xmlns="http://schemas.openxmlformats.org/spreadsheetml/2006/main" count="637" uniqueCount="272">
  <si>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</si>
  <si>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</si>
  <si>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</si>
  <si>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</si>
  <si>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</si>
  <si>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</si>
  <si>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</si>
  <si>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</si>
  <si>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</si>
  <si>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</si>
  <si>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</si>
  <si>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</si>
  <si>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</si>
  <si>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</si>
  <si>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</si>
  <si>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</si>
  <si>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</si>
  <si>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</si>
  <si>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</si>
  <si>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</si>
  <si>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</si>
  <si>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</si>
  <si>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</si>
  <si>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</si>
  <si>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</si>
  <si>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</si>
  <si>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</si>
  <si>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</si>
  <si>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</si>
  <si>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</si>
  <si>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</si>
  <si>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</si>
  <si>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</si>
  <si>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</si>
  <si>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</si>
  <si>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</si>
  <si>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</si>
  <si>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</si>
  <si>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</si>
  <si>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</si>
  <si>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</si>
  <si>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</si>
  <si>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</si>
  <si>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</si>
  <si>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Výměna oken</t>
  </si>
  <si>
    <t>SO01</t>
  </si>
  <si>
    <t>Objekt:</t>
  </si>
  <si>
    <t>Rozpočet:</t>
  </si>
  <si>
    <t>B0029/2021</t>
  </si>
  <si>
    <t xml:space="preserve">Č.P. 56 ul. Zámecká - výměna oken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</si>
  <si>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</si>
  <si>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</si>
  <si>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</si>
  <si>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</si>
  <si>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</si>
  <si>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</si>
  <si>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</si>
  <si>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</si>
  <si>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</si>
  <si>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</si>
  <si>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#POPS</t>
  </si>
  <si>
    <t xml:space="preserve">Popis stavby: B0029/2021 - Č.P. 56 ul. Zámecká - výměna oken </t>
  </si>
  <si>
    <t>#POPO</t>
  </si>
  <si>
    <t>Popis objektu: SO01 - Výměna oken</t>
  </si>
  <si>
    <t>#POPR</t>
  </si>
  <si>
    <t>Popis rozpočtu: 1 - Výměna oken</t>
  </si>
  <si>
    <t>Rekapitulace dílů</t>
  </si>
  <si>
    <t>Typ dílu</t>
  </si>
  <si>
    <t>61</t>
  </si>
  <si>
    <t>Úpravy povrchů vnitřní</t>
  </si>
  <si>
    <t>62</t>
  </si>
  <si>
    <t>Úpravy povrchů vnější</t>
  </si>
  <si>
    <t>94</t>
  </si>
  <si>
    <t>Lešení a stavební výtahy</t>
  </si>
  <si>
    <t>96</t>
  </si>
  <si>
    <t>Bourání konstrukcí</t>
  </si>
  <si>
    <t>H99</t>
  </si>
  <si>
    <t>Ostatní přesuny hmot</t>
  </si>
  <si>
    <t>S</t>
  </si>
  <si>
    <t>Přesuny sutí</t>
  </si>
  <si>
    <t>764</t>
  </si>
  <si>
    <t>Konstrukce klempířské</t>
  </si>
  <si>
    <t>766</t>
  </si>
  <si>
    <t>Konstrukce truhlářské</t>
  </si>
  <si>
    <t>784</t>
  </si>
  <si>
    <t>Malby</t>
  </si>
  <si>
    <t>786</t>
  </si>
  <si>
    <t>Zastiňující technika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</si>
  <si>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</si>
  <si>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</si>
  <si>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</si>
  <si>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</si>
  <si>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</si>
  <si>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</si>
  <si>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</si>
  <si>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</si>
  <si>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</si>
  <si>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</si>
  <si>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</si>
  <si>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</si>
  <si>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</si>
  <si>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</si>
  <si>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</si>
  <si>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</si>
  <si>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</si>
  <si>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</si>
  <si>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</si>
  <si>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</si>
  <si>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</si>
  <si>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</si>
  <si>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</si>
  <si>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</si>
  <si>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</si>
  <si>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</si>
  <si>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</si>
  <si>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</si>
  <si>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</si>
  <si>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</si>
  <si>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317351105RV1</t>
  </si>
  <si>
    <t>Bednění říms - zřízení (bednění pro vyrovnavací potěr v pásu pod parapetní desku)</t>
  </si>
  <si>
    <t>m2</t>
  </si>
  <si>
    <t>Vlastní</t>
  </si>
  <si>
    <t>RTS 21/ II</t>
  </si>
  <si>
    <t>Práce</t>
  </si>
  <si>
    <t>POL1_1</t>
  </si>
  <si>
    <t>317351106RV1</t>
  </si>
  <si>
    <t>Bednění říms - odstranění (pro vyrovnavací potěr v pásu pod parapetní desku)</t>
  </si>
  <si>
    <t>612409991R00</t>
  </si>
  <si>
    <t>Začištění omítek kolem oken, dveří a obkladů apod. maltou vápenou</t>
  </si>
  <si>
    <t>m</t>
  </si>
  <si>
    <t>801-4</t>
  </si>
  <si>
    <t>RTS 22/ I</t>
  </si>
  <si>
    <t>Indiv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</si>
  <si>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</si>
  <si>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</si>
  <si>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</si>
  <si>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SPI</t>
  </si>
  <si>
    <t>612473186R00</t>
  </si>
  <si>
    <t>Omítky vnitřní zdiva ze suchých směsí příplatek za zabudované rohovníky</t>
  </si>
  <si>
    <t>801-1</t>
  </si>
  <si>
    <t>omítka vápenocementová, strojně nebo ručně nanášená v podlaží i ve schodišti na jakýkoliv druh podkladu, kompletní souvrství</t>
  </si>
  <si>
    <t>622473187R00</t>
  </si>
  <si>
    <t>Příplatek montáž okenní začišťovací lišty</t>
  </si>
  <si>
    <t>612481211RU1</t>
  </si>
  <si>
    <t>Vyztužení povrchu vnitřních stěn sklotextilní síťovinou s dodávkou síťoviny a stěrkového tmelu</t>
  </si>
  <si>
    <t>632451022R00</t>
  </si>
  <si>
    <t>Vyrovnávací potěr z cementové malty v pásu o průměrné (střední) tloušťce od 20 do 30 mm</t>
  </si>
  <si>
    <t>POL1_</t>
  </si>
  <si>
    <t>na zdivu jako podklad např. pod izolaci, na parapetech z prefabrikovaných dílců, pod oplechování apod., vodorovný nebo ve spádu do 15°, hlazený dřevěným hladítkem,</t>
  </si>
  <si>
    <t>713131131R00</t>
  </si>
  <si>
    <t>Montáž tepelné izolace stěn lepením</t>
  </si>
  <si>
    <t>800-713</t>
  </si>
  <si>
    <t>28375933R</t>
  </si>
  <si>
    <t>deska izolační EPS 70 F; pěnový polystyren; povrch hladký; tl. 50,0 mm; součinitel tepelné vodivosti 0,039 W/mK; R = 1,280 m2K/W; U = 0,780 W/m2K; obj. hmotnost 17,00 kg/m3</t>
  </si>
  <si>
    <t>SPCM</t>
  </si>
  <si>
    <t>Specifikace</t>
  </si>
  <si>
    <t>POL3_0</t>
  </si>
  <si>
    <t>622323041R00</t>
  </si>
  <si>
    <t>Příprava podkladu penetrace, Hmota nátěrová funkce: penetrační</t>
  </si>
  <si>
    <t>622422521R00</t>
  </si>
  <si>
    <t>Oprava vnějších omítek vápenných a vápenocementových štukových, stupeň členitosti 1 a 2, v množství opravované plochy přes 40 do 50 %, s barvením na 100% opravované plochy, bez nákladů na umělecké dekorace fasád</t>
  </si>
  <si>
    <t>bez otlučení vadných míst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</si>
  <si>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</si>
  <si>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</si>
  <si>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</si>
  <si>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763797100P1</t>
  </si>
  <si>
    <t>D+M spárování tmelením ostění exteriér</t>
  </si>
  <si>
    <t>180456181100RV1</t>
  </si>
  <si>
    <t>Montážní plošina 22m</t>
  </si>
  <si>
    <t xml:space="preserve">den   </t>
  </si>
  <si>
    <t>Stroj</t>
  </si>
  <si>
    <t>POL6_</t>
  </si>
  <si>
    <t>968061113R00</t>
  </si>
  <si>
    <t>Vyvěšení nebo zavěšení dřevěných křídel oken, plochy přes 1,5 m2</t>
  </si>
  <si>
    <t>kus</t>
  </si>
  <si>
    <t>801-3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</si>
  <si>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</si>
  <si>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</si>
  <si>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</si>
  <si>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</si>
  <si>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</si>
  <si>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</si>
  <si>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968062456R00</t>
  </si>
  <si>
    <t>Vybourání dřevěných rámů dveřních zárubní, plochy přes 2 m2</t>
  </si>
  <si>
    <t>968095002R00</t>
  </si>
  <si>
    <t xml:space="preserve">Vybourání vnitřních parapetů dřevěných, šířky do 50 cm,  </t>
  </si>
  <si>
    <t>968072455RV1</t>
  </si>
  <si>
    <t>Vybourání, oprava vč. nátěru a zpětná montáž okenních zábran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</si>
  <si>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</si>
  <si>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</si>
  <si>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</si>
  <si>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</si>
  <si>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</si>
  <si>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</si>
  <si>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979017111R00</t>
  </si>
  <si>
    <t>Svislé přemístění suti k místu nakládky svislé přemístění suti nošením nebo přehazováním k místu nakládky, na výšku do 3,5 m</t>
  </si>
  <si>
    <t>800-2</t>
  </si>
  <si>
    <t>Přesun suti</t>
  </si>
  <si>
    <t>POL8_</t>
  </si>
  <si>
    <t>nebo vybouraných hmot nošením nebo přehazováním k místu nakládky přístupnému normálním dopravním prostředkům,</t>
  </si>
  <si>
    <t>979017192R00</t>
  </si>
  <si>
    <t xml:space="preserve">Svislé přemístění suti k místu nakládky příplatek za každých dalších i započatých 3,5 m výšky vybouraných hmot,  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</si>
  <si>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</si>
  <si>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</si>
  <si>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</si>
  <si>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</si>
  <si>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</si>
  <si>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</si>
  <si>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979990162R00</t>
  </si>
  <si>
    <t>Poplatek za skládku dřevo+sklo, skupina 17 09 04 z Katalogu odpadů</t>
  </si>
  <si>
    <t>764510450RT2</t>
  </si>
  <si>
    <t>Oplechování parapetů z titanzinkového plechu výroba a montáž včetně rohů a spojovacích prostředků _x000D_
 rš 330 mm</t>
  </si>
  <si>
    <t>800-764</t>
  </si>
  <si>
    <t>764410850R00</t>
  </si>
  <si>
    <t>Demontáž oplechování parapetů rš od 100 do 330 mm</t>
  </si>
  <si>
    <t>648952421R00</t>
  </si>
  <si>
    <t>Osazení parapetních desek dřevěných šířkky přes 250 do 500 mm</t>
  </si>
  <si>
    <t>POL1_7</t>
  </si>
  <si>
    <t>na montážní pěnu, zapravení omítky pod parapetem, těsnění spáry mezi parapetem a rámem okna, dodávka silikonu.</t>
  </si>
  <si>
    <t>766601216R00</t>
  </si>
  <si>
    <t xml:space="preserve">Těsnění připojovací spáry spára ostění, interiér - fólie parotěsná šířky 50 mm samolepicí, výplň PU pěnou, exteriér - páska paropropustná šířky 20 mm, tl. 8/40 mm expanzní,  </t>
  </si>
  <si>
    <t>800-766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</si>
  <si>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</si>
  <si>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</si>
  <si>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pod vnější parapet</t>
  </si>
  <si>
    <t>POP</t>
  </si>
  <si>
    <t>766711001R00</t>
  </si>
  <si>
    <t xml:space="preserve">Montáž otvorových prvků plastových nebo z dřevěných europrofilů oken a balkonových dveří,  </t>
  </si>
  <si>
    <t>766-T1</t>
  </si>
  <si>
    <t>T1 Dřevěná dveřní sestava 2025x2605 - vícevrstvý lepený profil - tvrdé dřevo</t>
  </si>
  <si>
    <t>766-T10</t>
  </si>
  <si>
    <t>T10  Dřevěná okenní sestava schodiště 600x8460 vícevrstvý lepený profil (bud, buk) vč., spojovacích profilů</t>
  </si>
  <si>
    <t>766-T3</t>
  </si>
  <si>
    <t>T3  Dřevěné dvojkřídlové okno 1080x1680 vícevrstvý lepený profil (smrk, borovice)</t>
  </si>
  <si>
    <t>766-T4</t>
  </si>
  <si>
    <t>T4  Dřevěné dvojkřídlové rohové okno 900+900x1680 vícevrstvý lepený profil (smrk, borovice), vč., rohového spojovacího profilu</t>
  </si>
  <si>
    <t>766-T5</t>
  </si>
  <si>
    <t>T5  Dřevěné dvojkřídlové rohové okno 900+900x1430 vícevrstvý lepený profil (smrk, borovice), vč., spojovacího rohového profilu</t>
  </si>
  <si>
    <t>766-T6a</t>
  </si>
  <si>
    <t>T6a  Dřevěné jednokřídlé okno 600x600 vícevrstvý lepený profil (bud, buk)</t>
  </si>
  <si>
    <t>766-T6b</t>
  </si>
  <si>
    <t>T6b  Dřevěné jednokřídlé okno 600x600 vícevrstvý lepený profil (smrk, borovice)</t>
  </si>
  <si>
    <t>766-T8</t>
  </si>
  <si>
    <t>T8  Dřevěné jednokřídlé okno 600x1430 vícevrstvý lepený profil (smrk, borovice)</t>
  </si>
  <si>
    <t>766-T9</t>
  </si>
  <si>
    <t>T9 Dřevěná okenní sestava ve vikýři 2800x1200 vícevrstvý lepený profil (smrk, borovice)</t>
  </si>
  <si>
    <t>998766203R00</t>
  </si>
  <si>
    <t>Přesun hmot pro konstrukce truhlářské v objektech výšky do 24 m</t>
  </si>
  <si>
    <t>50 m vodorovně</t>
  </si>
  <si>
    <t>784191201R00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</si>
  <si>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</si>
  <si>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</si>
  <si>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</si>
  <si>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</si>
  <si>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786622211RT2</t>
  </si>
  <si>
    <t>800-786</t>
  </si>
  <si>
    <t>005121 R</t>
  </si>
  <si>
    <t>Zařízení staveniště</t>
  </si>
  <si>
    <t>VRN</t>
  </si>
  <si>
    <t>POL99_8</t>
  </si>
  <si>
    <t>005122010R</t>
  </si>
  <si>
    <t xml:space="preserve">Provoz objednatele </t>
  </si>
  <si>
    <t>Soubor</t>
  </si>
  <si>
    <t>POL99_1</t>
  </si>
  <si>
    <t>005211040R</t>
  </si>
  <si>
    <t xml:space="preserve">Užívání veřejných ploch a prostranství  </t>
  </si>
  <si>
    <t>POL99_2</t>
  </si>
  <si>
    <t>005211080R</t>
  </si>
  <si>
    <t xml:space="preserve">Bezpečnostní a hygienická opatření na staveništi </t>
  </si>
  <si>
    <t>SUM</t>
  </si>
  <si>
    <t>END</t>
  </si>
  <si>
    <t>Zastiňující zařízení lamelové žaluzie vnitřní vč.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</si>
</sst>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5U3B/o92BdMtZm6VrlW/bJ642xKXDN76FRQLDRVI54vtCAERd4iyCq4FIf79iJjq7rqKVDS3UdDxEO/bg/fYng==" saltValue="kPmn8Krw23vOGtSOCWE44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20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9" t="s">
        <v>41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8" t="s">
        <v>22</v>
      </c>
      <c r="C2" s="79"/>
      <c r="D2" s="80" t="s">
        <v>48</v>
      </c>
      <c r="E2" s="208" t="s">
        <v>49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11" t="s">
        <v>44</v>
      </c>
      <c r="F3" s="212"/>
      <c r="G3" s="212"/>
      <c r="H3" s="212"/>
      <c r="I3" s="212"/>
      <c r="J3" s="213"/>
    </row>
    <row r="4" spans="1:15" ht="23.25" customHeight="1" x14ac:dyDescent="0.2">
      <c r="A4" s="76">
        <v>2392</v>
      </c>
      <c r="B4" s="83" t="s">
        <v>47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50</v>
      </c>
      <c r="E5" s="227"/>
      <c r="F5" s="227"/>
      <c r="G5" s="227"/>
      <c r="H5" s="18" t="s">
        <v>40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28" t="s">
        <v>51</v>
      </c>
      <c r="E6" s="229"/>
      <c r="F6" s="229"/>
      <c r="G6" s="229"/>
      <c r="H6" s="18" t="s">
        <v>34</v>
      </c>
      <c r="I6" s="86" t="s">
        <v>55</v>
      </c>
      <c r="J6" s="8"/>
    </row>
    <row r="7" spans="1:15" ht="15.75" customHeight="1" x14ac:dyDescent="0.2">
      <c r="A7" s="2"/>
      <c r="B7" s="29"/>
      <c r="C7" s="56"/>
      <c r="D7" s="77" t="s">
        <v>53</v>
      </c>
      <c r="E7" s="230" t="s">
        <v>52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5"/>
      <c r="E11" s="215"/>
      <c r="F11" s="215"/>
      <c r="G11" s="215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SUMIF(F53:F64,A16,I53:I64)+SUMIF(F53:F64,"PSU",I53:I64)</f>
        <v>0</v>
      </c>
      <c r="J16" s="207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SUMIF(F53:F64,A17,I53:I64)</f>
        <v>0</v>
      </c>
      <c r="J17" s="207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SUMIF(F53:F64,A18,I53:I64)</f>
        <v>0</v>
      </c>
      <c r="J18" s="207"/>
    </row>
    <row r="19" spans="1:10" ht="23.25" customHeight="1" x14ac:dyDescent="0.2">
      <c r="A19" s="145" t="s">
        <v>88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SUMIF(F53:F64,A19,I53:I64)</f>
        <v>0</v>
      </c>
      <c r="J19" s="207"/>
    </row>
    <row r="20" spans="1:10" ht="23.25" customHeight="1" x14ac:dyDescent="0.2">
      <c r="A20" s="145" t="s">
        <v>89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SUMIF(F53:F64,A20,I53:I64)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3">
        <f>I23*E23/100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2">
        <f>I25*E25/100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4">
        <f>CenaCelkemBezDPH-(ZakladDPHSni+ZakladDPHZakl)</f>
        <v>0</v>
      </c>
      <c r="H27" s="204"/>
      <c r="I27" s="20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9" t="s">
        <v>23</v>
      </c>
      <c r="C28" s="120"/>
      <c r="D28" s="120"/>
      <c r="E28" s="121"/>
      <c r="F28" s="122"/>
      <c r="G28" s="239">
        <f>A27</f>
        <v>0</v>
      </c>
      <c r="H28" s="239"/>
      <c r="I28" s="239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38">
        <f>ZakladDPHSni+DPHSni+ZakladDPHZakl+DPHZakl+Zaokrouhleni</f>
        <v>0</v>
      </c>
      <c r="H29" s="238"/>
      <c r="I29" s="238"/>
      <c r="J29" s="12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56</v>
      </c>
      <c r="C39" s="244"/>
      <c r="D39" s="244"/>
      <c r="E39" s="244"/>
      <c r="F39" s="103">
        <f>'SO01 1 Pol'!AE87</f>
        <v>0</v>
      </c>
      <c r="G39" s="104">
        <f>'SO01 1 Pol'!AF87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1">
        <v>2</v>
      </c>
      <c r="B40" s="108"/>
      <c r="C40" s="245" t="s">
        <v>57</v>
      </c>
      <c r="D40" s="245"/>
      <c r="E40" s="245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45</v>
      </c>
      <c r="C41" s="245" t="s">
        <v>44</v>
      </c>
      <c r="D41" s="245"/>
      <c r="E41" s="245"/>
      <c r="F41" s="109">
        <f>'SO01 1 Pol'!AE87</f>
        <v>0</v>
      </c>
      <c r="G41" s="110">
        <f>'SO01 1 Pol'!AF87</f>
        <v>0</v>
      </c>
      <c r="H41" s="110"/>
      <c r="I41" s="111">
        <f>F41+G41+H41</f>
        <v>0</v>
      </c>
      <c r="J41" s="112" t="str">
        <f>IF(CenaCelkemVypocet=0,"",I41/CenaCelkemVypocet*100)</f>
        <v/>
      </c>
    </row>
    <row r="42" spans="1:10" ht="25.5" hidden="1" customHeight="1" x14ac:dyDescent="0.2">
      <c r="A42" s="91">
        <v>3</v>
      </c>
      <c r="B42" s="113" t="s">
        <v>43</v>
      </c>
      <c r="C42" s="244" t="s">
        <v>44</v>
      </c>
      <c r="D42" s="244"/>
      <c r="E42" s="244"/>
      <c r="F42" s="114">
        <f>'SO01 1 Pol'!AE87</f>
        <v>0</v>
      </c>
      <c r="G42" s="105">
        <f>'SO01 1 Pol'!AF87</f>
        <v>0</v>
      </c>
      <c r="H42" s="105"/>
      <c r="I42" s="106">
        <f>F42+G42+H42</f>
        <v>0</v>
      </c>
      <c r="J42" s="107" t="str">
        <f>IF(CenaCelkemVypocet=0,"",I42/CenaCelkemVypocet*100)</f>
        <v/>
      </c>
    </row>
    <row r="43" spans="1:10" ht="25.5" hidden="1" customHeight="1" x14ac:dyDescent="0.2">
      <c r="A43" s="91"/>
      <c r="B43" s="246" t="s">
        <v>58</v>
      </c>
      <c r="C43" s="247"/>
      <c r="D43" s="247"/>
      <c r="E43" s="247"/>
      <c r="F43" s="115">
        <f>SUMIF(A39:A42,"=1",F39:F42)</f>
        <v>0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0</v>
      </c>
      <c r="J43" s="118">
        <f>SUMIF(A39:A42,"=1",J39:J42)</f>
        <v>0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7" spans="1:10" x14ac:dyDescent="0.2">
      <c r="A47" t="s">
        <v>64</v>
      </c>
      <c r="B47" t="s">
        <v>65</v>
      </c>
    </row>
    <row r="50" spans="1:10" ht="15.75" x14ac:dyDescent="0.25">
      <c r="B50" s="127" t="s">
        <v>66</v>
      </c>
    </row>
    <row r="52" spans="1:10" ht="25.5" customHeight="1" x14ac:dyDescent="0.2">
      <c r="A52" s="129"/>
      <c r="B52" s="132" t="s">
        <v>17</v>
      </c>
      <c r="C52" s="132" t="s">
        <v>5</v>
      </c>
      <c r="D52" s="133"/>
      <c r="E52" s="133"/>
      <c r="F52" s="134" t="s">
        <v>67</v>
      </c>
      <c r="G52" s="134"/>
      <c r="H52" s="134"/>
      <c r="I52" s="134" t="s">
        <v>29</v>
      </c>
      <c r="J52" s="134" t="s">
        <v>0</v>
      </c>
    </row>
    <row r="53" spans="1:10" ht="36.75" customHeight="1" x14ac:dyDescent="0.2">
      <c r="A53" s="130"/>
      <c r="B53" s="135" t="s">
        <v>68</v>
      </c>
      <c r="C53" s="248" t="s">
        <v>69</v>
      </c>
      <c r="D53" s="249"/>
      <c r="E53" s="249"/>
      <c r="F53" s="141" t="s">
        <v>24</v>
      </c>
      <c r="G53" s="142"/>
      <c r="H53" s="142"/>
      <c r="I53" s="142">
        <f>'SO01 1 Pol'!G8</f>
        <v>0</v>
      </c>
      <c r="J53" s="139" t="str">
        <f>IF(I65=0,"",I53/I65*100)</f>
        <v/>
      </c>
    </row>
    <row r="54" spans="1:10" ht="36.75" customHeight="1" x14ac:dyDescent="0.2">
      <c r="A54" s="130"/>
      <c r="B54" s="135" t="s">
        <v>70</v>
      </c>
      <c r="C54" s="248" t="s">
        <v>71</v>
      </c>
      <c r="D54" s="249"/>
      <c r="E54" s="249"/>
      <c r="F54" s="141" t="s">
        <v>24</v>
      </c>
      <c r="G54" s="142"/>
      <c r="H54" s="142"/>
      <c r="I54" s="142">
        <f>'SO01 1 Pol'!G22</f>
        <v>0</v>
      </c>
      <c r="J54" s="139" t="str">
        <f>IF(I65=0,"",I54/I65*100)</f>
        <v/>
      </c>
    </row>
    <row r="55" spans="1:10" ht="36.75" customHeight="1" x14ac:dyDescent="0.2">
      <c r="A55" s="130"/>
      <c r="B55" s="135" t="s">
        <v>72</v>
      </c>
      <c r="C55" s="248" t="s">
        <v>73</v>
      </c>
      <c r="D55" s="249"/>
      <c r="E55" s="249"/>
      <c r="F55" s="141" t="s">
        <v>24</v>
      </c>
      <c r="G55" s="142"/>
      <c r="H55" s="142"/>
      <c r="I55" s="142">
        <f>'SO01 1 Pol'!G29</f>
        <v>0</v>
      </c>
      <c r="J55" s="139" t="str">
        <f>IF(I65=0,"",I55/I65*100)</f>
        <v/>
      </c>
    </row>
    <row r="56" spans="1:10" ht="36.75" customHeight="1" x14ac:dyDescent="0.2">
      <c r="A56" s="130"/>
      <c r="B56" s="135" t="s">
        <v>74</v>
      </c>
      <c r="C56" s="248" t="s">
        <v>75</v>
      </c>
      <c r="D56" s="249"/>
      <c r="E56" s="249"/>
      <c r="F56" s="141" t="s">
        <v>24</v>
      </c>
      <c r="G56" s="142"/>
      <c r="H56" s="142"/>
      <c r="I56" s="142">
        <f>'SO01 1 Pol'!G31</f>
        <v>0</v>
      </c>
      <c r="J56" s="139" t="str">
        <f>IF(I65=0,"",I56/I65*100)</f>
        <v/>
      </c>
    </row>
    <row r="57" spans="1:10" ht="36.75" customHeight="1" x14ac:dyDescent="0.2">
      <c r="A57" s="130"/>
      <c r="B57" s="135" t="s">
        <v>76</v>
      </c>
      <c r="C57" s="248" t="s">
        <v>77</v>
      </c>
      <c r="D57" s="249"/>
      <c r="E57" s="249"/>
      <c r="F57" s="141" t="s">
        <v>24</v>
      </c>
      <c r="G57" s="142"/>
      <c r="H57" s="142"/>
      <c r="I57" s="142">
        <f>'SO01 1 Pol'!G42</f>
        <v>0</v>
      </c>
      <c r="J57" s="139" t="str">
        <f>IF(I65=0,"",I57/I65*100)</f>
        <v/>
      </c>
    </row>
    <row r="58" spans="1:10" ht="36.75" customHeight="1" x14ac:dyDescent="0.2">
      <c r="A58" s="130"/>
      <c r="B58" s="135" t="s">
        <v>78</v>
      </c>
      <c r="C58" s="248" t="s">
        <v>79</v>
      </c>
      <c r="D58" s="249"/>
      <c r="E58" s="249"/>
      <c r="F58" s="141" t="s">
        <v>24</v>
      </c>
      <c r="G58" s="142"/>
      <c r="H58" s="142"/>
      <c r="I58" s="142">
        <f>'SO01 1 Pol'!G45</f>
        <v>0</v>
      </c>
      <c r="J58" s="139" t="str">
        <f>IF(I65=0,"",I58/I65*100)</f>
        <v/>
      </c>
    </row>
    <row r="59" spans="1:10" ht="36.75" customHeight="1" x14ac:dyDescent="0.2">
      <c r="A59" s="130"/>
      <c r="B59" s="135" t="s">
        <v>80</v>
      </c>
      <c r="C59" s="248" t="s">
        <v>81</v>
      </c>
      <c r="D59" s="249"/>
      <c r="E59" s="249"/>
      <c r="F59" s="141" t="s">
        <v>25</v>
      </c>
      <c r="G59" s="142"/>
      <c r="H59" s="142"/>
      <c r="I59" s="142">
        <f>'SO01 1 Pol'!G54</f>
        <v>0</v>
      </c>
      <c r="J59" s="139" t="str">
        <f>IF(I65=0,"",I59/I65*100)</f>
        <v/>
      </c>
    </row>
    <row r="60" spans="1:10" ht="36.75" customHeight="1" x14ac:dyDescent="0.2">
      <c r="A60" s="130"/>
      <c r="B60" s="135" t="s">
        <v>82</v>
      </c>
      <c r="C60" s="248" t="s">
        <v>83</v>
      </c>
      <c r="D60" s="249"/>
      <c r="E60" s="249"/>
      <c r="F60" s="141" t="s">
        <v>25</v>
      </c>
      <c r="G60" s="142"/>
      <c r="H60" s="142"/>
      <c r="I60" s="142">
        <f>'SO01 1 Pol'!G57</f>
        <v>0</v>
      </c>
      <c r="J60" s="139" t="str">
        <f>IF(I65=0,"",I60/I65*100)</f>
        <v/>
      </c>
    </row>
    <row r="61" spans="1:10" ht="36.75" customHeight="1" x14ac:dyDescent="0.2">
      <c r="A61" s="130"/>
      <c r="B61" s="135" t="s">
        <v>84</v>
      </c>
      <c r="C61" s="248" t="s">
        <v>85</v>
      </c>
      <c r="D61" s="249"/>
      <c r="E61" s="249"/>
      <c r="F61" s="141" t="s">
        <v>25</v>
      </c>
      <c r="G61" s="142"/>
      <c r="H61" s="142"/>
      <c r="I61" s="142">
        <f>'SO01 1 Pol'!G75</f>
        <v>0</v>
      </c>
      <c r="J61" s="139" t="str">
        <f>IF(I65=0,"",I61/I65*100)</f>
        <v/>
      </c>
    </row>
    <row r="62" spans="1:10" ht="36.75" customHeight="1" x14ac:dyDescent="0.2">
      <c r="A62" s="130"/>
      <c r="B62" s="135" t="s">
        <v>86</v>
      </c>
      <c r="C62" s="248" t="s">
        <v>87</v>
      </c>
      <c r="D62" s="249"/>
      <c r="E62" s="249"/>
      <c r="F62" s="141" t="s">
        <v>25</v>
      </c>
      <c r="G62" s="142"/>
      <c r="H62" s="142"/>
      <c r="I62" s="142">
        <f>'SO01 1 Pol'!G78</f>
        <v>0</v>
      </c>
      <c r="J62" s="139" t="str">
        <f>IF(I65=0,"",I62/I65*100)</f>
        <v/>
      </c>
    </row>
    <row r="63" spans="1:10" ht="36.75" customHeight="1" x14ac:dyDescent="0.2">
      <c r="A63" s="130"/>
      <c r="B63" s="135" t="s">
        <v>88</v>
      </c>
      <c r="C63" s="248" t="s">
        <v>27</v>
      </c>
      <c r="D63" s="249"/>
      <c r="E63" s="249"/>
      <c r="F63" s="141" t="s">
        <v>88</v>
      </c>
      <c r="G63" s="142"/>
      <c r="H63" s="142"/>
      <c r="I63" s="142">
        <f>'SO01 1 Pol'!G80</f>
        <v>0</v>
      </c>
      <c r="J63" s="139" t="str">
        <f>IF(I65=0,"",I63/I65*100)</f>
        <v/>
      </c>
    </row>
    <row r="64" spans="1:10" ht="36.75" customHeight="1" x14ac:dyDescent="0.2">
      <c r="A64" s="130"/>
      <c r="B64" s="135" t="s">
        <v>89</v>
      </c>
      <c r="C64" s="248" t="s">
        <v>28</v>
      </c>
      <c r="D64" s="249"/>
      <c r="E64" s="249"/>
      <c r="F64" s="141" t="s">
        <v>89</v>
      </c>
      <c r="G64" s="142"/>
      <c r="H64" s="142"/>
      <c r="I64" s="142">
        <f>'SO01 1 Pol'!G83</f>
        <v>0</v>
      </c>
      <c r="J64" s="139" t="str">
        <f>IF(I65=0,"",I64/I65*100)</f>
        <v/>
      </c>
    </row>
    <row r="65" spans="1:10" ht="25.5" customHeight="1" x14ac:dyDescent="0.2">
      <c r="A65" s="131"/>
      <c r="B65" s="136" t="s">
        <v>1</v>
      </c>
      <c r="C65" s="137"/>
      <c r="D65" s="138"/>
      <c r="E65" s="138"/>
      <c r="F65" s="143"/>
      <c r="G65" s="144"/>
      <c r="H65" s="144"/>
      <c r="I65" s="144">
        <f>SUM(I53:I64)</f>
        <v>0</v>
      </c>
      <c r="J65" s="140">
        <f>SUM(J53:J64)</f>
        <v>0</v>
      </c>
    </row>
    <row r="66" spans="1:10" x14ac:dyDescent="0.2">
      <c r="F66" s="89"/>
      <c r="G66" s="89"/>
      <c r="H66" s="89"/>
      <c r="I66" s="89"/>
      <c r="J66" s="90"/>
    </row>
    <row r="67" spans="1:10" x14ac:dyDescent="0.2">
      <c r="F67" s="89"/>
      <c r="G67" s="89"/>
      <c r="H67" s="89"/>
      <c r="I67" s="89"/>
      <c r="J67" s="90"/>
    </row>
    <row r="68" spans="1:10" x14ac:dyDescent="0.2">
      <c r="F68" s="89"/>
      <c r="G68" s="89"/>
      <c r="H68" s="89"/>
      <c r="I68" s="89"/>
      <c r="J68" s="90"/>
    </row>
  </sheetData>
  <sheetProtection algorithmName="SHA-512" hashValue="OPknzvoQ8qC8MU9a6zNacr3ErMIgREIgfwDyPQ7JVz3mucDE63Y9NLSheL+MTkwvoAXpkILfovv28+A9OUSO0w==" saltValue="fAQxGJGWBkPEoNsSdJBMp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3:E63"/>
    <mergeCell ref="C64:E64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W0AHxvo64nQAQ6wtn9Rj5b0JEdKDG1pw/Fx6HiWL8qfGLArAh/arjqvdnK56FvWVzysuR0dXghv7lx+kUGVEoQ==" saltValue="w674+PEvDcGcj5eWFqHIY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D63E-5EE6-4A16-B5C6-2880F89B55F2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D79" sqref="AD79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90</v>
      </c>
      <c r="B1" s="256"/>
      <c r="C1" s="256"/>
      <c r="D1" s="256"/>
      <c r="E1" s="256"/>
      <c r="F1" s="256"/>
      <c r="G1" s="256"/>
      <c r="AG1" t="s">
        <v>91</v>
      </c>
    </row>
    <row r="2" spans="1:60" ht="25.15" customHeight="1" x14ac:dyDescent="0.2">
      <c r="A2" s="146" t="s">
        <v>7</v>
      </c>
      <c r="B2" s="49" t="s">
        <v>48</v>
      </c>
      <c r="C2" s="257" t="s">
        <v>49</v>
      </c>
      <c r="D2" s="258"/>
      <c r="E2" s="258"/>
      <c r="F2" s="258"/>
      <c r="G2" s="259"/>
      <c r="AG2" t="s">
        <v>92</v>
      </c>
    </row>
    <row r="3" spans="1:60" ht="25.15" customHeight="1" x14ac:dyDescent="0.2">
      <c r="A3" s="146" t="s">
        <v>8</v>
      </c>
      <c r="B3" s="49" t="s">
        <v>45</v>
      </c>
      <c r="C3" s="257" t="s">
        <v>44</v>
      </c>
      <c r="D3" s="258"/>
      <c r="E3" s="258"/>
      <c r="F3" s="258"/>
      <c r="G3" s="259"/>
      <c r="AC3" s="128" t="s">
        <v>92</v>
      </c>
      <c r="AG3" t="s">
        <v>93</v>
      </c>
    </row>
    <row r="4" spans="1:60" ht="25.15" customHeight="1" x14ac:dyDescent="0.2">
      <c r="A4" s="147" t="s">
        <v>9</v>
      </c>
      <c r="B4" s="148" t="s">
        <v>43</v>
      </c>
      <c r="C4" s="260" t="s">
        <v>44</v>
      </c>
      <c r="D4" s="261"/>
      <c r="E4" s="261"/>
      <c r="F4" s="261"/>
      <c r="G4" s="262"/>
      <c r="AG4" t="s">
        <v>94</v>
      </c>
    </row>
    <row r="5" spans="1:60" x14ac:dyDescent="0.2">
      <c r="D5" s="10"/>
    </row>
    <row r="6" spans="1:60" ht="38.25" x14ac:dyDescent="0.2">
      <c r="A6" s="150" t="s">
        <v>95</v>
      </c>
      <c r="B6" s="152" t="s">
        <v>96</v>
      </c>
      <c r="C6" s="152" t="s">
        <v>97</v>
      </c>
      <c r="D6" s="151" t="s">
        <v>98</v>
      </c>
      <c r="E6" s="150" t="s">
        <v>99</v>
      </c>
      <c r="F6" s="149" t="s">
        <v>100</v>
      </c>
      <c r="G6" s="150" t="s">
        <v>29</v>
      </c>
      <c r="H6" s="153" t="s">
        <v>30</v>
      </c>
      <c r="I6" s="153" t="s">
        <v>101</v>
      </c>
      <c r="J6" s="153" t="s">
        <v>31</v>
      </c>
      <c r="K6" s="153" t="s">
        <v>102</v>
      </c>
      <c r="L6" s="153" t="s">
        <v>103</v>
      </c>
      <c r="M6" s="153" t="s">
        <v>104</v>
      </c>
      <c r="N6" s="153" t="s">
        <v>105</v>
      </c>
      <c r="O6" s="153" t="s">
        <v>106</v>
      </c>
      <c r="P6" s="153" t="s">
        <v>107</v>
      </c>
      <c r="Q6" s="153" t="s">
        <v>108</v>
      </c>
      <c r="R6" s="153" t="s">
        <v>109</v>
      </c>
      <c r="S6" s="153" t="s">
        <v>110</v>
      </c>
      <c r="T6" s="153" t="s">
        <v>111</v>
      </c>
      <c r="U6" s="153" t="s">
        <v>112</v>
      </c>
      <c r="V6" s="153" t="s">
        <v>113</v>
      </c>
      <c r="W6" s="153" t="s">
        <v>114</v>
      </c>
      <c r="X6" s="153" t="s">
        <v>115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116</v>
      </c>
      <c r="B8" s="169" t="s">
        <v>68</v>
      </c>
      <c r="C8" s="191" t="s">
        <v>69</v>
      </c>
      <c r="D8" s="170"/>
      <c r="E8" s="171"/>
      <c r="F8" s="172"/>
      <c r="G8" s="172">
        <f>SUMIF(AG9:AG21,"&lt;&gt;NOR",G9:G21)</f>
        <v>0</v>
      </c>
      <c r="H8" s="172"/>
      <c r="I8" s="172">
        <f>SUM(I9:I21)</f>
        <v>0</v>
      </c>
      <c r="J8" s="172"/>
      <c r="K8" s="172">
        <f>SUM(K9:K21)</f>
        <v>0</v>
      </c>
      <c r="L8" s="172"/>
      <c r="M8" s="172">
        <f>SUM(M9:M21)</f>
        <v>0</v>
      </c>
      <c r="N8" s="171"/>
      <c r="O8" s="171">
        <f>SUM(O9:O21)</f>
        <v>6.1499999999999995</v>
      </c>
      <c r="P8" s="171"/>
      <c r="Q8" s="171">
        <f>SUM(Q9:Q21)</f>
        <v>0</v>
      </c>
      <c r="R8" s="172"/>
      <c r="S8" s="172"/>
      <c r="T8" s="173"/>
      <c r="U8" s="167"/>
      <c r="V8" s="167">
        <f>SUM(V9:V21)</f>
        <v>231.35</v>
      </c>
      <c r="W8" s="167"/>
      <c r="X8" s="167"/>
      <c r="AG8" t="s">
        <v>117</v>
      </c>
    </row>
    <row r="9" spans="1:60" outlineLevel="1" x14ac:dyDescent="0.2">
      <c r="A9" s="182">
        <v>1</v>
      </c>
      <c r="B9" s="183" t="s">
        <v>118</v>
      </c>
      <c r="C9" s="192" t="s">
        <v>119</v>
      </c>
      <c r="D9" s="184" t="s">
        <v>120</v>
      </c>
      <c r="E9" s="185">
        <v>33.619999999999997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15</v>
      </c>
      <c r="M9" s="187">
        <f>G9*(1+L9/100)</f>
        <v>0</v>
      </c>
      <c r="N9" s="185">
        <v>1.014E-2</v>
      </c>
      <c r="O9" s="185">
        <f>ROUND(E9*N9,2)</f>
        <v>0.34</v>
      </c>
      <c r="P9" s="185">
        <v>0</v>
      </c>
      <c r="Q9" s="185">
        <f>ROUND(E9*P9,2)</f>
        <v>0</v>
      </c>
      <c r="R9" s="187"/>
      <c r="S9" s="187" t="s">
        <v>121</v>
      </c>
      <c r="T9" s="188" t="s">
        <v>122</v>
      </c>
      <c r="U9" s="165">
        <v>1.6060000000000001</v>
      </c>
      <c r="V9" s="165">
        <f>ROUND(E9*U9,2)</f>
        <v>53.99</v>
      </c>
      <c r="W9" s="165"/>
      <c r="X9" s="165" t="s">
        <v>123</v>
      </c>
      <c r="Y9" s="154"/>
      <c r="Z9" s="154"/>
      <c r="AA9" s="154"/>
      <c r="AB9" s="154"/>
      <c r="AC9" s="154"/>
      <c r="AD9" s="154"/>
      <c r="AE9" s="154"/>
      <c r="AF9" s="154"/>
      <c r="AG9" s="154" t="s">
        <v>124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82">
        <v>2</v>
      </c>
      <c r="B10" s="183" t="s">
        <v>125</v>
      </c>
      <c r="C10" s="192" t="s">
        <v>126</v>
      </c>
      <c r="D10" s="184" t="s">
        <v>120</v>
      </c>
      <c r="E10" s="185">
        <v>33.619999999999997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15</v>
      </c>
      <c r="M10" s="187">
        <f>G10*(1+L10/100)</f>
        <v>0</v>
      </c>
      <c r="N10" s="185">
        <v>0</v>
      </c>
      <c r="O10" s="185">
        <f>ROUND(E10*N10,2)</f>
        <v>0</v>
      </c>
      <c r="P10" s="185">
        <v>0</v>
      </c>
      <c r="Q10" s="185">
        <f>ROUND(E10*P10,2)</f>
        <v>0</v>
      </c>
      <c r="R10" s="187"/>
      <c r="S10" s="187" t="s">
        <v>121</v>
      </c>
      <c r="T10" s="188" t="s">
        <v>122</v>
      </c>
      <c r="U10" s="165">
        <v>0.49399999999999999</v>
      </c>
      <c r="V10" s="165">
        <f>ROUND(E10*U10,2)</f>
        <v>16.61</v>
      </c>
      <c r="W10" s="165"/>
      <c r="X10" s="165" t="s">
        <v>123</v>
      </c>
      <c r="Y10" s="154"/>
      <c r="Z10" s="154"/>
      <c r="AA10" s="154"/>
      <c r="AB10" s="154"/>
      <c r="AC10" s="154"/>
      <c r="AD10" s="154"/>
      <c r="AE10" s="154"/>
      <c r="AF10" s="154"/>
      <c r="AG10" s="154" t="s">
        <v>124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82">
        <v>3</v>
      </c>
      <c r="B11" s="183" t="s">
        <v>127</v>
      </c>
      <c r="C11" s="192" t="s">
        <v>128</v>
      </c>
      <c r="D11" s="184" t="s">
        <v>129</v>
      </c>
      <c r="E11" s="185">
        <v>198.67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15</v>
      </c>
      <c r="M11" s="187">
        <f>G11*(1+L11/100)</f>
        <v>0</v>
      </c>
      <c r="N11" s="185">
        <v>3.7100000000000002E-3</v>
      </c>
      <c r="O11" s="185">
        <f>ROUND(E11*N11,2)</f>
        <v>0.74</v>
      </c>
      <c r="P11" s="185">
        <v>0</v>
      </c>
      <c r="Q11" s="185">
        <f>ROUND(E11*P11,2)</f>
        <v>0</v>
      </c>
      <c r="R11" s="187" t="s">
        <v>130</v>
      </c>
      <c r="S11" s="187" t="s">
        <v>131</v>
      </c>
      <c r="T11" s="188" t="s">
        <v>132</v>
      </c>
      <c r="U11" s="165">
        <v>0.18179999999999999</v>
      </c>
      <c r="V11" s="165">
        <f>ROUND(E11*U11,2)</f>
        <v>36.119999999999997</v>
      </c>
      <c r="W11" s="165"/>
      <c r="X11" s="165" t="s">
        <v>123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124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75">
        <v>4</v>
      </c>
      <c r="B12" s="176" t="s">
        <v>133</v>
      </c>
      <c r="C12" s="193" t="s">
        <v>134</v>
      </c>
      <c r="D12" s="177" t="s">
        <v>120</v>
      </c>
      <c r="E12" s="178">
        <v>59.600999999999999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15</v>
      </c>
      <c r="M12" s="180">
        <f>G12*(1+L12/100)</f>
        <v>0</v>
      </c>
      <c r="N12" s="178">
        <v>5.3690000000000002E-2</v>
      </c>
      <c r="O12" s="178">
        <f>ROUND(E12*N12,2)</f>
        <v>3.2</v>
      </c>
      <c r="P12" s="178">
        <v>0</v>
      </c>
      <c r="Q12" s="178">
        <f>ROUND(E12*P12,2)</f>
        <v>0</v>
      </c>
      <c r="R12" s="180" t="s">
        <v>130</v>
      </c>
      <c r="S12" s="180" t="s">
        <v>131</v>
      </c>
      <c r="T12" s="181" t="s">
        <v>132</v>
      </c>
      <c r="U12" s="165">
        <v>1.17717</v>
      </c>
      <c r="V12" s="165">
        <f>ROUND(E12*U12,2)</f>
        <v>70.16</v>
      </c>
      <c r="W12" s="165"/>
      <c r="X12" s="165" t="s">
        <v>123</v>
      </c>
      <c r="Y12" s="154"/>
      <c r="Z12" s="154"/>
      <c r="AA12" s="154"/>
      <c r="AB12" s="154"/>
      <c r="AC12" s="154"/>
      <c r="AD12" s="154"/>
      <c r="AE12" s="154"/>
      <c r="AF12" s="154"/>
      <c r="AG12" s="154" t="s">
        <v>124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254" t="s">
        <v>135</v>
      </c>
      <c r="D13" s="255"/>
      <c r="E13" s="255"/>
      <c r="F13" s="255"/>
      <c r="G13" s="255"/>
      <c r="H13" s="165"/>
      <c r="I13" s="165"/>
      <c r="J13" s="165"/>
      <c r="K13" s="165"/>
      <c r="L13" s="165"/>
      <c r="M13" s="165"/>
      <c r="N13" s="164"/>
      <c r="O13" s="164"/>
      <c r="P13" s="164"/>
      <c r="Q13" s="164"/>
      <c r="R13" s="165"/>
      <c r="S13" s="165"/>
      <c r="T13" s="165"/>
      <c r="U13" s="165"/>
      <c r="V13" s="165"/>
      <c r="W13" s="165"/>
      <c r="X13" s="165"/>
      <c r="Y13" s="154"/>
      <c r="Z13" s="154"/>
      <c r="AA13" s="154"/>
      <c r="AB13" s="154"/>
      <c r="AC13" s="154"/>
      <c r="AD13" s="154"/>
      <c r="AE13" s="154"/>
      <c r="AF13" s="154"/>
      <c r="AG13" s="154" t="s">
        <v>136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89" t="str">
        <f>C13</f>
        <v>okenního nebo dveřního, z pomocného pracovního lešení o výšce podlahy do 1900 mm a pro zatížení do 1,5 kPa,</v>
      </c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75">
        <v>5</v>
      </c>
      <c r="B14" s="176" t="s">
        <v>137</v>
      </c>
      <c r="C14" s="193" t="s">
        <v>138</v>
      </c>
      <c r="D14" s="177" t="s">
        <v>129</v>
      </c>
      <c r="E14" s="178">
        <v>198.67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15</v>
      </c>
      <c r="M14" s="180">
        <f>G14*(1+L14/100)</f>
        <v>0</v>
      </c>
      <c r="N14" s="178">
        <v>4.6000000000000001E-4</v>
      </c>
      <c r="O14" s="178">
        <f>ROUND(E14*N14,2)</f>
        <v>0.09</v>
      </c>
      <c r="P14" s="178">
        <v>0</v>
      </c>
      <c r="Q14" s="178">
        <f>ROUND(E14*P14,2)</f>
        <v>0</v>
      </c>
      <c r="R14" s="180" t="s">
        <v>139</v>
      </c>
      <c r="S14" s="180" t="s">
        <v>131</v>
      </c>
      <c r="T14" s="181" t="s">
        <v>132</v>
      </c>
      <c r="U14" s="165">
        <v>0</v>
      </c>
      <c r="V14" s="165">
        <f>ROUND(E14*U14,2)</f>
        <v>0</v>
      </c>
      <c r="W14" s="165"/>
      <c r="X14" s="165" t="s">
        <v>123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124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254" t="s">
        <v>140</v>
      </c>
      <c r="D15" s="255"/>
      <c r="E15" s="255"/>
      <c r="F15" s="255"/>
      <c r="G15" s="255"/>
      <c r="H15" s="165"/>
      <c r="I15" s="165"/>
      <c r="J15" s="165"/>
      <c r="K15" s="165"/>
      <c r="L15" s="165"/>
      <c r="M15" s="165"/>
      <c r="N15" s="164"/>
      <c r="O15" s="164"/>
      <c r="P15" s="164"/>
      <c r="Q15" s="164"/>
      <c r="R15" s="165"/>
      <c r="S15" s="165"/>
      <c r="T15" s="165"/>
      <c r="U15" s="165"/>
      <c r="V15" s="165"/>
      <c r="W15" s="165"/>
      <c r="X15" s="165"/>
      <c r="Y15" s="154"/>
      <c r="Z15" s="154"/>
      <c r="AA15" s="154"/>
      <c r="AB15" s="154"/>
      <c r="AC15" s="154"/>
      <c r="AD15" s="154"/>
      <c r="AE15" s="154"/>
      <c r="AF15" s="154"/>
      <c r="AG15" s="154" t="s">
        <v>136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89" t="str">
        <f>C15</f>
        <v>omítka vápenocementová, strojně nebo ručně nanášená v podlaží i ve schodišti na jakýkoliv druh podkladu, kompletní souvrství</v>
      </c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82">
        <v>6</v>
      </c>
      <c r="B16" s="183" t="s">
        <v>141</v>
      </c>
      <c r="C16" s="192" t="s">
        <v>142</v>
      </c>
      <c r="D16" s="184" t="s">
        <v>129</v>
      </c>
      <c r="E16" s="185">
        <v>198.67</v>
      </c>
      <c r="F16" s="186"/>
      <c r="G16" s="187">
        <f>ROUND(E16*F16,2)</f>
        <v>0</v>
      </c>
      <c r="H16" s="186"/>
      <c r="I16" s="187">
        <f>ROUND(E16*H16,2)</f>
        <v>0</v>
      </c>
      <c r="J16" s="186"/>
      <c r="K16" s="187">
        <f>ROUND(E16*J16,2)</f>
        <v>0</v>
      </c>
      <c r="L16" s="187">
        <v>15</v>
      </c>
      <c r="M16" s="187">
        <f>G16*(1+L16/100)</f>
        <v>0</v>
      </c>
      <c r="N16" s="185">
        <v>0</v>
      </c>
      <c r="O16" s="185">
        <f>ROUND(E16*N16,2)</f>
        <v>0</v>
      </c>
      <c r="P16" s="185">
        <v>0</v>
      </c>
      <c r="Q16" s="185">
        <f>ROUND(E16*P16,2)</f>
        <v>0</v>
      </c>
      <c r="R16" s="187" t="s">
        <v>139</v>
      </c>
      <c r="S16" s="187" t="s">
        <v>131</v>
      </c>
      <c r="T16" s="188" t="s">
        <v>132</v>
      </c>
      <c r="U16" s="165">
        <v>0.05</v>
      </c>
      <c r="V16" s="165">
        <f>ROUND(E16*U16,2)</f>
        <v>9.93</v>
      </c>
      <c r="W16" s="165"/>
      <c r="X16" s="165" t="s">
        <v>123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124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82">
        <v>7</v>
      </c>
      <c r="B17" s="183" t="s">
        <v>143</v>
      </c>
      <c r="C17" s="192" t="s">
        <v>144</v>
      </c>
      <c r="D17" s="184" t="s">
        <v>120</v>
      </c>
      <c r="E17" s="185">
        <v>59.600999999999999</v>
      </c>
      <c r="F17" s="186"/>
      <c r="G17" s="187">
        <f>ROUND(E17*F17,2)</f>
        <v>0</v>
      </c>
      <c r="H17" s="186"/>
      <c r="I17" s="187">
        <f>ROUND(E17*H17,2)</f>
        <v>0</v>
      </c>
      <c r="J17" s="186"/>
      <c r="K17" s="187">
        <f>ROUND(E17*J17,2)</f>
        <v>0</v>
      </c>
      <c r="L17" s="187">
        <v>15</v>
      </c>
      <c r="M17" s="187">
        <f>G17*(1+L17/100)</f>
        <v>0</v>
      </c>
      <c r="N17" s="185">
        <v>4.9100000000000003E-3</v>
      </c>
      <c r="O17" s="185">
        <f>ROUND(E17*N17,2)</f>
        <v>0.28999999999999998</v>
      </c>
      <c r="P17" s="185">
        <v>0</v>
      </c>
      <c r="Q17" s="185">
        <f>ROUND(E17*P17,2)</f>
        <v>0</v>
      </c>
      <c r="R17" s="187" t="s">
        <v>139</v>
      </c>
      <c r="S17" s="187" t="s">
        <v>131</v>
      </c>
      <c r="T17" s="188" t="s">
        <v>122</v>
      </c>
      <c r="U17" s="165">
        <v>0.36199999999999999</v>
      </c>
      <c r="V17" s="165">
        <f>ROUND(E17*U17,2)</f>
        <v>21.58</v>
      </c>
      <c r="W17" s="165"/>
      <c r="X17" s="165" t="s">
        <v>123</v>
      </c>
      <c r="Y17" s="154"/>
      <c r="Z17" s="154"/>
      <c r="AA17" s="154"/>
      <c r="AB17" s="154"/>
      <c r="AC17" s="154"/>
      <c r="AD17" s="154"/>
      <c r="AE17" s="154"/>
      <c r="AF17" s="154"/>
      <c r="AG17" s="154" t="s">
        <v>124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5">
        <v>8</v>
      </c>
      <c r="B18" s="176" t="s">
        <v>145</v>
      </c>
      <c r="C18" s="193" t="s">
        <v>146</v>
      </c>
      <c r="D18" s="177" t="s">
        <v>120</v>
      </c>
      <c r="E18" s="178">
        <v>16.809999999999999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15</v>
      </c>
      <c r="M18" s="180">
        <f>G18*(1+L18/100)</f>
        <v>0</v>
      </c>
      <c r="N18" s="178">
        <v>7.4260000000000007E-2</v>
      </c>
      <c r="O18" s="178">
        <f>ROUND(E18*N18,2)</f>
        <v>1.25</v>
      </c>
      <c r="P18" s="178">
        <v>0</v>
      </c>
      <c r="Q18" s="178">
        <f>ROUND(E18*P18,2)</f>
        <v>0</v>
      </c>
      <c r="R18" s="180" t="s">
        <v>139</v>
      </c>
      <c r="S18" s="180" t="s">
        <v>131</v>
      </c>
      <c r="T18" s="181" t="s">
        <v>122</v>
      </c>
      <c r="U18" s="165">
        <v>0.373</v>
      </c>
      <c r="V18" s="165">
        <f>ROUND(E18*U18,2)</f>
        <v>6.27</v>
      </c>
      <c r="W18" s="165"/>
      <c r="X18" s="165" t="s">
        <v>123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147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1"/>
      <c r="B19" s="162"/>
      <c r="C19" s="254" t="s">
        <v>148</v>
      </c>
      <c r="D19" s="255"/>
      <c r="E19" s="255"/>
      <c r="F19" s="255"/>
      <c r="G19" s="255"/>
      <c r="H19" s="165"/>
      <c r="I19" s="165"/>
      <c r="J19" s="165"/>
      <c r="K19" s="165"/>
      <c r="L19" s="165"/>
      <c r="M19" s="165"/>
      <c r="N19" s="164"/>
      <c r="O19" s="164"/>
      <c r="P19" s="164"/>
      <c r="Q19" s="164"/>
      <c r="R19" s="165"/>
      <c r="S19" s="165"/>
      <c r="T19" s="165"/>
      <c r="U19" s="165"/>
      <c r="V19" s="165"/>
      <c r="W19" s="165"/>
      <c r="X19" s="165"/>
      <c r="Y19" s="154"/>
      <c r="Z19" s="154"/>
      <c r="AA19" s="154"/>
      <c r="AB19" s="154"/>
      <c r="AC19" s="154"/>
      <c r="AD19" s="154"/>
      <c r="AE19" s="154"/>
      <c r="AF19" s="154"/>
      <c r="AG19" s="154" t="s">
        <v>136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9" t="str">
        <f>C19</f>
        <v>na zdivu jako podklad např. pod izolaci, na parapetech z prefabrikovaných dílců, pod oplechování apod., vodorovný nebo ve spádu do 15°, hlazený dřevěným hladítkem,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82">
        <v>9</v>
      </c>
      <c r="B20" s="183" t="s">
        <v>149</v>
      </c>
      <c r="C20" s="192" t="s">
        <v>150</v>
      </c>
      <c r="D20" s="184" t="s">
        <v>120</v>
      </c>
      <c r="E20" s="185">
        <v>59.600999999999999</v>
      </c>
      <c r="F20" s="186"/>
      <c r="G20" s="187">
        <f>ROUND(E20*F20,2)</f>
        <v>0</v>
      </c>
      <c r="H20" s="186"/>
      <c r="I20" s="187">
        <f>ROUND(E20*H20,2)</f>
        <v>0</v>
      </c>
      <c r="J20" s="186"/>
      <c r="K20" s="187">
        <f>ROUND(E20*J20,2)</f>
        <v>0</v>
      </c>
      <c r="L20" s="187">
        <v>15</v>
      </c>
      <c r="M20" s="187">
        <f>G20*(1+L20/100)</f>
        <v>0</v>
      </c>
      <c r="N20" s="185">
        <v>3.0000000000000001E-3</v>
      </c>
      <c r="O20" s="185">
        <f>ROUND(E20*N20,2)</f>
        <v>0.18</v>
      </c>
      <c r="P20" s="185">
        <v>0</v>
      </c>
      <c r="Q20" s="185">
        <f>ROUND(E20*P20,2)</f>
        <v>0</v>
      </c>
      <c r="R20" s="187" t="s">
        <v>151</v>
      </c>
      <c r="S20" s="187" t="s">
        <v>131</v>
      </c>
      <c r="T20" s="188" t="s">
        <v>132</v>
      </c>
      <c r="U20" s="165">
        <v>0.28000000000000003</v>
      </c>
      <c r="V20" s="165">
        <f>ROUND(E20*U20,2)</f>
        <v>16.690000000000001</v>
      </c>
      <c r="W20" s="165"/>
      <c r="X20" s="165" t="s">
        <v>123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124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33.75" outlineLevel="1" x14ac:dyDescent="0.2">
      <c r="A21" s="182">
        <v>10</v>
      </c>
      <c r="B21" s="183" t="s">
        <v>152</v>
      </c>
      <c r="C21" s="192" t="s">
        <v>153</v>
      </c>
      <c r="D21" s="184" t="s">
        <v>120</v>
      </c>
      <c r="E21" s="185">
        <v>65.561099999999996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15</v>
      </c>
      <c r="M21" s="187">
        <f>G21*(1+L21/100)</f>
        <v>0</v>
      </c>
      <c r="N21" s="185">
        <v>8.8000000000000003E-4</v>
      </c>
      <c r="O21" s="185">
        <f>ROUND(E21*N21,2)</f>
        <v>0.06</v>
      </c>
      <c r="P21" s="185">
        <v>0</v>
      </c>
      <c r="Q21" s="185">
        <f>ROUND(E21*P21,2)</f>
        <v>0</v>
      </c>
      <c r="R21" s="187" t="s">
        <v>154</v>
      </c>
      <c r="S21" s="187" t="s">
        <v>131</v>
      </c>
      <c r="T21" s="188" t="s">
        <v>132</v>
      </c>
      <c r="U21" s="165">
        <v>0</v>
      </c>
      <c r="V21" s="165">
        <f>ROUND(E21*U21,2)</f>
        <v>0</v>
      </c>
      <c r="W21" s="165"/>
      <c r="X21" s="165" t="s">
        <v>155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156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8" t="s">
        <v>116</v>
      </c>
      <c r="B22" s="169" t="s">
        <v>70</v>
      </c>
      <c r="C22" s="191" t="s">
        <v>71</v>
      </c>
      <c r="D22" s="170"/>
      <c r="E22" s="171"/>
      <c r="F22" s="172"/>
      <c r="G22" s="172">
        <f>SUMIF(AG23:AG28,"&lt;&gt;NOR",G23:G28)</f>
        <v>0</v>
      </c>
      <c r="H22" s="172"/>
      <c r="I22" s="172">
        <f>SUM(I23:I28)</f>
        <v>0</v>
      </c>
      <c r="J22" s="172"/>
      <c r="K22" s="172">
        <f>SUM(K23:K28)</f>
        <v>0</v>
      </c>
      <c r="L22" s="172"/>
      <c r="M22" s="172">
        <f>SUM(M23:M28)</f>
        <v>0</v>
      </c>
      <c r="N22" s="171"/>
      <c r="O22" s="171">
        <f>SUM(O23:O28)</f>
        <v>2.61</v>
      </c>
      <c r="P22" s="171"/>
      <c r="Q22" s="171">
        <f>SUM(Q23:Q28)</f>
        <v>0</v>
      </c>
      <c r="R22" s="172"/>
      <c r="S22" s="172"/>
      <c r="T22" s="173"/>
      <c r="U22" s="167"/>
      <c r="V22" s="167">
        <f>SUM(V23:V28)</f>
        <v>53.690000000000005</v>
      </c>
      <c r="W22" s="167"/>
      <c r="X22" s="167"/>
      <c r="AG22" t="s">
        <v>117</v>
      </c>
    </row>
    <row r="23" spans="1:60" outlineLevel="1" x14ac:dyDescent="0.2">
      <c r="A23" s="182">
        <v>11</v>
      </c>
      <c r="B23" s="183" t="s">
        <v>157</v>
      </c>
      <c r="C23" s="192" t="s">
        <v>158</v>
      </c>
      <c r="D23" s="184" t="s">
        <v>120</v>
      </c>
      <c r="E23" s="185">
        <v>59.600999999999999</v>
      </c>
      <c r="F23" s="186"/>
      <c r="G23" s="187">
        <f>ROUND(E23*F23,2)</f>
        <v>0</v>
      </c>
      <c r="H23" s="186"/>
      <c r="I23" s="187">
        <f>ROUND(E23*H23,2)</f>
        <v>0</v>
      </c>
      <c r="J23" s="186"/>
      <c r="K23" s="187">
        <f>ROUND(E23*J23,2)</f>
        <v>0</v>
      </c>
      <c r="L23" s="187">
        <v>15</v>
      </c>
      <c r="M23" s="187">
        <f>G23*(1+L23/100)</f>
        <v>0</v>
      </c>
      <c r="N23" s="185">
        <v>3.5E-4</v>
      </c>
      <c r="O23" s="185">
        <f>ROUND(E23*N23,2)</f>
        <v>0.02</v>
      </c>
      <c r="P23" s="185">
        <v>0</v>
      </c>
      <c r="Q23" s="185">
        <f>ROUND(E23*P23,2)</f>
        <v>0</v>
      </c>
      <c r="R23" s="187" t="s">
        <v>139</v>
      </c>
      <c r="S23" s="187" t="s">
        <v>131</v>
      </c>
      <c r="T23" s="188" t="s">
        <v>132</v>
      </c>
      <c r="U23" s="165">
        <v>7.0000000000000007E-2</v>
      </c>
      <c r="V23" s="165">
        <f>ROUND(E23*U23,2)</f>
        <v>4.17</v>
      </c>
      <c r="W23" s="165"/>
      <c r="X23" s="165" t="s">
        <v>123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124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33.75" outlineLevel="1" x14ac:dyDescent="0.2">
      <c r="A24" s="175">
        <v>12</v>
      </c>
      <c r="B24" s="176" t="s">
        <v>159</v>
      </c>
      <c r="C24" s="193" t="s">
        <v>160</v>
      </c>
      <c r="D24" s="177" t="s">
        <v>120</v>
      </c>
      <c r="E24" s="178">
        <v>59.600999999999999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15</v>
      </c>
      <c r="M24" s="180">
        <f>G24*(1+L24/100)</f>
        <v>0</v>
      </c>
      <c r="N24" s="178">
        <v>4.2549999999999998E-2</v>
      </c>
      <c r="O24" s="178">
        <f>ROUND(E24*N24,2)</f>
        <v>2.54</v>
      </c>
      <c r="P24" s="178">
        <v>0</v>
      </c>
      <c r="Q24" s="178">
        <f>ROUND(E24*P24,2)</f>
        <v>0</v>
      </c>
      <c r="R24" s="180" t="s">
        <v>130</v>
      </c>
      <c r="S24" s="180" t="s">
        <v>131</v>
      </c>
      <c r="T24" s="181" t="s">
        <v>122</v>
      </c>
      <c r="U24" s="165">
        <v>0.60089999999999999</v>
      </c>
      <c r="V24" s="165">
        <f>ROUND(E24*U24,2)</f>
        <v>35.81</v>
      </c>
      <c r="W24" s="165"/>
      <c r="X24" s="165" t="s">
        <v>123</v>
      </c>
      <c r="Y24" s="154"/>
      <c r="Z24" s="154"/>
      <c r="AA24" s="154"/>
      <c r="AB24" s="154"/>
      <c r="AC24" s="154"/>
      <c r="AD24" s="154"/>
      <c r="AE24" s="154"/>
      <c r="AF24" s="154"/>
      <c r="AG24" s="154" t="s">
        <v>124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1"/>
      <c r="B25" s="162"/>
      <c r="C25" s="254" t="s">
        <v>161</v>
      </c>
      <c r="D25" s="255"/>
      <c r="E25" s="255"/>
      <c r="F25" s="255"/>
      <c r="G25" s="255"/>
      <c r="H25" s="165"/>
      <c r="I25" s="165"/>
      <c r="J25" s="165"/>
      <c r="K25" s="165"/>
      <c r="L25" s="165"/>
      <c r="M25" s="165"/>
      <c r="N25" s="164"/>
      <c r="O25" s="164"/>
      <c r="P25" s="164"/>
      <c r="Q25" s="164"/>
      <c r="R25" s="165"/>
      <c r="S25" s="165"/>
      <c r="T25" s="165"/>
      <c r="U25" s="165"/>
      <c r="V25" s="165"/>
      <c r="W25" s="165"/>
      <c r="X25" s="165"/>
      <c r="Y25" s="154"/>
      <c r="Z25" s="154"/>
      <c r="AA25" s="154"/>
      <c r="AB25" s="154"/>
      <c r="AC25" s="154"/>
      <c r="AD25" s="154"/>
      <c r="AE25" s="154"/>
      <c r="AF25" s="154"/>
      <c r="AG25" s="154" t="s">
        <v>136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22.5" outlineLevel="1" x14ac:dyDescent="0.2">
      <c r="A26" s="175">
        <v>13</v>
      </c>
      <c r="B26" s="176" t="s">
        <v>162</v>
      </c>
      <c r="C26" s="193" t="s">
        <v>163</v>
      </c>
      <c r="D26" s="177" t="s">
        <v>120</v>
      </c>
      <c r="E26" s="178">
        <v>59.600999999999999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15</v>
      </c>
      <c r="M26" s="180">
        <f>G26*(1+L26/100)</f>
        <v>0</v>
      </c>
      <c r="N26" s="178">
        <v>7.6000000000000004E-4</v>
      </c>
      <c r="O26" s="178">
        <f>ROUND(E26*N26,2)</f>
        <v>0.05</v>
      </c>
      <c r="P26" s="178">
        <v>0</v>
      </c>
      <c r="Q26" s="178">
        <f>ROUND(E26*P26,2)</f>
        <v>0</v>
      </c>
      <c r="R26" s="180" t="s">
        <v>139</v>
      </c>
      <c r="S26" s="180" t="s">
        <v>131</v>
      </c>
      <c r="T26" s="181" t="s">
        <v>132</v>
      </c>
      <c r="U26" s="165">
        <v>0.23</v>
      </c>
      <c r="V26" s="165">
        <f>ROUND(E26*U26,2)</f>
        <v>13.71</v>
      </c>
      <c r="W26" s="165"/>
      <c r="X26" s="165" t="s">
        <v>123</v>
      </c>
      <c r="Y26" s="154"/>
      <c r="Z26" s="154"/>
      <c r="AA26" s="154"/>
      <c r="AB26" s="154"/>
      <c r="AC26" s="154"/>
      <c r="AD26" s="154"/>
      <c r="AE26" s="154"/>
      <c r="AF26" s="154"/>
      <c r="AG26" s="154" t="s">
        <v>124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1"/>
      <c r="B27" s="162"/>
      <c r="C27" s="254" t="s">
        <v>164</v>
      </c>
      <c r="D27" s="255"/>
      <c r="E27" s="255"/>
      <c r="F27" s="255"/>
      <c r="G27" s="255"/>
      <c r="H27" s="165"/>
      <c r="I27" s="165"/>
      <c r="J27" s="165"/>
      <c r="K27" s="165"/>
      <c r="L27" s="165"/>
      <c r="M27" s="165"/>
      <c r="N27" s="164"/>
      <c r="O27" s="164"/>
      <c r="P27" s="164"/>
      <c r="Q27" s="164"/>
      <c r="R27" s="165"/>
      <c r="S27" s="165"/>
      <c r="T27" s="165"/>
      <c r="U27" s="165"/>
      <c r="V27" s="165"/>
      <c r="W27" s="165"/>
      <c r="X27" s="165"/>
      <c r="Y27" s="154"/>
      <c r="Z27" s="154"/>
      <c r="AA27" s="154"/>
      <c r="AB27" s="154"/>
      <c r="AC27" s="154"/>
      <c r="AD27" s="154"/>
      <c r="AE27" s="154"/>
      <c r="AF27" s="154"/>
      <c r="AG27" s="154" t="s">
        <v>136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82">
        <v>14</v>
      </c>
      <c r="B28" s="183" t="s">
        <v>165</v>
      </c>
      <c r="C28" s="192" t="s">
        <v>166</v>
      </c>
      <c r="D28" s="184" t="s">
        <v>129</v>
      </c>
      <c r="E28" s="185">
        <v>198.67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15</v>
      </c>
      <c r="M28" s="187">
        <f>G28*(1+L28/100)</f>
        <v>0</v>
      </c>
      <c r="N28" s="185">
        <v>0</v>
      </c>
      <c r="O28" s="185">
        <f>ROUND(E28*N28,2)</f>
        <v>0</v>
      </c>
      <c r="P28" s="185">
        <v>0</v>
      </c>
      <c r="Q28" s="185">
        <f>ROUND(E28*P28,2)</f>
        <v>0</v>
      </c>
      <c r="R28" s="187"/>
      <c r="S28" s="187" t="s">
        <v>121</v>
      </c>
      <c r="T28" s="188" t="s">
        <v>132</v>
      </c>
      <c r="U28" s="165">
        <v>0</v>
      </c>
      <c r="V28" s="165">
        <f>ROUND(E28*U28,2)</f>
        <v>0</v>
      </c>
      <c r="W28" s="165"/>
      <c r="X28" s="165" t="s">
        <v>123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124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68" t="s">
        <v>116</v>
      </c>
      <c r="B29" s="169" t="s">
        <v>72</v>
      </c>
      <c r="C29" s="191" t="s">
        <v>73</v>
      </c>
      <c r="D29" s="170"/>
      <c r="E29" s="171"/>
      <c r="F29" s="172"/>
      <c r="G29" s="172">
        <f>SUMIF(AG30:AG30,"&lt;&gt;NOR",G30:G30)</f>
        <v>0</v>
      </c>
      <c r="H29" s="172"/>
      <c r="I29" s="172">
        <f>SUM(I30:I30)</f>
        <v>0</v>
      </c>
      <c r="J29" s="172"/>
      <c r="K29" s="172">
        <f>SUM(K30:K30)</f>
        <v>0</v>
      </c>
      <c r="L29" s="172"/>
      <c r="M29" s="172">
        <f>SUM(M30:M30)</f>
        <v>0</v>
      </c>
      <c r="N29" s="171"/>
      <c r="O29" s="171">
        <f>SUM(O30:O30)</f>
        <v>0</v>
      </c>
      <c r="P29" s="171"/>
      <c r="Q29" s="171">
        <f>SUM(Q30:Q30)</f>
        <v>0</v>
      </c>
      <c r="R29" s="172"/>
      <c r="S29" s="172"/>
      <c r="T29" s="173"/>
      <c r="U29" s="167"/>
      <c r="V29" s="167">
        <f>SUM(V30:V30)</f>
        <v>0</v>
      </c>
      <c r="W29" s="167"/>
      <c r="X29" s="167"/>
      <c r="AG29" t="s">
        <v>117</v>
      </c>
    </row>
    <row r="30" spans="1:60" outlineLevel="1" x14ac:dyDescent="0.2">
      <c r="A30" s="182">
        <v>15</v>
      </c>
      <c r="B30" s="183" t="s">
        <v>167</v>
      </c>
      <c r="C30" s="192" t="s">
        <v>168</v>
      </c>
      <c r="D30" s="184" t="s">
        <v>169</v>
      </c>
      <c r="E30" s="185">
        <v>20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15</v>
      </c>
      <c r="M30" s="187">
        <f>G30*(1+L30/100)</f>
        <v>0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7"/>
      <c r="S30" s="187" t="s">
        <v>121</v>
      </c>
      <c r="T30" s="188" t="s">
        <v>132</v>
      </c>
      <c r="U30" s="165">
        <v>0</v>
      </c>
      <c r="V30" s="165">
        <f>ROUND(E30*U30,2)</f>
        <v>0</v>
      </c>
      <c r="W30" s="165"/>
      <c r="X30" s="165" t="s">
        <v>170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171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x14ac:dyDescent="0.2">
      <c r="A31" s="168" t="s">
        <v>116</v>
      </c>
      <c r="B31" s="169" t="s">
        <v>74</v>
      </c>
      <c r="C31" s="191" t="s">
        <v>75</v>
      </c>
      <c r="D31" s="170"/>
      <c r="E31" s="171"/>
      <c r="F31" s="172"/>
      <c r="G31" s="172">
        <f>SUMIF(AG32:AG41,"&lt;&gt;NOR",G32:G41)</f>
        <v>0</v>
      </c>
      <c r="H31" s="172"/>
      <c r="I31" s="172">
        <f>SUM(I32:I41)</f>
        <v>0</v>
      </c>
      <c r="J31" s="172"/>
      <c r="K31" s="172">
        <f>SUM(K32:K41)</f>
        <v>0</v>
      </c>
      <c r="L31" s="172"/>
      <c r="M31" s="172">
        <f>SUM(M32:M41)</f>
        <v>0</v>
      </c>
      <c r="N31" s="171"/>
      <c r="O31" s="171">
        <f>SUM(O32:O41)</f>
        <v>0.13</v>
      </c>
      <c r="P31" s="171"/>
      <c r="Q31" s="171">
        <f>SUM(Q32:Q41)</f>
        <v>9.4599999999999991</v>
      </c>
      <c r="R31" s="172"/>
      <c r="S31" s="172"/>
      <c r="T31" s="173"/>
      <c r="U31" s="167"/>
      <c r="V31" s="167">
        <f>SUM(V32:V41)</f>
        <v>103.35</v>
      </c>
      <c r="W31" s="167"/>
      <c r="X31" s="167"/>
      <c r="AG31" t="s">
        <v>117</v>
      </c>
    </row>
    <row r="32" spans="1:60" outlineLevel="1" x14ac:dyDescent="0.2">
      <c r="A32" s="175">
        <v>16</v>
      </c>
      <c r="B32" s="176" t="s">
        <v>172</v>
      </c>
      <c r="C32" s="193" t="s">
        <v>173</v>
      </c>
      <c r="D32" s="177" t="s">
        <v>174</v>
      </c>
      <c r="E32" s="178">
        <v>75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15</v>
      </c>
      <c r="M32" s="180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80" t="s">
        <v>175</v>
      </c>
      <c r="S32" s="180" t="s">
        <v>131</v>
      </c>
      <c r="T32" s="181" t="s">
        <v>122</v>
      </c>
      <c r="U32" s="165">
        <v>0.06</v>
      </c>
      <c r="V32" s="165">
        <f>ROUND(E32*U32,2)</f>
        <v>4.5</v>
      </c>
      <c r="W32" s="165"/>
      <c r="X32" s="165" t="s">
        <v>123</v>
      </c>
      <c r="Y32" s="154"/>
      <c r="Z32" s="154"/>
      <c r="AA32" s="154"/>
      <c r="AB32" s="154"/>
      <c r="AC32" s="154"/>
      <c r="AD32" s="154"/>
      <c r="AE32" s="154"/>
      <c r="AF32" s="154"/>
      <c r="AG32" s="154" t="s">
        <v>147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254" t="s">
        <v>176</v>
      </c>
      <c r="D33" s="255"/>
      <c r="E33" s="255"/>
      <c r="F33" s="255"/>
      <c r="G33" s="255"/>
      <c r="H33" s="165"/>
      <c r="I33" s="165"/>
      <c r="J33" s="165"/>
      <c r="K33" s="165"/>
      <c r="L33" s="165"/>
      <c r="M33" s="165"/>
      <c r="N33" s="164"/>
      <c r="O33" s="164"/>
      <c r="P33" s="164"/>
      <c r="Q33" s="164"/>
      <c r="R33" s="165"/>
      <c r="S33" s="165"/>
      <c r="T33" s="165"/>
      <c r="U33" s="165"/>
      <c r="V33" s="165"/>
      <c r="W33" s="165"/>
      <c r="X33" s="165"/>
      <c r="Y33" s="154"/>
      <c r="Z33" s="154"/>
      <c r="AA33" s="154"/>
      <c r="AB33" s="154"/>
      <c r="AC33" s="154"/>
      <c r="AD33" s="154"/>
      <c r="AE33" s="154"/>
      <c r="AF33" s="154"/>
      <c r="AG33" s="154" t="s">
        <v>136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75">
        <v>17</v>
      </c>
      <c r="B34" s="176" t="s">
        <v>177</v>
      </c>
      <c r="C34" s="193" t="s">
        <v>178</v>
      </c>
      <c r="D34" s="177" t="s">
        <v>174</v>
      </c>
      <c r="E34" s="178">
        <v>2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15</v>
      </c>
      <c r="M34" s="180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80" t="s">
        <v>175</v>
      </c>
      <c r="S34" s="180" t="s">
        <v>131</v>
      </c>
      <c r="T34" s="181" t="s">
        <v>122</v>
      </c>
      <c r="U34" s="165">
        <v>0.05</v>
      </c>
      <c r="V34" s="165">
        <f>ROUND(E34*U34,2)</f>
        <v>0.1</v>
      </c>
      <c r="W34" s="165"/>
      <c r="X34" s="165" t="s">
        <v>123</v>
      </c>
      <c r="Y34" s="154"/>
      <c r="Z34" s="154"/>
      <c r="AA34" s="154"/>
      <c r="AB34" s="154"/>
      <c r="AC34" s="154"/>
      <c r="AD34" s="154"/>
      <c r="AE34" s="154"/>
      <c r="AF34" s="154"/>
      <c r="AG34" s="154" t="s">
        <v>147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1"/>
      <c r="B35" s="162"/>
      <c r="C35" s="254" t="s">
        <v>176</v>
      </c>
      <c r="D35" s="255"/>
      <c r="E35" s="255"/>
      <c r="F35" s="255"/>
      <c r="G35" s="255"/>
      <c r="H35" s="165"/>
      <c r="I35" s="165"/>
      <c r="J35" s="165"/>
      <c r="K35" s="165"/>
      <c r="L35" s="165"/>
      <c r="M35" s="165"/>
      <c r="N35" s="164"/>
      <c r="O35" s="164"/>
      <c r="P35" s="164"/>
      <c r="Q35" s="164"/>
      <c r="R35" s="165"/>
      <c r="S35" s="165"/>
      <c r="T35" s="165"/>
      <c r="U35" s="165"/>
      <c r="V35" s="165"/>
      <c r="W35" s="165"/>
      <c r="X35" s="165"/>
      <c r="Y35" s="154"/>
      <c r="Z35" s="154"/>
      <c r="AA35" s="154"/>
      <c r="AB35" s="154"/>
      <c r="AC35" s="154"/>
      <c r="AD35" s="154"/>
      <c r="AE35" s="154"/>
      <c r="AF35" s="154"/>
      <c r="AG35" s="154" t="s">
        <v>136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75">
        <v>18</v>
      </c>
      <c r="B36" s="176" t="s">
        <v>179</v>
      </c>
      <c r="C36" s="193" t="s">
        <v>180</v>
      </c>
      <c r="D36" s="177" t="s">
        <v>120</v>
      </c>
      <c r="E36" s="178">
        <v>74.712000000000003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15</v>
      </c>
      <c r="M36" s="180">
        <f>G36*(1+L36/100)</f>
        <v>0</v>
      </c>
      <c r="N36" s="178">
        <v>1E-3</v>
      </c>
      <c r="O36" s="178">
        <f>ROUND(E36*N36,2)</f>
        <v>7.0000000000000007E-2</v>
      </c>
      <c r="P36" s="178">
        <v>6.2E-2</v>
      </c>
      <c r="Q36" s="178">
        <f>ROUND(E36*P36,2)</f>
        <v>4.63</v>
      </c>
      <c r="R36" s="180" t="s">
        <v>175</v>
      </c>
      <c r="S36" s="180" t="s">
        <v>131</v>
      </c>
      <c r="T36" s="181" t="s">
        <v>132</v>
      </c>
      <c r="U36" s="165">
        <v>0.61199999999999999</v>
      </c>
      <c r="V36" s="165">
        <f>ROUND(E36*U36,2)</f>
        <v>45.72</v>
      </c>
      <c r="W36" s="165"/>
      <c r="X36" s="165" t="s">
        <v>123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124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254" t="s">
        <v>181</v>
      </c>
      <c r="D37" s="255"/>
      <c r="E37" s="255"/>
      <c r="F37" s="255"/>
      <c r="G37" s="255"/>
      <c r="H37" s="165"/>
      <c r="I37" s="165"/>
      <c r="J37" s="165"/>
      <c r="K37" s="165"/>
      <c r="L37" s="165"/>
      <c r="M37" s="165"/>
      <c r="N37" s="164"/>
      <c r="O37" s="164"/>
      <c r="P37" s="164"/>
      <c r="Q37" s="164"/>
      <c r="R37" s="165"/>
      <c r="S37" s="165"/>
      <c r="T37" s="165"/>
      <c r="U37" s="165"/>
      <c r="V37" s="165"/>
      <c r="W37" s="165"/>
      <c r="X37" s="165"/>
      <c r="Y37" s="154"/>
      <c r="Z37" s="154"/>
      <c r="AA37" s="154"/>
      <c r="AB37" s="154"/>
      <c r="AC37" s="154"/>
      <c r="AD37" s="154"/>
      <c r="AE37" s="154"/>
      <c r="AF37" s="154"/>
      <c r="AG37" s="154" t="s">
        <v>136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75">
        <v>19</v>
      </c>
      <c r="B38" s="176" t="s">
        <v>182</v>
      </c>
      <c r="C38" s="193" t="s">
        <v>183</v>
      </c>
      <c r="D38" s="177" t="s">
        <v>120</v>
      </c>
      <c r="E38" s="178">
        <v>10.55025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15</v>
      </c>
      <c r="M38" s="180">
        <f>G38*(1+L38/100)</f>
        <v>0</v>
      </c>
      <c r="N38" s="178">
        <v>1E-3</v>
      </c>
      <c r="O38" s="178">
        <f>ROUND(E38*N38,2)</f>
        <v>0.01</v>
      </c>
      <c r="P38" s="178">
        <v>6.7000000000000004E-2</v>
      </c>
      <c r="Q38" s="178">
        <f>ROUND(E38*P38,2)</f>
        <v>0.71</v>
      </c>
      <c r="R38" s="180" t="s">
        <v>175</v>
      </c>
      <c r="S38" s="180" t="s">
        <v>131</v>
      </c>
      <c r="T38" s="181" t="s">
        <v>122</v>
      </c>
      <c r="U38" s="165">
        <v>0.53300000000000003</v>
      </c>
      <c r="V38" s="165">
        <f>ROUND(E38*U38,2)</f>
        <v>5.62</v>
      </c>
      <c r="W38" s="165"/>
      <c r="X38" s="165" t="s">
        <v>123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147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254" t="s">
        <v>181</v>
      </c>
      <c r="D39" s="255"/>
      <c r="E39" s="255"/>
      <c r="F39" s="255"/>
      <c r="G39" s="255"/>
      <c r="H39" s="165"/>
      <c r="I39" s="165"/>
      <c r="J39" s="165"/>
      <c r="K39" s="165"/>
      <c r="L39" s="165"/>
      <c r="M39" s="165"/>
      <c r="N39" s="164"/>
      <c r="O39" s="164"/>
      <c r="P39" s="164"/>
      <c r="Q39" s="164"/>
      <c r="R39" s="165"/>
      <c r="S39" s="165"/>
      <c r="T39" s="165"/>
      <c r="U39" s="165"/>
      <c r="V39" s="165"/>
      <c r="W39" s="165"/>
      <c r="X39" s="165"/>
      <c r="Y39" s="154"/>
      <c r="Z39" s="154"/>
      <c r="AA39" s="154"/>
      <c r="AB39" s="154"/>
      <c r="AC39" s="154"/>
      <c r="AD39" s="154"/>
      <c r="AE39" s="154"/>
      <c r="AF39" s="154"/>
      <c r="AG39" s="154" t="s">
        <v>136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82">
        <v>20</v>
      </c>
      <c r="B40" s="183" t="s">
        <v>184</v>
      </c>
      <c r="C40" s="192" t="s">
        <v>185</v>
      </c>
      <c r="D40" s="184" t="s">
        <v>129</v>
      </c>
      <c r="E40" s="185">
        <v>45.2</v>
      </c>
      <c r="F40" s="186"/>
      <c r="G40" s="187">
        <f>ROUND(E40*F40,2)</f>
        <v>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15</v>
      </c>
      <c r="M40" s="187">
        <f>G40*(1+L40/100)</f>
        <v>0</v>
      </c>
      <c r="N40" s="185">
        <v>0</v>
      </c>
      <c r="O40" s="185">
        <f>ROUND(E40*N40,2)</f>
        <v>0</v>
      </c>
      <c r="P40" s="185">
        <v>1.507E-2</v>
      </c>
      <c r="Q40" s="185">
        <f>ROUND(E40*P40,2)</f>
        <v>0.68</v>
      </c>
      <c r="R40" s="187" t="s">
        <v>175</v>
      </c>
      <c r="S40" s="187" t="s">
        <v>131</v>
      </c>
      <c r="T40" s="188" t="s">
        <v>122</v>
      </c>
      <c r="U40" s="165">
        <v>0.11</v>
      </c>
      <c r="V40" s="165">
        <f>ROUND(E40*U40,2)</f>
        <v>4.97</v>
      </c>
      <c r="W40" s="165"/>
      <c r="X40" s="165" t="s">
        <v>123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147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82">
        <v>21</v>
      </c>
      <c r="B41" s="183" t="s">
        <v>186</v>
      </c>
      <c r="C41" s="192" t="s">
        <v>187</v>
      </c>
      <c r="D41" s="184" t="s">
        <v>129</v>
      </c>
      <c r="E41" s="185">
        <v>45.2</v>
      </c>
      <c r="F41" s="186"/>
      <c r="G41" s="187">
        <f>ROUND(E41*F41,2)</f>
        <v>0</v>
      </c>
      <c r="H41" s="186"/>
      <c r="I41" s="187">
        <f>ROUND(E41*H41,2)</f>
        <v>0</v>
      </c>
      <c r="J41" s="186"/>
      <c r="K41" s="187">
        <f>ROUND(E41*J41,2)</f>
        <v>0</v>
      </c>
      <c r="L41" s="187">
        <v>15</v>
      </c>
      <c r="M41" s="187">
        <f>G41*(1+L41/100)</f>
        <v>0</v>
      </c>
      <c r="N41" s="185">
        <v>1.17E-3</v>
      </c>
      <c r="O41" s="185">
        <f>ROUND(E41*N41,2)</f>
        <v>0.05</v>
      </c>
      <c r="P41" s="185">
        <v>7.5999999999999998E-2</v>
      </c>
      <c r="Q41" s="185">
        <f>ROUND(E41*P41,2)</f>
        <v>3.44</v>
      </c>
      <c r="R41" s="187"/>
      <c r="S41" s="187" t="s">
        <v>121</v>
      </c>
      <c r="T41" s="188" t="s">
        <v>132</v>
      </c>
      <c r="U41" s="165">
        <v>0.93899999999999995</v>
      </c>
      <c r="V41" s="165">
        <f>ROUND(E41*U41,2)</f>
        <v>42.44</v>
      </c>
      <c r="W41" s="165"/>
      <c r="X41" s="165" t="s">
        <v>123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124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x14ac:dyDescent="0.2">
      <c r="A42" s="168" t="s">
        <v>116</v>
      </c>
      <c r="B42" s="169" t="s">
        <v>76</v>
      </c>
      <c r="C42" s="191" t="s">
        <v>77</v>
      </c>
      <c r="D42" s="170"/>
      <c r="E42" s="171"/>
      <c r="F42" s="172"/>
      <c r="G42" s="172">
        <f>SUMIF(AG43:AG44,"&lt;&gt;NOR",G43:G44)</f>
        <v>0</v>
      </c>
      <c r="H42" s="172"/>
      <c r="I42" s="172">
        <f>SUM(I43:I44)</f>
        <v>0</v>
      </c>
      <c r="J42" s="172"/>
      <c r="K42" s="172">
        <f>SUM(K43:K44)</f>
        <v>0</v>
      </c>
      <c r="L42" s="172"/>
      <c r="M42" s="172">
        <f>SUM(M43:M44)</f>
        <v>0</v>
      </c>
      <c r="N42" s="171"/>
      <c r="O42" s="171">
        <f>SUM(O43:O44)</f>
        <v>0</v>
      </c>
      <c r="P42" s="171"/>
      <c r="Q42" s="171">
        <f>SUM(Q43:Q44)</f>
        <v>0</v>
      </c>
      <c r="R42" s="172"/>
      <c r="S42" s="172"/>
      <c r="T42" s="173"/>
      <c r="U42" s="167"/>
      <c r="V42" s="167">
        <f>SUM(V43:V44)</f>
        <v>16.809999999999999</v>
      </c>
      <c r="W42" s="167"/>
      <c r="X42" s="167"/>
      <c r="AG42" t="s">
        <v>117</v>
      </c>
    </row>
    <row r="43" spans="1:60" ht="33.75" outlineLevel="1" x14ac:dyDescent="0.2">
      <c r="A43" s="175">
        <v>22</v>
      </c>
      <c r="B43" s="176" t="s">
        <v>188</v>
      </c>
      <c r="C43" s="193" t="s">
        <v>189</v>
      </c>
      <c r="D43" s="177" t="s">
        <v>190</v>
      </c>
      <c r="E43" s="178">
        <v>8.8871099999999998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15</v>
      </c>
      <c r="M43" s="180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80" t="s">
        <v>130</v>
      </c>
      <c r="S43" s="180" t="s">
        <v>131</v>
      </c>
      <c r="T43" s="181" t="s">
        <v>132</v>
      </c>
      <c r="U43" s="165">
        <v>1.8919999999999999</v>
      </c>
      <c r="V43" s="165">
        <f>ROUND(E43*U43,2)</f>
        <v>16.809999999999999</v>
      </c>
      <c r="W43" s="165"/>
      <c r="X43" s="165" t="s">
        <v>191</v>
      </c>
      <c r="Y43" s="154"/>
      <c r="Z43" s="154"/>
      <c r="AA43" s="154"/>
      <c r="AB43" s="154"/>
      <c r="AC43" s="154"/>
      <c r="AD43" s="154"/>
      <c r="AE43" s="154"/>
      <c r="AF43" s="154"/>
      <c r="AG43" s="154" t="s">
        <v>192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1"/>
      <c r="B44" s="162"/>
      <c r="C44" s="254" t="s">
        <v>193</v>
      </c>
      <c r="D44" s="255"/>
      <c r="E44" s="255"/>
      <c r="F44" s="255"/>
      <c r="G44" s="255"/>
      <c r="H44" s="165"/>
      <c r="I44" s="165"/>
      <c r="J44" s="165"/>
      <c r="K44" s="165"/>
      <c r="L44" s="165"/>
      <c r="M44" s="165"/>
      <c r="N44" s="164"/>
      <c r="O44" s="164"/>
      <c r="P44" s="164"/>
      <c r="Q44" s="164"/>
      <c r="R44" s="165"/>
      <c r="S44" s="165"/>
      <c r="T44" s="165"/>
      <c r="U44" s="165"/>
      <c r="V44" s="165"/>
      <c r="W44" s="165"/>
      <c r="X44" s="165"/>
      <c r="Y44" s="154"/>
      <c r="Z44" s="154"/>
      <c r="AA44" s="154"/>
      <c r="AB44" s="154"/>
      <c r="AC44" s="154"/>
      <c r="AD44" s="154"/>
      <c r="AE44" s="154"/>
      <c r="AF44" s="154"/>
      <c r="AG44" s="154" t="s">
        <v>136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x14ac:dyDescent="0.2">
      <c r="A45" s="168" t="s">
        <v>116</v>
      </c>
      <c r="B45" s="169" t="s">
        <v>78</v>
      </c>
      <c r="C45" s="191" t="s">
        <v>79</v>
      </c>
      <c r="D45" s="170"/>
      <c r="E45" s="171"/>
      <c r="F45" s="172"/>
      <c r="G45" s="172">
        <f>SUMIF(AG46:AG53,"&lt;&gt;NOR",G46:G53)</f>
        <v>0</v>
      </c>
      <c r="H45" s="172"/>
      <c r="I45" s="172">
        <f>SUM(I46:I53)</f>
        <v>0</v>
      </c>
      <c r="J45" s="172"/>
      <c r="K45" s="172">
        <f>SUM(K46:K53)</f>
        <v>0</v>
      </c>
      <c r="L45" s="172"/>
      <c r="M45" s="172">
        <f>SUM(M46:M53)</f>
        <v>0</v>
      </c>
      <c r="N45" s="171"/>
      <c r="O45" s="171">
        <f>SUM(O46:O53)</f>
        <v>0</v>
      </c>
      <c r="P45" s="171"/>
      <c r="Q45" s="171">
        <f>SUM(Q46:Q53)</f>
        <v>0</v>
      </c>
      <c r="R45" s="172"/>
      <c r="S45" s="172"/>
      <c r="T45" s="173"/>
      <c r="U45" s="167"/>
      <c r="V45" s="167">
        <f>SUM(V46:V53)</f>
        <v>37.799999999999997</v>
      </c>
      <c r="W45" s="167"/>
      <c r="X45" s="167"/>
      <c r="AG45" t="s">
        <v>117</v>
      </c>
    </row>
    <row r="46" spans="1:60" ht="22.5" outlineLevel="1" x14ac:dyDescent="0.2">
      <c r="A46" s="175">
        <v>23</v>
      </c>
      <c r="B46" s="176" t="s">
        <v>194</v>
      </c>
      <c r="C46" s="193" t="s">
        <v>195</v>
      </c>
      <c r="D46" s="177" t="s">
        <v>190</v>
      </c>
      <c r="E46" s="178">
        <v>9.4553700000000003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15</v>
      </c>
      <c r="M46" s="180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80" t="s">
        <v>196</v>
      </c>
      <c r="S46" s="180" t="s">
        <v>131</v>
      </c>
      <c r="T46" s="181" t="s">
        <v>132</v>
      </c>
      <c r="U46" s="165">
        <v>1.8160000000000001</v>
      </c>
      <c r="V46" s="165">
        <f>ROUND(E46*U46,2)</f>
        <v>17.170000000000002</v>
      </c>
      <c r="W46" s="165"/>
      <c r="X46" s="165" t="s">
        <v>197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198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1"/>
      <c r="B47" s="162"/>
      <c r="C47" s="254" t="s">
        <v>199</v>
      </c>
      <c r="D47" s="255"/>
      <c r="E47" s="255"/>
      <c r="F47" s="255"/>
      <c r="G47" s="255"/>
      <c r="H47" s="165"/>
      <c r="I47" s="165"/>
      <c r="J47" s="165"/>
      <c r="K47" s="165"/>
      <c r="L47" s="165"/>
      <c r="M47" s="165"/>
      <c r="N47" s="164"/>
      <c r="O47" s="164"/>
      <c r="P47" s="164"/>
      <c r="Q47" s="164"/>
      <c r="R47" s="165"/>
      <c r="S47" s="165"/>
      <c r="T47" s="165"/>
      <c r="U47" s="165"/>
      <c r="V47" s="165"/>
      <c r="W47" s="165"/>
      <c r="X47" s="165"/>
      <c r="Y47" s="154"/>
      <c r="Z47" s="154"/>
      <c r="AA47" s="154"/>
      <c r="AB47" s="154"/>
      <c r="AC47" s="154"/>
      <c r="AD47" s="154"/>
      <c r="AE47" s="154"/>
      <c r="AF47" s="154"/>
      <c r="AG47" s="154" t="s">
        <v>136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89" t="str">
        <f>C47</f>
        <v>nebo vybouraných hmot nošením nebo přehazováním k místu nakládky přístupnému normálním dopravním prostředkům,</v>
      </c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75">
        <v>24</v>
      </c>
      <c r="B48" s="176" t="s">
        <v>200</v>
      </c>
      <c r="C48" s="193" t="s">
        <v>201</v>
      </c>
      <c r="D48" s="177" t="s">
        <v>190</v>
      </c>
      <c r="E48" s="178">
        <v>9.4553700000000003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15</v>
      </c>
      <c r="M48" s="180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80" t="s">
        <v>196</v>
      </c>
      <c r="S48" s="180" t="s">
        <v>131</v>
      </c>
      <c r="T48" s="181" t="s">
        <v>132</v>
      </c>
      <c r="U48" s="165">
        <v>0.75</v>
      </c>
      <c r="V48" s="165">
        <f>ROUND(E48*U48,2)</f>
        <v>7.09</v>
      </c>
      <c r="W48" s="165"/>
      <c r="X48" s="165" t="s">
        <v>197</v>
      </c>
      <c r="Y48" s="154"/>
      <c r="Z48" s="154"/>
      <c r="AA48" s="154"/>
      <c r="AB48" s="154"/>
      <c r="AC48" s="154"/>
      <c r="AD48" s="154"/>
      <c r="AE48" s="154"/>
      <c r="AF48" s="154"/>
      <c r="AG48" s="154" t="s">
        <v>198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254" t="s">
        <v>199</v>
      </c>
      <c r="D49" s="255"/>
      <c r="E49" s="255"/>
      <c r="F49" s="255"/>
      <c r="G49" s="255"/>
      <c r="H49" s="165"/>
      <c r="I49" s="165"/>
      <c r="J49" s="165"/>
      <c r="K49" s="165"/>
      <c r="L49" s="165"/>
      <c r="M49" s="165"/>
      <c r="N49" s="164"/>
      <c r="O49" s="164"/>
      <c r="P49" s="164"/>
      <c r="Q49" s="164"/>
      <c r="R49" s="165"/>
      <c r="S49" s="165"/>
      <c r="T49" s="165"/>
      <c r="U49" s="165"/>
      <c r="V49" s="165"/>
      <c r="W49" s="165"/>
      <c r="X49" s="165"/>
      <c r="Y49" s="154"/>
      <c r="Z49" s="154"/>
      <c r="AA49" s="154"/>
      <c r="AB49" s="154"/>
      <c r="AC49" s="154"/>
      <c r="AD49" s="154"/>
      <c r="AE49" s="154"/>
      <c r="AF49" s="154"/>
      <c r="AG49" s="154" t="s">
        <v>136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89" t="str">
        <f>C49</f>
        <v>nebo vybouraných hmot nošením nebo přehazováním k místu nakládky přístupnému normálním dopravním prostředkům,</v>
      </c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82">
        <v>25</v>
      </c>
      <c r="B50" s="183" t="s">
        <v>202</v>
      </c>
      <c r="C50" s="192" t="s">
        <v>203</v>
      </c>
      <c r="D50" s="184" t="s">
        <v>190</v>
      </c>
      <c r="E50" s="185">
        <v>9.4553700000000003</v>
      </c>
      <c r="F50" s="186"/>
      <c r="G50" s="187">
        <f>ROUND(E50*F50,2)</f>
        <v>0</v>
      </c>
      <c r="H50" s="186"/>
      <c r="I50" s="187">
        <f>ROUND(E50*H50,2)</f>
        <v>0</v>
      </c>
      <c r="J50" s="186"/>
      <c r="K50" s="187">
        <f>ROUND(E50*J50,2)</f>
        <v>0</v>
      </c>
      <c r="L50" s="187">
        <v>15</v>
      </c>
      <c r="M50" s="187">
        <f>G50*(1+L50/100)</f>
        <v>0</v>
      </c>
      <c r="N50" s="185">
        <v>0</v>
      </c>
      <c r="O50" s="185">
        <f>ROUND(E50*N50,2)</f>
        <v>0</v>
      </c>
      <c r="P50" s="185">
        <v>0</v>
      </c>
      <c r="Q50" s="185">
        <f>ROUND(E50*P50,2)</f>
        <v>0</v>
      </c>
      <c r="R50" s="187" t="s">
        <v>175</v>
      </c>
      <c r="S50" s="187" t="s">
        <v>131</v>
      </c>
      <c r="T50" s="188" t="s">
        <v>132</v>
      </c>
      <c r="U50" s="165">
        <v>0.49</v>
      </c>
      <c r="V50" s="165">
        <f>ROUND(E50*U50,2)</f>
        <v>4.63</v>
      </c>
      <c r="W50" s="165"/>
      <c r="X50" s="165" t="s">
        <v>197</v>
      </c>
      <c r="Y50" s="154"/>
      <c r="Z50" s="154"/>
      <c r="AA50" s="154"/>
      <c r="AB50" s="154"/>
      <c r="AC50" s="154"/>
      <c r="AD50" s="154"/>
      <c r="AE50" s="154"/>
      <c r="AF50" s="154"/>
      <c r="AG50" s="154" t="s">
        <v>198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82">
        <v>26</v>
      </c>
      <c r="B51" s="183" t="s">
        <v>204</v>
      </c>
      <c r="C51" s="192" t="s">
        <v>205</v>
      </c>
      <c r="D51" s="184" t="s">
        <v>190</v>
      </c>
      <c r="E51" s="185">
        <v>9.4553700000000003</v>
      </c>
      <c r="F51" s="186"/>
      <c r="G51" s="187">
        <f>ROUND(E51*F51,2)</f>
        <v>0</v>
      </c>
      <c r="H51" s="186"/>
      <c r="I51" s="187">
        <f>ROUND(E51*H51,2)</f>
        <v>0</v>
      </c>
      <c r="J51" s="186"/>
      <c r="K51" s="187">
        <f>ROUND(E51*J51,2)</f>
        <v>0</v>
      </c>
      <c r="L51" s="187">
        <v>15</v>
      </c>
      <c r="M51" s="187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7" t="s">
        <v>175</v>
      </c>
      <c r="S51" s="187" t="s">
        <v>131</v>
      </c>
      <c r="T51" s="188" t="s">
        <v>132</v>
      </c>
      <c r="U51" s="165">
        <v>0</v>
      </c>
      <c r="V51" s="165">
        <f>ROUND(E51*U51,2)</f>
        <v>0</v>
      </c>
      <c r="W51" s="165"/>
      <c r="X51" s="165" t="s">
        <v>197</v>
      </c>
      <c r="Y51" s="154"/>
      <c r="Z51" s="154"/>
      <c r="AA51" s="154"/>
      <c r="AB51" s="154"/>
      <c r="AC51" s="154"/>
      <c r="AD51" s="154"/>
      <c r="AE51" s="154"/>
      <c r="AF51" s="154"/>
      <c r="AG51" s="154" t="s">
        <v>198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82">
        <v>27</v>
      </c>
      <c r="B52" s="183" t="s">
        <v>206</v>
      </c>
      <c r="C52" s="192" t="s">
        <v>207</v>
      </c>
      <c r="D52" s="184" t="s">
        <v>190</v>
      </c>
      <c r="E52" s="185">
        <v>9.4553700000000003</v>
      </c>
      <c r="F52" s="186"/>
      <c r="G52" s="187">
        <f>ROUND(E52*F52,2)</f>
        <v>0</v>
      </c>
      <c r="H52" s="186"/>
      <c r="I52" s="187">
        <f>ROUND(E52*H52,2)</f>
        <v>0</v>
      </c>
      <c r="J52" s="186"/>
      <c r="K52" s="187">
        <f>ROUND(E52*J52,2)</f>
        <v>0</v>
      </c>
      <c r="L52" s="187">
        <v>15</v>
      </c>
      <c r="M52" s="187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7" t="s">
        <v>175</v>
      </c>
      <c r="S52" s="187" t="s">
        <v>131</v>
      </c>
      <c r="T52" s="188" t="s">
        <v>132</v>
      </c>
      <c r="U52" s="165">
        <v>0.94199999999999995</v>
      </c>
      <c r="V52" s="165">
        <f>ROUND(E52*U52,2)</f>
        <v>8.91</v>
      </c>
      <c r="W52" s="165"/>
      <c r="X52" s="165" t="s">
        <v>197</v>
      </c>
      <c r="Y52" s="154"/>
      <c r="Z52" s="154"/>
      <c r="AA52" s="154"/>
      <c r="AB52" s="154"/>
      <c r="AC52" s="154"/>
      <c r="AD52" s="154"/>
      <c r="AE52" s="154"/>
      <c r="AF52" s="154"/>
      <c r="AG52" s="154" t="s">
        <v>198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82">
        <v>28</v>
      </c>
      <c r="B53" s="183" t="s">
        <v>208</v>
      </c>
      <c r="C53" s="192" t="s">
        <v>209</v>
      </c>
      <c r="D53" s="184" t="s">
        <v>190</v>
      </c>
      <c r="E53" s="185">
        <v>9.4553700000000003</v>
      </c>
      <c r="F53" s="186"/>
      <c r="G53" s="187">
        <f>ROUND(E53*F53,2)</f>
        <v>0</v>
      </c>
      <c r="H53" s="186"/>
      <c r="I53" s="187">
        <f>ROUND(E53*H53,2)</f>
        <v>0</v>
      </c>
      <c r="J53" s="186"/>
      <c r="K53" s="187">
        <f>ROUND(E53*J53,2)</f>
        <v>0</v>
      </c>
      <c r="L53" s="187">
        <v>15</v>
      </c>
      <c r="M53" s="187">
        <f>G53*(1+L53/100)</f>
        <v>0</v>
      </c>
      <c r="N53" s="185">
        <v>0</v>
      </c>
      <c r="O53" s="185">
        <f>ROUND(E53*N53,2)</f>
        <v>0</v>
      </c>
      <c r="P53" s="185">
        <v>0</v>
      </c>
      <c r="Q53" s="185">
        <f>ROUND(E53*P53,2)</f>
        <v>0</v>
      </c>
      <c r="R53" s="187" t="s">
        <v>175</v>
      </c>
      <c r="S53" s="187" t="s">
        <v>131</v>
      </c>
      <c r="T53" s="188" t="s">
        <v>132</v>
      </c>
      <c r="U53" s="165">
        <v>0</v>
      </c>
      <c r="V53" s="165">
        <f>ROUND(E53*U53,2)</f>
        <v>0</v>
      </c>
      <c r="W53" s="165"/>
      <c r="X53" s="165" t="s">
        <v>197</v>
      </c>
      <c r="Y53" s="154"/>
      <c r="Z53" s="154"/>
      <c r="AA53" s="154"/>
      <c r="AB53" s="154"/>
      <c r="AC53" s="154"/>
      <c r="AD53" s="154"/>
      <c r="AE53" s="154"/>
      <c r="AF53" s="154"/>
      <c r="AG53" s="154" t="s">
        <v>198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x14ac:dyDescent="0.2">
      <c r="A54" s="168" t="s">
        <v>116</v>
      </c>
      <c r="B54" s="169" t="s">
        <v>80</v>
      </c>
      <c r="C54" s="191" t="s">
        <v>81</v>
      </c>
      <c r="D54" s="170"/>
      <c r="E54" s="171"/>
      <c r="F54" s="172"/>
      <c r="G54" s="172">
        <f>SUMIF(AG55:AG56,"&lt;&gt;NOR",G55:G56)</f>
        <v>0</v>
      </c>
      <c r="H54" s="172"/>
      <c r="I54" s="172">
        <f>SUM(I55:I56)</f>
        <v>0</v>
      </c>
      <c r="J54" s="172"/>
      <c r="K54" s="172">
        <f>SUM(K55:K56)</f>
        <v>0</v>
      </c>
      <c r="L54" s="172"/>
      <c r="M54" s="172">
        <f>SUM(M55:M56)</f>
        <v>0</v>
      </c>
      <c r="N54" s="171"/>
      <c r="O54" s="171">
        <f>SUM(O55:O56)</f>
        <v>0.11</v>
      </c>
      <c r="P54" s="171"/>
      <c r="Q54" s="171">
        <f>SUM(Q55:Q56)</f>
        <v>0.05</v>
      </c>
      <c r="R54" s="172"/>
      <c r="S54" s="172"/>
      <c r="T54" s="173"/>
      <c r="U54" s="167"/>
      <c r="V54" s="167">
        <f>SUM(V55:V56)</f>
        <v>31.28</v>
      </c>
      <c r="W54" s="167"/>
      <c r="X54" s="167"/>
      <c r="AG54" t="s">
        <v>117</v>
      </c>
    </row>
    <row r="55" spans="1:60" ht="33.75" outlineLevel="1" x14ac:dyDescent="0.2">
      <c r="A55" s="182">
        <v>29</v>
      </c>
      <c r="B55" s="183" t="s">
        <v>210</v>
      </c>
      <c r="C55" s="192" t="s">
        <v>211</v>
      </c>
      <c r="D55" s="184" t="s">
        <v>129</v>
      </c>
      <c r="E55" s="185">
        <v>39</v>
      </c>
      <c r="F55" s="186"/>
      <c r="G55" s="187">
        <f>ROUND(E55*F55,2)</f>
        <v>0</v>
      </c>
      <c r="H55" s="186"/>
      <c r="I55" s="187">
        <f>ROUND(E55*H55,2)</f>
        <v>0</v>
      </c>
      <c r="J55" s="186"/>
      <c r="K55" s="187">
        <f>ROUND(E55*J55,2)</f>
        <v>0</v>
      </c>
      <c r="L55" s="187">
        <v>15</v>
      </c>
      <c r="M55" s="187">
        <f>G55*(1+L55/100)</f>
        <v>0</v>
      </c>
      <c r="N55" s="185">
        <v>2.7899999999999999E-3</v>
      </c>
      <c r="O55" s="185">
        <f>ROUND(E55*N55,2)</f>
        <v>0.11</v>
      </c>
      <c r="P55" s="185">
        <v>0</v>
      </c>
      <c r="Q55" s="185">
        <f>ROUND(E55*P55,2)</f>
        <v>0</v>
      </c>
      <c r="R55" s="187" t="s">
        <v>212</v>
      </c>
      <c r="S55" s="187" t="s">
        <v>131</v>
      </c>
      <c r="T55" s="188" t="s">
        <v>122</v>
      </c>
      <c r="U55" s="165">
        <v>0.71</v>
      </c>
      <c r="V55" s="165">
        <f>ROUND(E55*U55,2)</f>
        <v>27.69</v>
      </c>
      <c r="W55" s="165"/>
      <c r="X55" s="165" t="s">
        <v>123</v>
      </c>
      <c r="Y55" s="154"/>
      <c r="Z55" s="154"/>
      <c r="AA55" s="154"/>
      <c r="AB55" s="154"/>
      <c r="AC55" s="154"/>
      <c r="AD55" s="154"/>
      <c r="AE55" s="154"/>
      <c r="AF55" s="154"/>
      <c r="AG55" s="154" t="s">
        <v>147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82">
        <v>30</v>
      </c>
      <c r="B56" s="183" t="s">
        <v>213</v>
      </c>
      <c r="C56" s="192" t="s">
        <v>214</v>
      </c>
      <c r="D56" s="184" t="s">
        <v>129</v>
      </c>
      <c r="E56" s="185">
        <v>39</v>
      </c>
      <c r="F56" s="186"/>
      <c r="G56" s="187">
        <f>ROUND(E56*F56,2)</f>
        <v>0</v>
      </c>
      <c r="H56" s="186"/>
      <c r="I56" s="187">
        <f>ROUND(E56*H56,2)</f>
        <v>0</v>
      </c>
      <c r="J56" s="186"/>
      <c r="K56" s="187">
        <f>ROUND(E56*J56,2)</f>
        <v>0</v>
      </c>
      <c r="L56" s="187">
        <v>15</v>
      </c>
      <c r="M56" s="187">
        <f>G56*(1+L56/100)</f>
        <v>0</v>
      </c>
      <c r="N56" s="185">
        <v>0</v>
      </c>
      <c r="O56" s="185">
        <f>ROUND(E56*N56,2)</f>
        <v>0</v>
      </c>
      <c r="P56" s="185">
        <v>1.3500000000000001E-3</v>
      </c>
      <c r="Q56" s="185">
        <f>ROUND(E56*P56,2)</f>
        <v>0.05</v>
      </c>
      <c r="R56" s="187" t="s">
        <v>212</v>
      </c>
      <c r="S56" s="187" t="s">
        <v>131</v>
      </c>
      <c r="T56" s="188" t="s">
        <v>122</v>
      </c>
      <c r="U56" s="165">
        <v>9.1999999999999998E-2</v>
      </c>
      <c r="V56" s="165">
        <f>ROUND(E56*U56,2)</f>
        <v>3.59</v>
      </c>
      <c r="W56" s="165"/>
      <c r="X56" s="165" t="s">
        <v>123</v>
      </c>
      <c r="Y56" s="154"/>
      <c r="Z56" s="154"/>
      <c r="AA56" s="154"/>
      <c r="AB56" s="154"/>
      <c r="AC56" s="154"/>
      <c r="AD56" s="154"/>
      <c r="AE56" s="154"/>
      <c r="AF56" s="154"/>
      <c r="AG56" s="154" t="s">
        <v>147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x14ac:dyDescent="0.2">
      <c r="A57" s="168" t="s">
        <v>116</v>
      </c>
      <c r="B57" s="169" t="s">
        <v>82</v>
      </c>
      <c r="C57" s="191" t="s">
        <v>83</v>
      </c>
      <c r="D57" s="170"/>
      <c r="E57" s="171"/>
      <c r="F57" s="172"/>
      <c r="G57" s="172">
        <f>SUMIF(AG58:AG74,"&lt;&gt;NOR",G58:G74)</f>
        <v>0</v>
      </c>
      <c r="H57" s="172"/>
      <c r="I57" s="172">
        <f>SUM(I58:I74)</f>
        <v>0</v>
      </c>
      <c r="J57" s="172"/>
      <c r="K57" s="172">
        <f>SUM(K58:K74)</f>
        <v>0</v>
      </c>
      <c r="L57" s="172"/>
      <c r="M57" s="172">
        <f>SUM(M58:M74)</f>
        <v>0</v>
      </c>
      <c r="N57" s="171"/>
      <c r="O57" s="171">
        <f>SUM(O58:O74)</f>
        <v>5.49</v>
      </c>
      <c r="P57" s="171"/>
      <c r="Q57" s="171">
        <f>SUM(Q58:Q74)</f>
        <v>0</v>
      </c>
      <c r="R57" s="172"/>
      <c r="S57" s="172"/>
      <c r="T57" s="173"/>
      <c r="U57" s="167"/>
      <c r="V57" s="167">
        <f>SUM(V58:V74)</f>
        <v>186</v>
      </c>
      <c r="W57" s="167"/>
      <c r="X57" s="167"/>
      <c r="AG57" t="s">
        <v>117</v>
      </c>
    </row>
    <row r="58" spans="1:60" outlineLevel="1" x14ac:dyDescent="0.2">
      <c r="A58" s="175">
        <v>31</v>
      </c>
      <c r="B58" s="176" t="s">
        <v>215</v>
      </c>
      <c r="C58" s="193" t="s">
        <v>216</v>
      </c>
      <c r="D58" s="177" t="s">
        <v>129</v>
      </c>
      <c r="E58" s="178">
        <v>45.2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15</v>
      </c>
      <c r="M58" s="180">
        <f>G58*(1+L58/100)</f>
        <v>0</v>
      </c>
      <c r="N58" s="178">
        <v>8.8699999999999994E-3</v>
      </c>
      <c r="O58" s="178">
        <f>ROUND(E58*N58,2)</f>
        <v>0.4</v>
      </c>
      <c r="P58" s="178">
        <v>0</v>
      </c>
      <c r="Q58" s="178">
        <f>ROUND(E58*P58,2)</f>
        <v>0</v>
      </c>
      <c r="R58" s="180" t="s">
        <v>139</v>
      </c>
      <c r="S58" s="180" t="s">
        <v>131</v>
      </c>
      <c r="T58" s="181" t="s">
        <v>132</v>
      </c>
      <c r="U58" s="165">
        <v>0.53</v>
      </c>
      <c r="V58" s="165">
        <f>ROUND(E58*U58,2)</f>
        <v>23.96</v>
      </c>
      <c r="W58" s="165"/>
      <c r="X58" s="165" t="s">
        <v>123</v>
      </c>
      <c r="Y58" s="154"/>
      <c r="Z58" s="154"/>
      <c r="AA58" s="154"/>
      <c r="AB58" s="154"/>
      <c r="AC58" s="154"/>
      <c r="AD58" s="154"/>
      <c r="AE58" s="154"/>
      <c r="AF58" s="154"/>
      <c r="AG58" s="154" t="s">
        <v>217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254" t="s">
        <v>218</v>
      </c>
      <c r="D59" s="255"/>
      <c r="E59" s="255"/>
      <c r="F59" s="255"/>
      <c r="G59" s="255"/>
      <c r="H59" s="165"/>
      <c r="I59" s="165"/>
      <c r="J59" s="165"/>
      <c r="K59" s="165"/>
      <c r="L59" s="165"/>
      <c r="M59" s="165"/>
      <c r="N59" s="164"/>
      <c r="O59" s="164"/>
      <c r="P59" s="164"/>
      <c r="Q59" s="164"/>
      <c r="R59" s="165"/>
      <c r="S59" s="165"/>
      <c r="T59" s="165"/>
      <c r="U59" s="165"/>
      <c r="V59" s="165"/>
      <c r="W59" s="165"/>
      <c r="X59" s="165"/>
      <c r="Y59" s="154"/>
      <c r="Z59" s="154"/>
      <c r="AA59" s="154"/>
      <c r="AB59" s="154"/>
      <c r="AC59" s="154"/>
      <c r="AD59" s="154"/>
      <c r="AE59" s="154"/>
      <c r="AF59" s="154"/>
      <c r="AG59" s="154" t="s">
        <v>136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89" t="str">
        <f>C59</f>
        <v>na montážní pěnu, zapravení omítky pod parapetem, těsnění spáry mezi parapetem a rámem okna, dodávka silikonu.</v>
      </c>
      <c r="BB59" s="154"/>
      <c r="BC59" s="154"/>
      <c r="BD59" s="154"/>
      <c r="BE59" s="154"/>
      <c r="BF59" s="154"/>
      <c r="BG59" s="154"/>
      <c r="BH59" s="154"/>
    </row>
    <row r="60" spans="1:60" ht="33.75" outlineLevel="1" x14ac:dyDescent="0.2">
      <c r="A60" s="182">
        <v>32</v>
      </c>
      <c r="B60" s="183" t="s">
        <v>219</v>
      </c>
      <c r="C60" s="192" t="s">
        <v>220</v>
      </c>
      <c r="D60" s="184" t="s">
        <v>129</v>
      </c>
      <c r="E60" s="185">
        <v>198.67</v>
      </c>
      <c r="F60" s="186"/>
      <c r="G60" s="187">
        <f>ROUND(E60*F60,2)</f>
        <v>0</v>
      </c>
      <c r="H60" s="186"/>
      <c r="I60" s="187">
        <f>ROUND(E60*H60,2)</f>
        <v>0</v>
      </c>
      <c r="J60" s="186"/>
      <c r="K60" s="187">
        <f>ROUND(E60*J60,2)</f>
        <v>0</v>
      </c>
      <c r="L60" s="187">
        <v>15</v>
      </c>
      <c r="M60" s="187">
        <f>G60*(1+L60/100)</f>
        <v>0</v>
      </c>
      <c r="N60" s="185">
        <v>0</v>
      </c>
      <c r="O60" s="185">
        <f>ROUND(E60*N60,2)</f>
        <v>0</v>
      </c>
      <c r="P60" s="185">
        <v>0</v>
      </c>
      <c r="Q60" s="185">
        <f>ROUND(E60*P60,2)</f>
        <v>0</v>
      </c>
      <c r="R60" s="187" t="s">
        <v>221</v>
      </c>
      <c r="S60" s="187" t="s">
        <v>131</v>
      </c>
      <c r="T60" s="188" t="s">
        <v>132</v>
      </c>
      <c r="U60" s="165">
        <v>0.18</v>
      </c>
      <c r="V60" s="165">
        <f>ROUND(E60*U60,2)</f>
        <v>35.76</v>
      </c>
      <c r="W60" s="165"/>
      <c r="X60" s="165" t="s">
        <v>123</v>
      </c>
      <c r="Y60" s="154"/>
      <c r="Z60" s="154"/>
      <c r="AA60" s="154"/>
      <c r="AB60" s="154"/>
      <c r="AC60" s="154"/>
      <c r="AD60" s="154"/>
      <c r="AE60" s="154"/>
      <c r="AF60" s="154"/>
      <c r="AG60" s="154" t="s">
        <v>217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33.75" outlineLevel="1" x14ac:dyDescent="0.2">
      <c r="A61" s="175">
        <v>33</v>
      </c>
      <c r="B61" s="176" t="s">
        <v>222</v>
      </c>
      <c r="C61" s="193" t="s">
        <v>223</v>
      </c>
      <c r="D61" s="177" t="s">
        <v>129</v>
      </c>
      <c r="E61" s="178">
        <v>45.2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15</v>
      </c>
      <c r="M61" s="180">
        <f>G61*(1+L61/100)</f>
        <v>0</v>
      </c>
      <c r="N61" s="178">
        <v>1.2E-4</v>
      </c>
      <c r="O61" s="178">
        <f>ROUND(E61*N61,2)</f>
        <v>0.01</v>
      </c>
      <c r="P61" s="178">
        <v>0</v>
      </c>
      <c r="Q61" s="178">
        <f>ROUND(E61*P61,2)</f>
        <v>0</v>
      </c>
      <c r="R61" s="180" t="s">
        <v>221</v>
      </c>
      <c r="S61" s="180" t="s">
        <v>131</v>
      </c>
      <c r="T61" s="181" t="s">
        <v>132</v>
      </c>
      <c r="U61" s="165">
        <v>0.64</v>
      </c>
      <c r="V61" s="165">
        <f>ROUND(E61*U61,2)</f>
        <v>28.93</v>
      </c>
      <c r="W61" s="165"/>
      <c r="X61" s="165" t="s">
        <v>123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217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265" t="s">
        <v>224</v>
      </c>
      <c r="D62" s="266"/>
      <c r="E62" s="266"/>
      <c r="F62" s="266"/>
      <c r="G62" s="266"/>
      <c r="H62" s="165"/>
      <c r="I62" s="165"/>
      <c r="J62" s="165"/>
      <c r="K62" s="165"/>
      <c r="L62" s="165"/>
      <c r="M62" s="165"/>
      <c r="N62" s="164"/>
      <c r="O62" s="164"/>
      <c r="P62" s="164"/>
      <c r="Q62" s="164"/>
      <c r="R62" s="165"/>
      <c r="S62" s="165"/>
      <c r="T62" s="165"/>
      <c r="U62" s="165"/>
      <c r="V62" s="165"/>
      <c r="W62" s="165"/>
      <c r="X62" s="165"/>
      <c r="Y62" s="154"/>
      <c r="Z62" s="154"/>
      <c r="AA62" s="154"/>
      <c r="AB62" s="154"/>
      <c r="AC62" s="154"/>
      <c r="AD62" s="154"/>
      <c r="AE62" s="154"/>
      <c r="AF62" s="154"/>
      <c r="AG62" s="154" t="s">
        <v>225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82">
        <v>34</v>
      </c>
      <c r="B63" s="183" t="s">
        <v>226</v>
      </c>
      <c r="C63" s="192" t="s">
        <v>227</v>
      </c>
      <c r="D63" s="184" t="s">
        <v>129</v>
      </c>
      <c r="E63" s="185">
        <v>198.67</v>
      </c>
      <c r="F63" s="186"/>
      <c r="G63" s="187">
        <f t="shared" ref="G63:G73" si="0">ROUND(E63*F63,2)</f>
        <v>0</v>
      </c>
      <c r="H63" s="186"/>
      <c r="I63" s="187">
        <f t="shared" ref="I63:I73" si="1">ROUND(E63*H63,2)</f>
        <v>0</v>
      </c>
      <c r="J63" s="186"/>
      <c r="K63" s="187">
        <f t="shared" ref="K63:K73" si="2">ROUND(E63*J63,2)</f>
        <v>0</v>
      </c>
      <c r="L63" s="187">
        <v>15</v>
      </c>
      <c r="M63" s="187">
        <f t="shared" ref="M63:M73" si="3">G63*(1+L63/100)</f>
        <v>0</v>
      </c>
      <c r="N63" s="185">
        <v>2.0000000000000002E-5</v>
      </c>
      <c r="O63" s="185">
        <f t="shared" ref="O63:O73" si="4">ROUND(E63*N63,2)</f>
        <v>0</v>
      </c>
      <c r="P63" s="185">
        <v>0</v>
      </c>
      <c r="Q63" s="185">
        <f t="shared" ref="Q63:Q73" si="5">ROUND(E63*P63,2)</f>
        <v>0</v>
      </c>
      <c r="R63" s="187" t="s">
        <v>221</v>
      </c>
      <c r="S63" s="187" t="s">
        <v>131</v>
      </c>
      <c r="T63" s="188" t="s">
        <v>122</v>
      </c>
      <c r="U63" s="165">
        <v>0.49</v>
      </c>
      <c r="V63" s="165">
        <f t="shared" ref="V63:V73" si="6">ROUND(E63*U63,2)</f>
        <v>97.35</v>
      </c>
      <c r="W63" s="165"/>
      <c r="X63" s="165" t="s">
        <v>123</v>
      </c>
      <c r="Y63" s="154"/>
      <c r="Z63" s="154"/>
      <c r="AA63" s="154"/>
      <c r="AB63" s="154"/>
      <c r="AC63" s="154"/>
      <c r="AD63" s="154"/>
      <c r="AE63" s="154"/>
      <c r="AF63" s="154"/>
      <c r="AG63" s="154" t="s">
        <v>147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82">
        <v>35</v>
      </c>
      <c r="B64" s="183" t="s">
        <v>228</v>
      </c>
      <c r="C64" s="192" t="s">
        <v>229</v>
      </c>
      <c r="D64" s="184" t="s">
        <v>174</v>
      </c>
      <c r="E64" s="185">
        <v>2</v>
      </c>
      <c r="F64" s="186"/>
      <c r="G64" s="187">
        <f t="shared" si="0"/>
        <v>0</v>
      </c>
      <c r="H64" s="186"/>
      <c r="I64" s="187">
        <f t="shared" si="1"/>
        <v>0</v>
      </c>
      <c r="J64" s="186"/>
      <c r="K64" s="187">
        <f t="shared" si="2"/>
        <v>0</v>
      </c>
      <c r="L64" s="187">
        <v>15</v>
      </c>
      <c r="M64" s="187">
        <f t="shared" si="3"/>
        <v>0</v>
      </c>
      <c r="N64" s="185">
        <v>0.36399999999999999</v>
      </c>
      <c r="O64" s="185">
        <f t="shared" si="4"/>
        <v>0.73</v>
      </c>
      <c r="P64" s="185">
        <v>0</v>
      </c>
      <c r="Q64" s="185">
        <f t="shared" si="5"/>
        <v>0</v>
      </c>
      <c r="R64" s="187"/>
      <c r="S64" s="187" t="s">
        <v>121</v>
      </c>
      <c r="T64" s="188" t="s">
        <v>132</v>
      </c>
      <c r="U64" s="165">
        <v>0</v>
      </c>
      <c r="V64" s="165">
        <f t="shared" si="6"/>
        <v>0</v>
      </c>
      <c r="W64" s="165"/>
      <c r="X64" s="165" t="s">
        <v>155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156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82">
        <v>36</v>
      </c>
      <c r="B65" s="183" t="s">
        <v>230</v>
      </c>
      <c r="C65" s="192" t="s">
        <v>231</v>
      </c>
      <c r="D65" s="184" t="s">
        <v>174</v>
      </c>
      <c r="E65" s="185">
        <v>1</v>
      </c>
      <c r="F65" s="186"/>
      <c r="G65" s="187">
        <f t="shared" si="0"/>
        <v>0</v>
      </c>
      <c r="H65" s="186"/>
      <c r="I65" s="187">
        <f t="shared" si="1"/>
        <v>0</v>
      </c>
      <c r="J65" s="186"/>
      <c r="K65" s="187">
        <f t="shared" si="2"/>
        <v>0</v>
      </c>
      <c r="L65" s="187">
        <v>15</v>
      </c>
      <c r="M65" s="187">
        <f t="shared" si="3"/>
        <v>0</v>
      </c>
      <c r="N65" s="185">
        <v>0.41199999999999998</v>
      </c>
      <c r="O65" s="185">
        <f t="shared" si="4"/>
        <v>0.41</v>
      </c>
      <c r="P65" s="185">
        <v>0</v>
      </c>
      <c r="Q65" s="185">
        <f t="shared" si="5"/>
        <v>0</v>
      </c>
      <c r="R65" s="187"/>
      <c r="S65" s="187" t="s">
        <v>121</v>
      </c>
      <c r="T65" s="188" t="s">
        <v>132</v>
      </c>
      <c r="U65" s="165">
        <v>0</v>
      </c>
      <c r="V65" s="165">
        <f t="shared" si="6"/>
        <v>0</v>
      </c>
      <c r="W65" s="165"/>
      <c r="X65" s="165" t="s">
        <v>155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156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82">
        <v>37</v>
      </c>
      <c r="B66" s="183" t="s">
        <v>232</v>
      </c>
      <c r="C66" s="192" t="s">
        <v>233</v>
      </c>
      <c r="D66" s="184" t="s">
        <v>174</v>
      </c>
      <c r="E66" s="185">
        <v>15</v>
      </c>
      <c r="F66" s="186"/>
      <c r="G66" s="187">
        <f t="shared" si="0"/>
        <v>0</v>
      </c>
      <c r="H66" s="186"/>
      <c r="I66" s="187">
        <f t="shared" si="1"/>
        <v>0</v>
      </c>
      <c r="J66" s="186"/>
      <c r="K66" s="187">
        <f t="shared" si="2"/>
        <v>0</v>
      </c>
      <c r="L66" s="187">
        <v>15</v>
      </c>
      <c r="M66" s="187">
        <f t="shared" si="3"/>
        <v>0</v>
      </c>
      <c r="N66" s="185">
        <v>0.1052</v>
      </c>
      <c r="O66" s="185">
        <f t="shared" si="4"/>
        <v>1.58</v>
      </c>
      <c r="P66" s="185">
        <v>0</v>
      </c>
      <c r="Q66" s="185">
        <f t="shared" si="5"/>
        <v>0</v>
      </c>
      <c r="R66" s="187"/>
      <c r="S66" s="187" t="s">
        <v>121</v>
      </c>
      <c r="T66" s="188" t="s">
        <v>132</v>
      </c>
      <c r="U66" s="165">
        <v>0</v>
      </c>
      <c r="V66" s="165">
        <f t="shared" si="6"/>
        <v>0</v>
      </c>
      <c r="W66" s="165"/>
      <c r="X66" s="165" t="s">
        <v>155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156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22.5" outlineLevel="1" x14ac:dyDescent="0.2">
      <c r="A67" s="182">
        <v>38</v>
      </c>
      <c r="B67" s="183" t="s">
        <v>234</v>
      </c>
      <c r="C67" s="192" t="s">
        <v>235</v>
      </c>
      <c r="D67" s="184" t="s">
        <v>174</v>
      </c>
      <c r="E67" s="185">
        <v>7</v>
      </c>
      <c r="F67" s="186"/>
      <c r="G67" s="187">
        <f t="shared" si="0"/>
        <v>0</v>
      </c>
      <c r="H67" s="186"/>
      <c r="I67" s="187">
        <f t="shared" si="1"/>
        <v>0</v>
      </c>
      <c r="J67" s="186"/>
      <c r="K67" s="187">
        <f t="shared" si="2"/>
        <v>0</v>
      </c>
      <c r="L67" s="187">
        <v>15</v>
      </c>
      <c r="M67" s="187">
        <f t="shared" si="3"/>
        <v>0</v>
      </c>
      <c r="N67" s="185">
        <v>0.16625000000000001</v>
      </c>
      <c r="O67" s="185">
        <f t="shared" si="4"/>
        <v>1.1599999999999999</v>
      </c>
      <c r="P67" s="185">
        <v>0</v>
      </c>
      <c r="Q67" s="185">
        <f t="shared" si="5"/>
        <v>0</v>
      </c>
      <c r="R67" s="187"/>
      <c r="S67" s="187" t="s">
        <v>121</v>
      </c>
      <c r="T67" s="188" t="s">
        <v>132</v>
      </c>
      <c r="U67" s="165">
        <v>0</v>
      </c>
      <c r="V67" s="165">
        <f t="shared" si="6"/>
        <v>0</v>
      </c>
      <c r="W67" s="165"/>
      <c r="X67" s="165" t="s">
        <v>155</v>
      </c>
      <c r="Y67" s="154"/>
      <c r="Z67" s="154"/>
      <c r="AA67" s="154"/>
      <c r="AB67" s="154"/>
      <c r="AC67" s="154"/>
      <c r="AD67" s="154"/>
      <c r="AE67" s="154"/>
      <c r="AF67" s="154"/>
      <c r="AG67" s="154" t="s">
        <v>156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ht="22.5" outlineLevel="1" x14ac:dyDescent="0.2">
      <c r="A68" s="182">
        <v>39</v>
      </c>
      <c r="B68" s="183" t="s">
        <v>236</v>
      </c>
      <c r="C68" s="192" t="s">
        <v>237</v>
      </c>
      <c r="D68" s="184" t="s">
        <v>174</v>
      </c>
      <c r="E68" s="185">
        <v>2</v>
      </c>
      <c r="F68" s="186"/>
      <c r="G68" s="187">
        <f t="shared" si="0"/>
        <v>0</v>
      </c>
      <c r="H68" s="186"/>
      <c r="I68" s="187">
        <f t="shared" si="1"/>
        <v>0</v>
      </c>
      <c r="J68" s="186"/>
      <c r="K68" s="187">
        <f t="shared" si="2"/>
        <v>0</v>
      </c>
      <c r="L68" s="187">
        <v>15</v>
      </c>
      <c r="M68" s="187">
        <f t="shared" si="3"/>
        <v>0</v>
      </c>
      <c r="N68" s="185">
        <v>0.14157</v>
      </c>
      <c r="O68" s="185">
        <f t="shared" si="4"/>
        <v>0.28000000000000003</v>
      </c>
      <c r="P68" s="185">
        <v>0</v>
      </c>
      <c r="Q68" s="185">
        <f t="shared" si="5"/>
        <v>0</v>
      </c>
      <c r="R68" s="187"/>
      <c r="S68" s="187" t="s">
        <v>121</v>
      </c>
      <c r="T68" s="188" t="s">
        <v>132</v>
      </c>
      <c r="U68" s="165">
        <v>0</v>
      </c>
      <c r="V68" s="165">
        <f t="shared" si="6"/>
        <v>0</v>
      </c>
      <c r="W68" s="165"/>
      <c r="X68" s="165" t="s">
        <v>155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156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82">
        <v>40</v>
      </c>
      <c r="B69" s="183" t="s">
        <v>238</v>
      </c>
      <c r="C69" s="192" t="s">
        <v>239</v>
      </c>
      <c r="D69" s="184" t="s">
        <v>174</v>
      </c>
      <c r="E69" s="185">
        <v>4</v>
      </c>
      <c r="F69" s="186"/>
      <c r="G69" s="187">
        <f t="shared" si="0"/>
        <v>0</v>
      </c>
      <c r="H69" s="186"/>
      <c r="I69" s="187">
        <f t="shared" si="1"/>
        <v>0</v>
      </c>
      <c r="J69" s="186"/>
      <c r="K69" s="187">
        <f t="shared" si="2"/>
        <v>0</v>
      </c>
      <c r="L69" s="187">
        <v>15</v>
      </c>
      <c r="M69" s="187">
        <f t="shared" si="3"/>
        <v>0</v>
      </c>
      <c r="N69" s="185">
        <v>2.52E-2</v>
      </c>
      <c r="O69" s="185">
        <f t="shared" si="4"/>
        <v>0.1</v>
      </c>
      <c r="P69" s="185">
        <v>0</v>
      </c>
      <c r="Q69" s="185">
        <f t="shared" si="5"/>
        <v>0</v>
      </c>
      <c r="R69" s="187"/>
      <c r="S69" s="187" t="s">
        <v>121</v>
      </c>
      <c r="T69" s="188" t="s">
        <v>132</v>
      </c>
      <c r="U69" s="165">
        <v>0</v>
      </c>
      <c r="V69" s="165">
        <f t="shared" si="6"/>
        <v>0</v>
      </c>
      <c r="W69" s="165"/>
      <c r="X69" s="165" t="s">
        <v>155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156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82">
        <v>41</v>
      </c>
      <c r="B70" s="183" t="s">
        <v>240</v>
      </c>
      <c r="C70" s="192" t="s">
        <v>241</v>
      </c>
      <c r="D70" s="184" t="s">
        <v>174</v>
      </c>
      <c r="E70" s="185">
        <v>3</v>
      </c>
      <c r="F70" s="186"/>
      <c r="G70" s="187">
        <f t="shared" si="0"/>
        <v>0</v>
      </c>
      <c r="H70" s="186"/>
      <c r="I70" s="187">
        <f t="shared" si="1"/>
        <v>0</v>
      </c>
      <c r="J70" s="186"/>
      <c r="K70" s="187">
        <f t="shared" si="2"/>
        <v>0</v>
      </c>
      <c r="L70" s="187">
        <v>15</v>
      </c>
      <c r="M70" s="187">
        <f t="shared" si="3"/>
        <v>0</v>
      </c>
      <c r="N70" s="185">
        <v>2.2200000000000001E-2</v>
      </c>
      <c r="O70" s="185">
        <f t="shared" si="4"/>
        <v>7.0000000000000007E-2</v>
      </c>
      <c r="P70" s="185">
        <v>0</v>
      </c>
      <c r="Q70" s="185">
        <f t="shared" si="5"/>
        <v>0</v>
      </c>
      <c r="R70" s="187"/>
      <c r="S70" s="187" t="s">
        <v>121</v>
      </c>
      <c r="T70" s="188" t="s">
        <v>132</v>
      </c>
      <c r="U70" s="165">
        <v>0</v>
      </c>
      <c r="V70" s="165">
        <f t="shared" si="6"/>
        <v>0</v>
      </c>
      <c r="W70" s="165"/>
      <c r="X70" s="165" t="s">
        <v>155</v>
      </c>
      <c r="Y70" s="154"/>
      <c r="Z70" s="154"/>
      <c r="AA70" s="154"/>
      <c r="AB70" s="154"/>
      <c r="AC70" s="154"/>
      <c r="AD70" s="154"/>
      <c r="AE70" s="154"/>
      <c r="AF70" s="154"/>
      <c r="AG70" s="154" t="s">
        <v>156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82">
        <v>42</v>
      </c>
      <c r="B71" s="183" t="s">
        <v>242</v>
      </c>
      <c r="C71" s="192" t="s">
        <v>243</v>
      </c>
      <c r="D71" s="184" t="s">
        <v>174</v>
      </c>
      <c r="E71" s="185">
        <v>8</v>
      </c>
      <c r="F71" s="186"/>
      <c r="G71" s="187">
        <f t="shared" si="0"/>
        <v>0</v>
      </c>
      <c r="H71" s="186"/>
      <c r="I71" s="187">
        <f t="shared" si="1"/>
        <v>0</v>
      </c>
      <c r="J71" s="186"/>
      <c r="K71" s="187">
        <f t="shared" si="2"/>
        <v>0</v>
      </c>
      <c r="L71" s="187">
        <v>15</v>
      </c>
      <c r="M71" s="187">
        <f t="shared" si="3"/>
        <v>0</v>
      </c>
      <c r="N71" s="185">
        <v>4.7190000000000003E-2</v>
      </c>
      <c r="O71" s="185">
        <f t="shared" si="4"/>
        <v>0.38</v>
      </c>
      <c r="P71" s="185">
        <v>0</v>
      </c>
      <c r="Q71" s="185">
        <f t="shared" si="5"/>
        <v>0</v>
      </c>
      <c r="R71" s="187"/>
      <c r="S71" s="187" t="s">
        <v>121</v>
      </c>
      <c r="T71" s="188" t="s">
        <v>132</v>
      </c>
      <c r="U71" s="165">
        <v>0</v>
      </c>
      <c r="V71" s="165">
        <f t="shared" si="6"/>
        <v>0</v>
      </c>
      <c r="W71" s="165"/>
      <c r="X71" s="165" t="s">
        <v>155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156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22.5" outlineLevel="1" x14ac:dyDescent="0.2">
      <c r="A72" s="175">
        <v>43</v>
      </c>
      <c r="B72" s="176" t="s">
        <v>244</v>
      </c>
      <c r="C72" s="193" t="s">
        <v>245</v>
      </c>
      <c r="D72" s="177" t="s">
        <v>174</v>
      </c>
      <c r="E72" s="178">
        <v>2</v>
      </c>
      <c r="F72" s="179"/>
      <c r="G72" s="180">
        <f t="shared" si="0"/>
        <v>0</v>
      </c>
      <c r="H72" s="179"/>
      <c r="I72" s="180">
        <f t="shared" si="1"/>
        <v>0</v>
      </c>
      <c r="J72" s="179"/>
      <c r="K72" s="180">
        <f t="shared" si="2"/>
        <v>0</v>
      </c>
      <c r="L72" s="180">
        <v>15</v>
      </c>
      <c r="M72" s="180">
        <f t="shared" si="3"/>
        <v>0</v>
      </c>
      <c r="N72" s="178">
        <v>0.18479999999999999</v>
      </c>
      <c r="O72" s="178">
        <f t="shared" si="4"/>
        <v>0.37</v>
      </c>
      <c r="P72" s="178">
        <v>0</v>
      </c>
      <c r="Q72" s="178">
        <f t="shared" si="5"/>
        <v>0</v>
      </c>
      <c r="R72" s="180"/>
      <c r="S72" s="180" t="s">
        <v>121</v>
      </c>
      <c r="T72" s="181" t="s">
        <v>132</v>
      </c>
      <c r="U72" s="165">
        <v>0</v>
      </c>
      <c r="V72" s="165">
        <f t="shared" si="6"/>
        <v>0</v>
      </c>
      <c r="W72" s="165"/>
      <c r="X72" s="165" t="s">
        <v>155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156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61">
        <v>44</v>
      </c>
      <c r="B73" s="162" t="s">
        <v>246</v>
      </c>
      <c r="C73" s="194" t="s">
        <v>247</v>
      </c>
      <c r="D73" s="163" t="s">
        <v>0</v>
      </c>
      <c r="E73" s="190"/>
      <c r="F73" s="166"/>
      <c r="G73" s="165">
        <f t="shared" si="0"/>
        <v>0</v>
      </c>
      <c r="H73" s="166"/>
      <c r="I73" s="165">
        <f t="shared" si="1"/>
        <v>0</v>
      </c>
      <c r="J73" s="166"/>
      <c r="K73" s="165">
        <f t="shared" si="2"/>
        <v>0</v>
      </c>
      <c r="L73" s="165">
        <v>15</v>
      </c>
      <c r="M73" s="165">
        <f t="shared" si="3"/>
        <v>0</v>
      </c>
      <c r="N73" s="164">
        <v>0</v>
      </c>
      <c r="O73" s="164">
        <f t="shared" si="4"/>
        <v>0</v>
      </c>
      <c r="P73" s="164">
        <v>0</v>
      </c>
      <c r="Q73" s="164">
        <f t="shared" si="5"/>
        <v>0</v>
      </c>
      <c r="R73" s="165" t="s">
        <v>221</v>
      </c>
      <c r="S73" s="165" t="s">
        <v>131</v>
      </c>
      <c r="T73" s="165" t="s">
        <v>122</v>
      </c>
      <c r="U73" s="165">
        <v>0</v>
      </c>
      <c r="V73" s="165">
        <f t="shared" si="6"/>
        <v>0</v>
      </c>
      <c r="W73" s="165"/>
      <c r="X73" s="165" t="s">
        <v>191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192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1"/>
      <c r="B74" s="162"/>
      <c r="C74" s="263" t="s">
        <v>248</v>
      </c>
      <c r="D74" s="264"/>
      <c r="E74" s="264"/>
      <c r="F74" s="264"/>
      <c r="G74" s="264"/>
      <c r="H74" s="165"/>
      <c r="I74" s="165"/>
      <c r="J74" s="165"/>
      <c r="K74" s="165"/>
      <c r="L74" s="165"/>
      <c r="M74" s="165"/>
      <c r="N74" s="164"/>
      <c r="O74" s="164"/>
      <c r="P74" s="164"/>
      <c r="Q74" s="164"/>
      <c r="R74" s="165"/>
      <c r="S74" s="165"/>
      <c r="T74" s="165"/>
      <c r="U74" s="165"/>
      <c r="V74" s="165"/>
      <c r="W74" s="165"/>
      <c r="X74" s="165"/>
      <c r="Y74" s="154"/>
      <c r="Z74" s="154"/>
      <c r="AA74" s="154"/>
      <c r="AB74" s="154"/>
      <c r="AC74" s="154"/>
      <c r="AD74" s="154"/>
      <c r="AE74" s="154"/>
      <c r="AF74" s="154"/>
      <c r="AG74" s="154" t="s">
        <v>136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x14ac:dyDescent="0.2">
      <c r="A75" s="168" t="s">
        <v>116</v>
      </c>
      <c r="B75" s="169" t="s">
        <v>84</v>
      </c>
      <c r="C75" s="191" t="s">
        <v>85</v>
      </c>
      <c r="D75" s="170"/>
      <c r="E75" s="171"/>
      <c r="F75" s="172"/>
      <c r="G75" s="172">
        <f>SUMIF(AG76:AG77,"&lt;&gt;NOR",G76:G77)</f>
        <v>0</v>
      </c>
      <c r="H75" s="172"/>
      <c r="I75" s="172">
        <f>SUM(I76:I77)</f>
        <v>0</v>
      </c>
      <c r="J75" s="172"/>
      <c r="K75" s="172">
        <f>SUM(K76:K77)</f>
        <v>0</v>
      </c>
      <c r="L75" s="172"/>
      <c r="M75" s="172">
        <f>SUM(M76:M77)</f>
        <v>0</v>
      </c>
      <c r="N75" s="171"/>
      <c r="O75" s="171">
        <f>SUM(O76:O77)</f>
        <v>0.01</v>
      </c>
      <c r="P75" s="171"/>
      <c r="Q75" s="171">
        <f>SUM(Q76:Q77)</f>
        <v>0</v>
      </c>
      <c r="R75" s="172"/>
      <c r="S75" s="172"/>
      <c r="T75" s="173"/>
      <c r="U75" s="167"/>
      <c r="V75" s="167">
        <f>SUM(V76:V77)</f>
        <v>8.01</v>
      </c>
      <c r="W75" s="167"/>
      <c r="X75" s="167"/>
      <c r="AG75" t="s">
        <v>117</v>
      </c>
    </row>
    <row r="76" spans="1:60" outlineLevel="1" x14ac:dyDescent="0.2">
      <c r="A76" s="182">
        <v>45</v>
      </c>
      <c r="B76" s="183" t="s">
        <v>249</v>
      </c>
      <c r="C76" s="192" t="s">
        <v>250</v>
      </c>
      <c r="D76" s="184" t="s">
        <v>120</v>
      </c>
      <c r="E76" s="185">
        <v>59.600999999999999</v>
      </c>
      <c r="F76" s="186"/>
      <c r="G76" s="187">
        <f>ROUND(E76*F76,2)</f>
        <v>0</v>
      </c>
      <c r="H76" s="186"/>
      <c r="I76" s="187">
        <f>ROUND(E76*H76,2)</f>
        <v>0</v>
      </c>
      <c r="J76" s="186"/>
      <c r="K76" s="187">
        <f>ROUND(E76*J76,2)</f>
        <v>0</v>
      </c>
      <c r="L76" s="187">
        <v>15</v>
      </c>
      <c r="M76" s="187">
        <f>G76*(1+L76/100)</f>
        <v>0</v>
      </c>
      <c r="N76" s="185">
        <v>6.9999999999999994E-5</v>
      </c>
      <c r="O76" s="185">
        <f>ROUND(E76*N76,2)</f>
        <v>0</v>
      </c>
      <c r="P76" s="185">
        <v>0</v>
      </c>
      <c r="Q76" s="185">
        <f>ROUND(E76*P76,2)</f>
        <v>0</v>
      </c>
      <c r="R76" s="187" t="s">
        <v>251</v>
      </c>
      <c r="S76" s="187" t="s">
        <v>131</v>
      </c>
      <c r="T76" s="188" t="s">
        <v>132</v>
      </c>
      <c r="U76" s="165">
        <v>3.2480000000000002E-2</v>
      </c>
      <c r="V76" s="165">
        <f>ROUND(E76*U76,2)</f>
        <v>1.94</v>
      </c>
      <c r="W76" s="165"/>
      <c r="X76" s="165" t="s">
        <v>123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217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82">
        <v>46</v>
      </c>
      <c r="B77" s="183" t="s">
        <v>252</v>
      </c>
      <c r="C77" s="192" t="s">
        <v>253</v>
      </c>
      <c r="D77" s="184" t="s">
        <v>120</v>
      </c>
      <c r="E77" s="185">
        <v>59.600999999999999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15</v>
      </c>
      <c r="M77" s="187">
        <f>G77*(1+L77/100)</f>
        <v>0</v>
      </c>
      <c r="N77" s="185">
        <v>1.3999999999999999E-4</v>
      </c>
      <c r="O77" s="185">
        <f>ROUND(E77*N77,2)</f>
        <v>0.01</v>
      </c>
      <c r="P77" s="185">
        <v>0</v>
      </c>
      <c r="Q77" s="185">
        <f>ROUND(E77*P77,2)</f>
        <v>0</v>
      </c>
      <c r="R77" s="187" t="s">
        <v>251</v>
      </c>
      <c r="S77" s="187" t="s">
        <v>131</v>
      </c>
      <c r="T77" s="188" t="s">
        <v>132</v>
      </c>
      <c r="U77" s="165">
        <v>0.10191</v>
      </c>
      <c r="V77" s="165">
        <f>ROUND(E77*U77,2)</f>
        <v>6.07</v>
      </c>
      <c r="W77" s="165"/>
      <c r="X77" s="165" t="s">
        <v>123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217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168" t="s">
        <v>116</v>
      </c>
      <c r="B78" s="169" t="s">
        <v>86</v>
      </c>
      <c r="C78" s="191" t="s">
        <v>87</v>
      </c>
      <c r="D78" s="170"/>
      <c r="E78" s="171"/>
      <c r="F78" s="172"/>
      <c r="G78" s="172">
        <f>SUMIF(AG79:AG79,"&lt;&gt;NOR",G79:G79)</f>
        <v>0</v>
      </c>
      <c r="H78" s="172"/>
      <c r="I78" s="172">
        <f>SUM(I79:I79)</f>
        <v>0</v>
      </c>
      <c r="J78" s="172"/>
      <c r="K78" s="172">
        <f>SUM(K79:K79)</f>
        <v>0</v>
      </c>
      <c r="L78" s="172"/>
      <c r="M78" s="172">
        <f>SUM(M79:M79)</f>
        <v>0</v>
      </c>
      <c r="N78" s="171"/>
      <c r="O78" s="171">
        <f>SUM(O79:O79)</f>
        <v>0.19</v>
      </c>
      <c r="P78" s="171"/>
      <c r="Q78" s="171">
        <f>SUM(Q79:Q79)</f>
        <v>0</v>
      </c>
      <c r="R78" s="172"/>
      <c r="S78" s="172"/>
      <c r="T78" s="173"/>
      <c r="U78" s="167"/>
      <c r="V78" s="167">
        <f>SUM(V79:V79)</f>
        <v>14.98</v>
      </c>
      <c r="W78" s="167"/>
      <c r="X78" s="167"/>
      <c r="AG78" t="s">
        <v>117</v>
      </c>
    </row>
    <row r="79" spans="1:60" outlineLevel="1" x14ac:dyDescent="0.2">
      <c r="A79" s="182">
        <v>47</v>
      </c>
      <c r="B79" s="183" t="s">
        <v>254</v>
      </c>
      <c r="C79" s="192" t="s">
        <v>271</v>
      </c>
      <c r="D79" s="184" t="s">
        <v>120</v>
      </c>
      <c r="E79" s="185">
        <v>49.945599999999999</v>
      </c>
      <c r="F79" s="186"/>
      <c r="G79" s="187">
        <f>ROUND(E79*F79,2)</f>
        <v>0</v>
      </c>
      <c r="H79" s="186"/>
      <c r="I79" s="187">
        <f>ROUND(E79*H79,2)</f>
        <v>0</v>
      </c>
      <c r="J79" s="186"/>
      <c r="K79" s="187">
        <f>ROUND(E79*J79,2)</f>
        <v>0</v>
      </c>
      <c r="L79" s="187">
        <v>15</v>
      </c>
      <c r="M79" s="187">
        <f>G79*(1+L79/100)</f>
        <v>0</v>
      </c>
      <c r="N79" s="185">
        <v>3.82E-3</v>
      </c>
      <c r="O79" s="185">
        <f>ROUND(E79*N79,2)</f>
        <v>0.19</v>
      </c>
      <c r="P79" s="185">
        <v>0</v>
      </c>
      <c r="Q79" s="185">
        <f>ROUND(E79*P79,2)</f>
        <v>0</v>
      </c>
      <c r="R79" s="187" t="s">
        <v>255</v>
      </c>
      <c r="S79" s="187" t="s">
        <v>131</v>
      </c>
      <c r="T79" s="188" t="s">
        <v>122</v>
      </c>
      <c r="U79" s="165">
        <v>0.3</v>
      </c>
      <c r="V79" s="165">
        <f>ROUND(E79*U79,2)</f>
        <v>14.98</v>
      </c>
      <c r="W79" s="165"/>
      <c r="X79" s="165" t="s">
        <v>123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147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x14ac:dyDescent="0.2">
      <c r="A80" s="168" t="s">
        <v>116</v>
      </c>
      <c r="B80" s="169" t="s">
        <v>88</v>
      </c>
      <c r="C80" s="191" t="s">
        <v>27</v>
      </c>
      <c r="D80" s="170"/>
      <c r="E80" s="171"/>
      <c r="F80" s="172"/>
      <c r="G80" s="172">
        <f>SUMIF(AG81:AG82,"&lt;&gt;NOR",G81:G82)</f>
        <v>0</v>
      </c>
      <c r="H80" s="172"/>
      <c r="I80" s="172">
        <f>SUM(I81:I82)</f>
        <v>0</v>
      </c>
      <c r="J80" s="172"/>
      <c r="K80" s="172">
        <f>SUM(K81:K82)</f>
        <v>0</v>
      </c>
      <c r="L80" s="172"/>
      <c r="M80" s="172">
        <f>SUM(M81:M82)</f>
        <v>0</v>
      </c>
      <c r="N80" s="171"/>
      <c r="O80" s="171">
        <f>SUM(O81:O82)</f>
        <v>0</v>
      </c>
      <c r="P80" s="171"/>
      <c r="Q80" s="171">
        <f>SUM(Q81:Q82)</f>
        <v>0</v>
      </c>
      <c r="R80" s="172"/>
      <c r="S80" s="172"/>
      <c r="T80" s="173"/>
      <c r="U80" s="167"/>
      <c r="V80" s="167">
        <f>SUM(V81:V82)</f>
        <v>0</v>
      </c>
      <c r="W80" s="167"/>
      <c r="X80" s="167"/>
      <c r="AG80" t="s">
        <v>117</v>
      </c>
    </row>
    <row r="81" spans="1:60" outlineLevel="1" x14ac:dyDescent="0.2">
      <c r="A81" s="182">
        <v>48</v>
      </c>
      <c r="B81" s="183" t="s">
        <v>256</v>
      </c>
      <c r="C81" s="192" t="s">
        <v>257</v>
      </c>
      <c r="D81" s="184" t="s">
        <v>0</v>
      </c>
      <c r="E81" s="185">
        <v>2.4</v>
      </c>
      <c r="F81" s="186"/>
      <c r="G81" s="187">
        <f>ROUND(E81*F81,2)</f>
        <v>0</v>
      </c>
      <c r="H81" s="186"/>
      <c r="I81" s="187">
        <f>ROUND(E81*H81,2)</f>
        <v>0</v>
      </c>
      <c r="J81" s="186"/>
      <c r="K81" s="187">
        <f>ROUND(E81*J81,2)</f>
        <v>0</v>
      </c>
      <c r="L81" s="187">
        <v>15</v>
      </c>
      <c r="M81" s="187">
        <f>G81*(1+L81/100)</f>
        <v>0</v>
      </c>
      <c r="N81" s="185">
        <v>0</v>
      </c>
      <c r="O81" s="185">
        <f>ROUND(E81*N81,2)</f>
        <v>0</v>
      </c>
      <c r="P81" s="185">
        <v>0</v>
      </c>
      <c r="Q81" s="185">
        <f>ROUND(E81*P81,2)</f>
        <v>0</v>
      </c>
      <c r="R81" s="187"/>
      <c r="S81" s="187" t="s">
        <v>131</v>
      </c>
      <c r="T81" s="188" t="s">
        <v>132</v>
      </c>
      <c r="U81" s="165">
        <v>0</v>
      </c>
      <c r="V81" s="165">
        <f>ROUND(E81*U81,2)</f>
        <v>0</v>
      </c>
      <c r="W81" s="165"/>
      <c r="X81" s="165" t="s">
        <v>258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259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82">
        <v>49</v>
      </c>
      <c r="B82" s="183" t="s">
        <v>260</v>
      </c>
      <c r="C82" s="192" t="s">
        <v>261</v>
      </c>
      <c r="D82" s="184" t="s">
        <v>262</v>
      </c>
      <c r="E82" s="185">
        <v>1</v>
      </c>
      <c r="F82" s="186"/>
      <c r="G82" s="187">
        <f>ROUND(E82*F82,2)</f>
        <v>0</v>
      </c>
      <c r="H82" s="186"/>
      <c r="I82" s="187">
        <f>ROUND(E82*H82,2)</f>
        <v>0</v>
      </c>
      <c r="J82" s="186"/>
      <c r="K82" s="187">
        <f>ROUND(E82*J82,2)</f>
        <v>0</v>
      </c>
      <c r="L82" s="187">
        <v>15</v>
      </c>
      <c r="M82" s="187">
        <f>G82*(1+L82/100)</f>
        <v>0</v>
      </c>
      <c r="N82" s="185">
        <v>0</v>
      </c>
      <c r="O82" s="185">
        <f>ROUND(E82*N82,2)</f>
        <v>0</v>
      </c>
      <c r="P82" s="185">
        <v>0</v>
      </c>
      <c r="Q82" s="185">
        <f>ROUND(E82*P82,2)</f>
        <v>0</v>
      </c>
      <c r="R82" s="187"/>
      <c r="S82" s="187" t="s">
        <v>131</v>
      </c>
      <c r="T82" s="188" t="s">
        <v>132</v>
      </c>
      <c r="U82" s="165">
        <v>0</v>
      </c>
      <c r="V82" s="165">
        <f>ROUND(E82*U82,2)</f>
        <v>0</v>
      </c>
      <c r="W82" s="165"/>
      <c r="X82" s="165" t="s">
        <v>258</v>
      </c>
      <c r="Y82" s="154"/>
      <c r="Z82" s="154"/>
      <c r="AA82" s="154"/>
      <c r="AB82" s="154"/>
      <c r="AC82" s="154"/>
      <c r="AD82" s="154"/>
      <c r="AE82" s="154"/>
      <c r="AF82" s="154"/>
      <c r="AG82" s="154" t="s">
        <v>263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x14ac:dyDescent="0.2">
      <c r="A83" s="168" t="s">
        <v>116</v>
      </c>
      <c r="B83" s="169" t="s">
        <v>89</v>
      </c>
      <c r="C83" s="191" t="s">
        <v>28</v>
      </c>
      <c r="D83" s="170"/>
      <c r="E83" s="171"/>
      <c r="F83" s="172"/>
      <c r="G83" s="172">
        <f>SUMIF(AG84:AG85,"&lt;&gt;NOR",G84:G85)</f>
        <v>0</v>
      </c>
      <c r="H83" s="172"/>
      <c r="I83" s="172">
        <f>SUM(I84:I85)</f>
        <v>0</v>
      </c>
      <c r="J83" s="172"/>
      <c r="K83" s="172">
        <f>SUM(K84:K85)</f>
        <v>0</v>
      </c>
      <c r="L83" s="172"/>
      <c r="M83" s="172">
        <f>SUM(M84:M85)</f>
        <v>0</v>
      </c>
      <c r="N83" s="171"/>
      <c r="O83" s="171">
        <f>SUM(O84:O85)</f>
        <v>0</v>
      </c>
      <c r="P83" s="171"/>
      <c r="Q83" s="171">
        <f>SUM(Q84:Q85)</f>
        <v>0</v>
      </c>
      <c r="R83" s="172"/>
      <c r="S83" s="172"/>
      <c r="T83" s="173"/>
      <c r="U83" s="167"/>
      <c r="V83" s="167">
        <f>SUM(V84:V85)</f>
        <v>0</v>
      </c>
      <c r="W83" s="167"/>
      <c r="X83" s="167"/>
      <c r="AG83" t="s">
        <v>117</v>
      </c>
    </row>
    <row r="84" spans="1:60" outlineLevel="1" x14ac:dyDescent="0.2">
      <c r="A84" s="182">
        <v>50</v>
      </c>
      <c r="B84" s="183" t="s">
        <v>264</v>
      </c>
      <c r="C84" s="192" t="s">
        <v>265</v>
      </c>
      <c r="D84" s="184" t="s">
        <v>262</v>
      </c>
      <c r="E84" s="185">
        <v>1</v>
      </c>
      <c r="F84" s="186"/>
      <c r="G84" s="187">
        <f>ROUND(E84*F84,2)</f>
        <v>0</v>
      </c>
      <c r="H84" s="186"/>
      <c r="I84" s="187">
        <f>ROUND(E84*H84,2)</f>
        <v>0</v>
      </c>
      <c r="J84" s="186"/>
      <c r="K84" s="187">
        <f>ROUND(E84*J84,2)</f>
        <v>0</v>
      </c>
      <c r="L84" s="187">
        <v>15</v>
      </c>
      <c r="M84" s="187">
        <f>G84*(1+L84/100)</f>
        <v>0</v>
      </c>
      <c r="N84" s="185">
        <v>0</v>
      </c>
      <c r="O84" s="185">
        <f>ROUND(E84*N84,2)</f>
        <v>0</v>
      </c>
      <c r="P84" s="185">
        <v>0</v>
      </c>
      <c r="Q84" s="185">
        <f>ROUND(E84*P84,2)</f>
        <v>0</v>
      </c>
      <c r="R84" s="187"/>
      <c r="S84" s="187" t="s">
        <v>131</v>
      </c>
      <c r="T84" s="188" t="s">
        <v>132</v>
      </c>
      <c r="U84" s="165">
        <v>0</v>
      </c>
      <c r="V84" s="165">
        <f>ROUND(E84*U84,2)</f>
        <v>0</v>
      </c>
      <c r="W84" s="165"/>
      <c r="X84" s="165" t="s">
        <v>258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266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75">
        <v>51</v>
      </c>
      <c r="B85" s="176" t="s">
        <v>267</v>
      </c>
      <c r="C85" s="193" t="s">
        <v>268</v>
      </c>
      <c r="D85" s="177" t="s">
        <v>262</v>
      </c>
      <c r="E85" s="178">
        <v>1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15</v>
      </c>
      <c r="M85" s="180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80"/>
      <c r="S85" s="180" t="s">
        <v>131</v>
      </c>
      <c r="T85" s="181" t="s">
        <v>132</v>
      </c>
      <c r="U85" s="165">
        <v>0</v>
      </c>
      <c r="V85" s="165">
        <f>ROUND(E85*U85,2)</f>
        <v>0</v>
      </c>
      <c r="W85" s="165"/>
      <c r="X85" s="165" t="s">
        <v>258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266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x14ac:dyDescent="0.2">
      <c r="A86" s="3"/>
      <c r="B86" s="4"/>
      <c r="C86" s="195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103</v>
      </c>
    </row>
    <row r="87" spans="1:60" x14ac:dyDescent="0.2">
      <c r="A87" s="157"/>
      <c r="B87" s="158" t="s">
        <v>29</v>
      </c>
      <c r="C87" s="196"/>
      <c r="D87" s="159"/>
      <c r="E87" s="160"/>
      <c r="F87" s="160"/>
      <c r="G87" s="174">
        <f>G8+G22+G29+G31+G42+G45+G54+G57+G75+G78+G80+G83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269</v>
      </c>
    </row>
    <row r="88" spans="1:60" x14ac:dyDescent="0.2">
      <c r="C88" s="197"/>
      <c r="D88" s="10"/>
      <c r="AG88" t="s">
        <v>270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5lGSsyvtx0juar51RBhyqzlhBwxF57pBC3WAZEvL/URRUWi7rz65QS995IkP0goeb79SdHhpbmxEGXmZeUkSw==" saltValue="uvXgjSntvYSMitZfNktYuQ==" spinCount="100000" sheet="1"/>
  <mergeCells count="19">
    <mergeCell ref="C74:G74"/>
    <mergeCell ref="C39:G39"/>
    <mergeCell ref="C44:G44"/>
    <mergeCell ref="C47:G47"/>
    <mergeCell ref="C49:G49"/>
    <mergeCell ref="C59:G59"/>
    <mergeCell ref="C62:G62"/>
    <mergeCell ref="C37:G37"/>
    <mergeCell ref="A1:G1"/>
    <mergeCell ref="C2:G2"/>
    <mergeCell ref="C3:G3"/>
    <mergeCell ref="C4:G4"/>
    <mergeCell ref="C13:G13"/>
    <mergeCell ref="C15:G15"/>
    <mergeCell ref="C19:G19"/>
    <mergeCell ref="C25:G25"/>
    <mergeCell ref="C27:G27"/>
    <mergeCell ref="C33:G33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Dagmar Horinová</cp:lastModifiedBy>
  <cp:lastPrinted>2019-03-19T12:27:02Z</cp:lastPrinted>
  <dcterms:created xsi:type="dcterms:W3CDTF">2009-04-08T07:15:50Z</dcterms:created>
  <dcterms:modified xsi:type="dcterms:W3CDTF">2022-03-17T09:02:42Z</dcterms:modified>
</cp:coreProperties>
</file>