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ekapitulace stavby" sheetId="1" r:id="rId1"/>
    <sheet name="SO 01 - SO 01 -  Herní pr..." sheetId="2" r:id="rId2"/>
    <sheet name="SO 02 - SO 02 - Zpevněné ..." sheetId="3" r:id="rId3"/>
    <sheet name="SO 03 - SO 03 - Oplocení" sheetId="4" r:id="rId4"/>
    <sheet name="SO 04 - SO 04 - Výsadba d..." sheetId="5" r:id="rId5"/>
    <sheet name="VRN - Vedlejší  rozpočtov..." sheetId="6" r:id="rId6"/>
  </sheets>
  <definedNames>
    <definedName name="_xlnm._FilterDatabase" localSheetId="1" hidden="1">'SO 01 - SO 01 -  Herní pr...'!$C$120:$K$153</definedName>
    <definedName name="_xlnm._FilterDatabase" localSheetId="2" hidden="1">'SO 02 - SO 02 - Zpevněné ...'!$C$120:$K$183</definedName>
    <definedName name="_xlnm._FilterDatabase" localSheetId="3" hidden="1">'SO 03 - SO 03 - Oplocení'!$C$119:$K$144</definedName>
    <definedName name="_xlnm._FilterDatabase" localSheetId="4" hidden="1">'SO 04 - SO 04 - Výsadba d...'!$C$118:$K$139</definedName>
    <definedName name="_xlnm._FilterDatabase" localSheetId="5" hidden="1">'VRN - Vedlejší  rozpočtov...'!$C$119:$K$130</definedName>
    <definedName name="_xlnm._FilterDatabase" localSheetId="1">'SO 01 - SO 01 -  Herní pr...'!$C$120:$K$153</definedName>
    <definedName name="_xlnm._FilterDatabase" localSheetId="2">'SO 02 - SO 02 - Zpevněné ...'!$C$120:$K$183</definedName>
    <definedName name="_xlnm._FilterDatabase" localSheetId="3">'SO 03 - SO 03 - Oplocení'!$C$119:$K$144</definedName>
    <definedName name="_xlnm._FilterDatabase" localSheetId="4">'SO 04 - SO 04 - Výsadba d...'!$C$118:$K$139</definedName>
    <definedName name="_xlnm._FilterDatabase" localSheetId="5">'VRN - Vedlejší  rozpočtov...'!$C$119:$K$130</definedName>
    <definedName name="_xlnm._FilterDatabase_1">'SO 01 - SO 01 -  Herní pr...'!$C$120:$K$153</definedName>
    <definedName name="_xlnm._FilterDatabase_1_1">'SO 02 - SO 02 - Zpevněné ...'!$C$120:$K$183</definedName>
    <definedName name="_xlnm._FilterDatabase_2">'SO 03 - SO 03 - Oplocení'!$C$119:$K$144</definedName>
    <definedName name="_xlnm._FilterDatabase_3">'SO 04 - SO 04 - Výsadba d...'!$C$118:$K$139</definedName>
    <definedName name="_xlnm._FilterDatabase_4">'VRN - Vedlejší  rozpočtov...'!$C$119:$K$130</definedName>
    <definedName name="_xlnm.Print_Area" localSheetId="0">('Rekapitulace stavby'!$D$4:$AO$76,'Rekapitulace stavby'!$C$82:$AQ$100)</definedName>
    <definedName name="_xlnm.Print_Area" localSheetId="1">('SO 01 - SO 01 -  Herní pr...'!$C$4:$J$76,'SO 01 - SO 01 -  Herní pr...'!$C$82:$J$102,'SO 01 - SO 01 -  Herní pr...'!$C$108:$K$153)</definedName>
    <definedName name="_xlnm.Print_Area" localSheetId="2">('SO 02 - SO 02 - Zpevněné ...'!$C$4:$J$76,'SO 02 - SO 02 - Zpevněné ...'!$C$82:$J$102,'SO 02 - SO 02 - Zpevněné ...'!$C$108:$K$183)</definedName>
    <definedName name="_xlnm.Print_Area" localSheetId="3">('SO 03 - SO 03 - Oplocení'!$C$4:$J$76,'SO 03 - SO 03 - Oplocení'!$C$82:$J$101,'SO 03 - SO 03 - Oplocení'!$C$107:$K$144)</definedName>
    <definedName name="_xlnm.Print_Area" localSheetId="4">('SO 04 - SO 04 - Výsadba d...'!$C$4:$J$76,'SO 04 - SO 04 - Výsadba d...'!$C$82:$J$100,'SO 04 - SO 04 - Výsadba d...'!$C$106:$K$139)</definedName>
    <definedName name="_xlnm.Print_Area" localSheetId="5">('VRN - Vedlejší  rozpočtov...'!$C$4:$J$76,'VRN - Vedlejší  rozpočtov...'!$C$82:$J$101,'VRN - Vedlejší  rozpočtov...'!$C$107:$K$130)</definedName>
    <definedName name="_xlnm.Print_Titles" localSheetId="0">'Rekapitulace stavby'!$92:$92</definedName>
    <definedName name="_xlnm.Print_Titles" localSheetId="1">'SO 01 - SO 01 -  Herní pr...'!$120:$120</definedName>
    <definedName name="_xlnm.Print_Titles" localSheetId="2">'SO 02 - SO 02 - Zpevněné ...'!$120:$120</definedName>
    <definedName name="_xlnm.Print_Titles" localSheetId="3">'SO 03 - SO 03 - Oplocení'!$119:$119</definedName>
    <definedName name="_xlnm.Print_Titles" localSheetId="4">'SO 04 - SO 04 - Výsadba d...'!$118:$118</definedName>
    <definedName name="_xlnm.Print_Titles" localSheetId="5">'VRN - Vedlejší  rozpočtov...'!$119:$119</definedName>
    <definedName name="_xlnm.Print_Titles" localSheetId="0">'Rekapitulace stavby'!$92:$92</definedName>
    <definedName name="_xlnm.Print_Titles" localSheetId="1">'SO 01 - SO 01 -  Herní pr...'!$120:$120</definedName>
    <definedName name="_xlnm.Print_Titles" localSheetId="2">'SO 02 - SO 02 - Zpevněné ...'!$120:$120</definedName>
    <definedName name="_xlnm.Print_Titles" localSheetId="3">'SO 03 - SO 03 - Oplocení'!$119:$119</definedName>
    <definedName name="_xlnm.Print_Titles" localSheetId="4">'SO 04 - SO 04 - Výsadba d...'!$118:$118</definedName>
    <definedName name="_xlnm.Print_Titles" localSheetId="5">'VRN - Vedlejší  rozpočtov...'!$119:$119</definedName>
    <definedName name="_xlnm.Print_Area" localSheetId="0">('Rekapitulace stavby'!$D$4:$AO$76,'Rekapitulace stavby'!$C$82:$AQ$100)</definedName>
    <definedName name="_xlnm.Print_Area" localSheetId="1">('SO 01 - SO 01 -  Herní pr...'!$C$4:$J$76,'SO 01 - SO 01 -  Herní pr...'!$C$82:$J$102,'SO 01 - SO 01 -  Herní pr...'!$C$108:$K$153)</definedName>
    <definedName name="_xlnm.Print_Area" localSheetId="2">('SO 02 - SO 02 - Zpevněné ...'!$C$4:$J$76,'SO 02 - SO 02 - Zpevněné ...'!$C$82:$J$102,'SO 02 - SO 02 - Zpevněné ...'!$C$108:$K$183)</definedName>
    <definedName name="_xlnm.Print_Area" localSheetId="3">('SO 03 - SO 03 - Oplocení'!$C$4:$J$76,'SO 03 - SO 03 - Oplocení'!$C$82:$J$101,'SO 03 - SO 03 - Oplocení'!$C$107:$K$144)</definedName>
    <definedName name="_xlnm.Print_Area" localSheetId="4">('SO 04 - SO 04 - Výsadba d...'!$C$4:$J$76,'SO 04 - SO 04 - Výsadba d...'!$C$82:$J$100,'SO 04 - SO 04 - Výsadba d...'!$C$106:$K$139)</definedName>
    <definedName name="_xlnm.Print_Area" localSheetId="5">('VRN - Vedlejší  rozpočtov...'!$C$4:$J$76,'VRN - Vedlejší  rozpočtov...'!$C$82:$J$101,'VRN - Vedlejší  rozpočtov...'!$C$107:$K$130)</definedName>
  </definedNames>
  <calcPr fullCalcOnLoad="1"/>
</workbook>
</file>

<file path=xl/sharedStrings.xml><?xml version="1.0" encoding="utf-8"?>
<sst xmlns="http://schemas.openxmlformats.org/spreadsheetml/2006/main" count="2274" uniqueCount="415">
  <si>
    <t>Export Komplet</t>
  </si>
  <si>
    <t>2.0</t>
  </si>
  <si>
    <t>False</t>
  </si>
  <si>
    <t>{1ad47890-1694-4a6d-8328-5c778005c24d}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</si>
  <si>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</si>
  <si>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</si>
  <si>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</si>
  <si>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</si>
  <si>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</si>
  <si>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</si>
  <si>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</si>
  <si>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</si>
  <si>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Liskovec</t>
  </si>
  <si>
    <t>Stavba:</t>
  </si>
  <si>
    <t>Rekonstrukce  dětského hřiště  v Lískovci</t>
  </si>
  <si>
    <t>KSO:</t>
  </si>
  <si>
    <t>CC-CZ:</t>
  </si>
  <si>
    <t>Místo:</t>
  </si>
  <si>
    <t>Frýdek - Místek</t>
  </si>
  <si>
    <t>Datum:</t>
  </si>
  <si>
    <t>22. 4. 2020</t>
  </si>
  <si>
    <t>Zadavatel:</t>
  </si>
  <si>
    <t>IČ:</t>
  </si>
  <si>
    <t>Statutární město   Frýdek - Místek</t>
  </si>
  <si>
    <t>DIČ:</t>
  </si>
  <si>
    <t>Zhotovitel:</t>
  </si>
  <si>
    <t xml:space="preserve"> </t>
  </si>
  <si>
    <t>Projektant:</t>
  </si>
  <si>
    <t>Sapekor s.r.o.</t>
  </si>
  <si>
    <t>True</t>
  </si>
  <si>
    <t>Zpracovatel:</t>
  </si>
  <si>
    <t>Martin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</si>
  <si>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</si>
  <si>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</si>
  <si>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</si>
  <si>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</si>
  <si>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</si>
  <si>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</si>
  <si>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</si>
  <si>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</si>
  <si>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</si>
  <si>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</si>
  <si>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</si>
  <si>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</si>
  <si>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</si>
  <si>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</si>
  <si>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</si>
  <si>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</si>
  <si>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</si>
  <si>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</si>
  <si>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</si>
  <si>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</si>
  <si>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</si>
  <si>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</si>
  <si>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</si>
  <si>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</si>
  <si>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</si>
  <si>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</si>
  <si>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</si>
  <si>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</si>
  <si>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</si>
  <si>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</si>
  <si>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</si>
  <si>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</si>
  <si>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</si>
  <si>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</si>
  <si>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</si>
  <si>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</si>
  <si>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</si>
  <si>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</si>
  <si>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</si>
  <si>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</si>
  <si>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</si>
  <si>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</si>
  <si>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</si>
  <si>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</si>
  <si>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</si>
  <si>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</si>
  <si>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</si>
  <si>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SO 01 -  Herní prvky a mobiliář</t>
  </si>
  <si>
    <t>STA</t>
  </si>
  <si>
    <t>1</t>
  </si>
  <si>
    <t>{4a3cde86-e3fa-4280-8afb-23908773e783}</t>
  </si>
  <si>
    <t>2</t>
  </si>
  <si>
    <t>SO 02</t>
  </si>
  <si>
    <t>SO 02 - Zpevněné plochy</t>
  </si>
  <si>
    <t>{8449655f-9b16-41ca-9a46-ec7595239674}</t>
  </si>
  <si>
    <t>SO 03</t>
  </si>
  <si>
    <t>SO 03 - Oplocení</t>
  </si>
  <si>
    <t>{983ca4af-821e-4851-b138-953698e3e4e7}</t>
  </si>
  <si>
    <t>SO 04</t>
  </si>
  <si>
    <t>SO 04 - Výsadba dřevin</t>
  </si>
  <si>
    <t>{2a1762f0-8c1e-46da-a740-4104cdcc425a}</t>
  </si>
  <si>
    <t>VRN</t>
  </si>
  <si>
    <t>Vedlejší  rozpočtové náklady</t>
  </si>
  <si>
    <t>{388537c1-007d-4f5f-9245-3d7521d3507c}</t>
  </si>
  <si>
    <t>KRYCÍ LIST SOUPISU PRACÍ</t>
  </si>
  <si>
    <t>Objekt:</t>
  </si>
  <si>
    <t>SO 01 - SO 01 -  Herní prvky a mobiliář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</si>
  <si>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</si>
  <si>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</si>
  <si>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</si>
  <si>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</si>
  <si>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</si>
  <si>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</si>
  <si>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</si>
  <si>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</si>
  <si>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</si>
  <si>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</si>
  <si>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</si>
  <si>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</si>
  <si>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</si>
  <si>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</si>
  <si>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</si>
  <si>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</si>
  <si>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</si>
  <si>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</si>
  <si>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</si>
  <si>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</si>
  <si>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</si>
  <si>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</si>
  <si>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</si>
  <si>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</si>
  <si>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</si>
  <si>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</si>
  <si>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</si>
  <si>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</si>
  <si>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133212011</t>
  </si>
  <si>
    <t>Hloubení šachet v hornině třídy těžitelnosti I, skupiny 3, plocha výkopu do 4 m2 ručně</t>
  </si>
  <si>
    <t>m3</t>
  </si>
  <si>
    <t>CS ÚRS 2020 01</t>
  </si>
  <si>
    <t>4</t>
  </si>
  <si>
    <t>-1646876382</t>
  </si>
  <si>
    <t>VV</t>
  </si>
  <si>
    <t>0,35*0,35*0,6*(17+4+2+1+1)</t>
  </si>
  <si>
    <t>1*1*0,6</t>
  </si>
  <si>
    <t>Součet</t>
  </si>
  <si>
    <t>162211201</t>
  </si>
  <si>
    <t>Vodorovné přemístění do 10 m nošením výkopku z horniny třídy těžitelnosti I, skupiny 1 až 3</t>
  </si>
  <si>
    <t>1716753843</t>
  </si>
  <si>
    <t>3</t>
  </si>
  <si>
    <t>162751117</t>
  </si>
  <si>
    <t>Vodorovné přemístění do 10000 m výkopku/sypaniny z horniny třídy těžitelnosti I, skupiny 1 až 3</t>
  </si>
  <si>
    <t>-68895963</t>
  </si>
  <si>
    <t>167151101</t>
  </si>
  <si>
    <t>Nakládání výkopku z hornin třídy těžitelnosti I, skupiny 1 až 3 do 100 m3</t>
  </si>
  <si>
    <t>-607719993</t>
  </si>
  <si>
    <t>5</t>
  </si>
  <si>
    <t>171201231</t>
  </si>
  <si>
    <t>Poplatek za uložení zeminy a kamení na recyklační skládce (skládkovné) kód odpadu 17 05 04</t>
  </si>
  <si>
    <t>t</t>
  </si>
  <si>
    <t>1863319653</t>
  </si>
  <si>
    <t>2,438*1,8</t>
  </si>
  <si>
    <t>6</t>
  </si>
  <si>
    <t>171251201</t>
  </si>
  <si>
    <t>Uložení sypaniny na skládky nebo meziskládky</t>
  </si>
  <si>
    <t>-1162360595</t>
  </si>
  <si>
    <t>Zakládání</t>
  </si>
  <si>
    <t>7</t>
  </si>
  <si>
    <t>275313711</t>
  </si>
  <si>
    <t>Základové patky z betonu tř. C 20/25</t>
  </si>
  <si>
    <t>643110701</t>
  </si>
  <si>
    <t>0,35*0,35*0,6*(17+4+2+1+1)*1,1</t>
  </si>
  <si>
    <t>1*1*0,6*1,1</t>
  </si>
  <si>
    <t>9</t>
  </si>
  <si>
    <t>Ostatní konstrukce a práce, bourání</t>
  </si>
  <si>
    <t>8</t>
  </si>
  <si>
    <t>936001</t>
  </si>
  <si>
    <t>Montáž  herní sestavy ve tvaru lodě,výška stavby od úrovně upraveného terénu 3,22m</t>
  </si>
  <si>
    <t>kpl</t>
  </si>
  <si>
    <t>475348926</t>
  </si>
  <si>
    <t>M</t>
  </si>
  <si>
    <t>001</t>
  </si>
  <si>
    <t>Dodávka  herní sestavy ve tvaru lodě,výška stavby od úrovně upraveného terénu 3,22m</t>
  </si>
  <si>
    <t>421663878</t>
  </si>
  <si>
    <t>10</t>
  </si>
  <si>
    <t>936002</t>
  </si>
  <si>
    <t>Montáž houpačky s klasickým a dětským sedákem,výška stavby od úrovně upraveného terénu 2,43 m</t>
  </si>
  <si>
    <t>-1881633900</t>
  </si>
  <si>
    <t>11</t>
  </si>
  <si>
    <t>002</t>
  </si>
  <si>
    <t>Dodávka  houpačky s klasickým a dětským sedákem,výška stavby od úrovně upraveného terénu 2,43 m</t>
  </si>
  <si>
    <t>-1554168404</t>
  </si>
  <si>
    <t>12</t>
  </si>
  <si>
    <t>936003</t>
  </si>
  <si>
    <t>Montáž  kolotoče s kruhovým sedákem , výška stavby od úrovně upraveného terénu 0,96m</t>
  </si>
  <si>
    <t>1583902031</t>
  </si>
  <si>
    <t>13</t>
  </si>
  <si>
    <t>003</t>
  </si>
  <si>
    <t>Dodávka   kolotoče s kruhovým sedákem , výška stavby od úrovně upraveného terénu 0,96m</t>
  </si>
  <si>
    <t>-2052510671</t>
  </si>
  <si>
    <t>14</t>
  </si>
  <si>
    <t>936006</t>
  </si>
  <si>
    <t>Montáž  dřevěvé  informační tabule</t>
  </si>
  <si>
    <t>-2111292823</t>
  </si>
  <si>
    <t>006</t>
  </si>
  <si>
    <t>Dodávka dřevěné  informační tabule</t>
  </si>
  <si>
    <t>-149481261</t>
  </si>
  <si>
    <t>16</t>
  </si>
  <si>
    <t>936104211</t>
  </si>
  <si>
    <t>Montáž odpadkového koše do betonové patky</t>
  </si>
  <si>
    <t>kus</t>
  </si>
  <si>
    <t>437121738</t>
  </si>
  <si>
    <t>17</t>
  </si>
  <si>
    <t>74910120</t>
  </si>
  <si>
    <t>koš odpadkový plastový (možnost upevnění) v 840mm D 350mm obsah 50L</t>
  </si>
  <si>
    <t>1985979682</t>
  </si>
  <si>
    <t>18</t>
  </si>
  <si>
    <t>936124112</t>
  </si>
  <si>
    <t>Montáž lavičky stabilní parkové se zabetonováním noh</t>
  </si>
  <si>
    <t>1516219219</t>
  </si>
  <si>
    <t>19</t>
  </si>
  <si>
    <t>74910100</t>
  </si>
  <si>
    <t>lavička bez opěradla nekotvená 1500x450x420mm konstrukce-kov, sedák-dřevo</t>
  </si>
  <si>
    <t>-442143169</t>
  </si>
  <si>
    <t>998</t>
  </si>
  <si>
    <t>Přesun hmot</t>
  </si>
  <si>
    <t>20</t>
  </si>
  <si>
    <t>998231311</t>
  </si>
  <si>
    <t>Přesun hmot pro sadovnické a krajinářské úpravy vodorovně do 5000 m</t>
  </si>
  <si>
    <t>1677348037</t>
  </si>
  <si>
    <t>SO 02 - SO 02 - Zpevněné plochy</t>
  </si>
  <si>
    <t xml:space="preserve">    5 - Komunikace pozemní</t>
  </si>
  <si>
    <t>121112004</t>
  </si>
  <si>
    <t>Sejmutí ornice tl vrstvy do 250 mm ručně</t>
  </si>
  <si>
    <t>m2</t>
  </si>
  <si>
    <t>1271637389</t>
  </si>
  <si>
    <t>"viz  č.v. C.2."</t>
  </si>
  <si>
    <t>8,1</t>
  </si>
  <si>
    <t>122251102</t>
  </si>
  <si>
    <t>Odkopávky a prokopávky nezapažené v hornině třídy těžitelnosti I, skupiny 3 objem do 50 m3 strojně</t>
  </si>
  <si>
    <t>488234163</t>
  </si>
  <si>
    <t>"viz  č.v. C.2.  dlažba  zelená tl.40mm "</t>
  </si>
  <si>
    <t>120,7*0,33</t>
  </si>
  <si>
    <t>73600506</t>
  </si>
  <si>
    <t>8,1*0,22</t>
  </si>
  <si>
    <t>16941680</t>
  </si>
  <si>
    <t>41,613*1,8 'Přepočtené koeficientem množství</t>
  </si>
  <si>
    <t>-153571328</t>
  </si>
  <si>
    <t>180405114</t>
  </si>
  <si>
    <t>Založení trávníku ve vegetačních prefabrikátech výsevem směsi semene v rovině a ve svahu do 1:5</t>
  </si>
  <si>
    <t>-1231820944</t>
  </si>
  <si>
    <t>10371500</t>
  </si>
  <si>
    <t>substrát pro trávníky VL</t>
  </si>
  <si>
    <t>-1399469356</t>
  </si>
  <si>
    <t>8,1*0,04</t>
  </si>
  <si>
    <t>181311103</t>
  </si>
  <si>
    <t>Rozprostření ornice tl vrstvy do 200 mm v rovině nebo ve svahu do 1:5 ručně</t>
  </si>
  <si>
    <t>668663707</t>
  </si>
  <si>
    <t>21,7*10,8</t>
  </si>
  <si>
    <t>-(8,1+120,7)</t>
  </si>
  <si>
    <t>10364101</t>
  </si>
  <si>
    <t>zemina pro terénní úpravy -  ornice</t>
  </si>
  <si>
    <t>1600163410</t>
  </si>
  <si>
    <t>105,56*0,15*1,7</t>
  </si>
  <si>
    <t>181411131</t>
  </si>
  <si>
    <t>Založení parkového trávníku výsevem plochy do 1000 m2 v rovině a ve svahu do 1:5</t>
  </si>
  <si>
    <t>1382576803</t>
  </si>
  <si>
    <t>00572410</t>
  </si>
  <si>
    <t>osivo směs travní parková</t>
  </si>
  <si>
    <t>kg</t>
  </si>
  <si>
    <t>-409233678</t>
  </si>
  <si>
    <t>105,56*0,025 'Přepočtené koeficientem množství</t>
  </si>
  <si>
    <t>181951112</t>
  </si>
  <si>
    <t>Úprava pláně v hornině třídy těžitelnosti I, skupiny 1 až 3 se zhutněním</t>
  </si>
  <si>
    <t>-202788811</t>
  </si>
  <si>
    <t>8,1+120,7</t>
  </si>
  <si>
    <t>Komunikace pozemní</t>
  </si>
  <si>
    <t>564750114</t>
  </si>
  <si>
    <t>Podklad z kameniva hrubého drceného vel. 16-32 mm tl 180 mm</t>
  </si>
  <si>
    <t>-583310257</t>
  </si>
  <si>
    <t>564770111</t>
  </si>
  <si>
    <t>Podklad z kameniva hrubého drceného vel. 16-32 mm tl 250 mm</t>
  </si>
  <si>
    <t>447566816</t>
  </si>
  <si>
    <t>120,7</t>
  </si>
  <si>
    <t>593415122</t>
  </si>
  <si>
    <t>Kryt venkovních hřišť z profilovaných desek z pryže tl 40 mm barevný kladený do štěrkopísku tl 40 mm</t>
  </si>
  <si>
    <t>965284734</t>
  </si>
  <si>
    <t>593531211</t>
  </si>
  <si>
    <t>Kladení dlažby z plastových vegetačních tvárnic pro pěší bez zámku tl do 60 mm plochy do 50 m2</t>
  </si>
  <si>
    <t>-84713568</t>
  </si>
  <si>
    <t>56245142</t>
  </si>
  <si>
    <t>dlažba zatravňovací recyklovaný PE nosnost 300t/m2 500x500x40mm</t>
  </si>
  <si>
    <t>1032142830</t>
  </si>
  <si>
    <t>8,1*1,03 'Přepočtené koeficientem množství</t>
  </si>
  <si>
    <t>916231213</t>
  </si>
  <si>
    <t>Osazení chodníkového obrubníku betonového stojatého s boční opěrou do lože z betonu prostého</t>
  </si>
  <si>
    <t>m</t>
  </si>
  <si>
    <t>2016406477</t>
  </si>
  <si>
    <t>45,6</t>
  </si>
  <si>
    <t>59217002</t>
  </si>
  <si>
    <t>obrubník betonový zahradní šedý 1000x50x200mm</t>
  </si>
  <si>
    <t>-1229129309</t>
  </si>
  <si>
    <t>916991121</t>
  </si>
  <si>
    <t>Lože pod obrubníky, krajníky nebo obruby z dlažebních kostek z betonu prostého</t>
  </si>
  <si>
    <t>-803068688</t>
  </si>
  <si>
    <t>45,65*0,3*0,1</t>
  </si>
  <si>
    <t>919726122</t>
  </si>
  <si>
    <t>Geotextilie pro ochranu, separaci a filtraci netkaná měrná hmotnost do 300 g/m2</t>
  </si>
  <si>
    <t>1230784839</t>
  </si>
  <si>
    <t>22</t>
  </si>
  <si>
    <t>966001111.1</t>
  </si>
  <si>
    <t>Odstranění  kolotoče D 2,5m</t>
  </si>
  <si>
    <t>1188604786</t>
  </si>
  <si>
    <t>23</t>
  </si>
  <si>
    <t>998223011</t>
  </si>
  <si>
    <t>Přesun hmot pro pozemní komunikace s krytem dlážděným</t>
  </si>
  <si>
    <t>1532081507</t>
  </si>
  <si>
    <t>SO 03 - SO 03 - Oplocení</t>
  </si>
  <si>
    <t xml:space="preserve">    3 - Svislé a kompletní konstrukce</t>
  </si>
  <si>
    <t>131111333</t>
  </si>
  <si>
    <t>Vrtání jamek pro plotové sloupky D do 300 mm - ručně s motorovým vrtákem</t>
  </si>
  <si>
    <t>1426674955</t>
  </si>
  <si>
    <t>21*0,9</t>
  </si>
  <si>
    <t>131111359</t>
  </si>
  <si>
    <t>Příplatek za vtrání v kamenité nebo kořeny prorostlé půdě</t>
  </si>
  <si>
    <t>-794740063</t>
  </si>
  <si>
    <t>-731929936</t>
  </si>
  <si>
    <t>21*0,15*0,15*3,14</t>
  </si>
  <si>
    <t>-438251744</t>
  </si>
  <si>
    <t>-1727234169</t>
  </si>
  <si>
    <t>-1501008355</t>
  </si>
  <si>
    <t>1,484*1,8</t>
  </si>
  <si>
    <t>836067375</t>
  </si>
  <si>
    <t>Svislé a kompletní konstrukce</t>
  </si>
  <si>
    <t>338171113</t>
  </si>
  <si>
    <t>Osazování sloupků a vzpěr plotových ocelových v do 2,00 m se zabetonováním</t>
  </si>
  <si>
    <t>-291622890</t>
  </si>
  <si>
    <t>55342152.1</t>
  </si>
  <si>
    <t>plotový sloupek pro svařované panely profilovaný 40*60mm dl  do 2,0 povrchová úprava Pz a komaxit</t>
  </si>
  <si>
    <t>-277560008</t>
  </si>
  <si>
    <t>55342327</t>
  </si>
  <si>
    <t>sloupek pro branku  výšky  1000mm  60x60mm</t>
  </si>
  <si>
    <t>1053693721</t>
  </si>
  <si>
    <t>348101210</t>
  </si>
  <si>
    <t>Osazení vrat a vrátek k oplocení na ocelové sloupky do 2 m2</t>
  </si>
  <si>
    <t>695840849</t>
  </si>
  <si>
    <t>55342336</t>
  </si>
  <si>
    <t>branka plotová jednokřídlá Pz s PVC vrstvou 1000x950mm</t>
  </si>
  <si>
    <t>-291988480</t>
  </si>
  <si>
    <t>348171141</t>
  </si>
  <si>
    <t>Montáž panelového svařovaného oplocení výšky do 1,0 m</t>
  </si>
  <si>
    <t>-2059545339</t>
  </si>
  <si>
    <t>55342410</t>
  </si>
  <si>
    <t>plotový panel svařovaný v 0,5-1,0m š do 2,5m průměru drátu 5mm oka 55x200mm s horizontálním prolisem povrchová úprava PZ komaxit</t>
  </si>
  <si>
    <t>1522700814</t>
  </si>
  <si>
    <t>2+2+5+2+2+8</t>
  </si>
  <si>
    <t>553001</t>
  </si>
  <si>
    <t>Montážní a spojovací materiál</t>
  </si>
  <si>
    <t>-394663783</t>
  </si>
  <si>
    <t>998232110</t>
  </si>
  <si>
    <t>Přesun hmot pro oplocení zděné z cihel nebo tvárnic v do 3 m</t>
  </si>
  <si>
    <t>437364334</t>
  </si>
  <si>
    <t>SO 04 - SO 04 - Výsadba dřevin</t>
  </si>
  <si>
    <t>2103779249</t>
  </si>
  <si>
    <t>50*0,125</t>
  </si>
  <si>
    <t>651320390</t>
  </si>
  <si>
    <t>393477723</t>
  </si>
  <si>
    <t>-1064680186</t>
  </si>
  <si>
    <t>6,25*1,8</t>
  </si>
  <si>
    <t>-990291455</t>
  </si>
  <si>
    <t>183101314</t>
  </si>
  <si>
    <t>Jamky pro výsadbu s výměnou 100 % půdy zeminy tř 1 až 4 objem do 0,125 m3 v rovině a svahu do 1:5</t>
  </si>
  <si>
    <t>-391655910</t>
  </si>
  <si>
    <t>10321100</t>
  </si>
  <si>
    <t>zahradní substrát pro výsadbu VL</t>
  </si>
  <si>
    <t>-1945806541</t>
  </si>
  <si>
    <t>50*0,125 'Přepočtené koeficientem množství</t>
  </si>
  <si>
    <t>184102114</t>
  </si>
  <si>
    <t>Výsadba dřeviny s balem D do 0,5 m do jamky se zalitím v rovině a svahu do 1:5</t>
  </si>
  <si>
    <t>1087833572</t>
  </si>
  <si>
    <t>02660345.1</t>
  </si>
  <si>
    <t>Tis prostřední /Taxus media halii/ 150-175cm</t>
  </si>
  <si>
    <t>712949686</t>
  </si>
  <si>
    <t>185851121</t>
  </si>
  <si>
    <t>Dovoz vody pro zálivku rostlin za vzdálenost do 1000 m</t>
  </si>
  <si>
    <t>395897202</t>
  </si>
  <si>
    <t>50*50*0,001</t>
  </si>
  <si>
    <t>185851129</t>
  </si>
  <si>
    <t>Příplatek k dovozu vody pro zálivku rostlin do 1000 m ZKD 1000 m</t>
  </si>
  <si>
    <t>-990681649</t>
  </si>
  <si>
    <t>2,5*20 'Přepočtené koeficientem množství</t>
  </si>
  <si>
    <t>998231411</t>
  </si>
  <si>
    <t>Ruční přesun hmot pro sadovnické a krajinářské úpravy do 100 m</t>
  </si>
  <si>
    <t>1812013222</t>
  </si>
  <si>
    <t>VRN - Vedlejší 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</si>
  <si>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</si>
  <si>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</si>
  <si>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</si>
  <si>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</si>
  <si>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</si>
  <si>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</si>
  <si>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</si>
  <si>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</si>
  <si>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</si>
  <si>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1024</t>
  </si>
  <si>
    <t>-154953729</t>
  </si>
  <si>
    <t>012303000</t>
  </si>
  <si>
    <t>Geodetické práce po výstavbě</t>
  </si>
  <si>
    <t>-931602369</t>
  </si>
  <si>
    <t>012403000</t>
  </si>
  <si>
    <t>Kartografické práce</t>
  </si>
  <si>
    <t>-1526230642</t>
  </si>
  <si>
    <t>013254000</t>
  </si>
  <si>
    <t>Dokumentace skutečného provedení stavby</t>
  </si>
  <si>
    <t>-2144650219</t>
  </si>
  <si>
    <t>VRN3</t>
  </si>
  <si>
    <t>Zařízení staveniště</t>
  </si>
  <si>
    <t>030001000</t>
  </si>
  <si>
    <t>-92289304</t>
  </si>
  <si>
    <t>VRN4</t>
  </si>
  <si>
    <t>Inženýrská činnost</t>
  </si>
  <si>
    <t>045002000</t>
  </si>
  <si>
    <t>Kompletační a koordinační činnost</t>
  </si>
  <si>
    <t>-211227373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</si>
</sst>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/mm/yyyy"/>
    <numFmt numFmtId="166" formatCode="#,##0.00000"/>
    <numFmt numFmtId="167" formatCode="#,##0.000"/>
  </numFmts>
  <fonts count="72">
    <font>
      <sz val="10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2"/>
      <name val="Arial CE"/>
      <family val="2"/>
    </font>
    <font>
      <sz val="18"/>
      <color indexed="12"/>
      <name val="Wingdings 2"/>
      <family val="0"/>
    </font>
    <font>
      <u val="single"/>
      <sz val="11"/>
      <color indexed="12"/>
      <name val="Calibri"/>
      <family val="2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sz val="8"/>
      <color indexed="54"/>
      <name val="Arial CE"/>
      <family val="2"/>
    </font>
    <font>
      <sz val="7"/>
      <color indexed="55"/>
      <name val="Arial CE"/>
      <family val="2"/>
    </font>
    <font>
      <sz val="8"/>
      <color indexed="10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sz val="8"/>
      <color indexed="20"/>
      <name val="Arial CE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 applyAlignment="1">
      <alignment horizontal="left" vertical="center"/>
      <protection/>
    </xf>
    <xf numFmtId="0" fontId="1" fillId="0" borderId="0" xfId="36" applyFont="1" applyAlignment="1">
      <alignment horizontal="left" vertical="center"/>
      <protection/>
    </xf>
    <xf numFmtId="0" fontId="1" fillId="0" borderId="10" xfId="36" applyBorder="1">
      <alignment/>
      <protection/>
    </xf>
    <xf numFmtId="0" fontId="1" fillId="0" borderId="11" xfId="36" applyBorder="1">
      <alignment/>
      <protection/>
    </xf>
    <xf numFmtId="0" fontId="1" fillId="0" borderId="12" xfId="36" applyBorder="1">
      <alignment/>
      <protection/>
    </xf>
    <xf numFmtId="0" fontId="4" fillId="0" borderId="0" xfId="36" applyFont="1" applyAlignment="1">
      <alignment horizontal="left" vertical="center"/>
      <protection/>
    </xf>
    <xf numFmtId="0" fontId="3" fillId="0" borderId="0" xfId="36" applyFont="1" applyAlignment="1">
      <alignment horizontal="left" vertical="center"/>
      <protection/>
    </xf>
    <xf numFmtId="0" fontId="5" fillId="0" borderId="0" xfId="36" applyFont="1" applyAlignment="1">
      <alignment horizontal="left" vertical="top"/>
      <protection/>
    </xf>
    <xf numFmtId="0" fontId="7" fillId="0" borderId="0" xfId="36" applyFont="1" applyAlignment="1">
      <alignment horizontal="left" vertical="top"/>
      <protection/>
    </xf>
    <xf numFmtId="0" fontId="5" fillId="0" borderId="0" xfId="36" applyFont="1" applyAlignment="1">
      <alignment horizontal="left" vertical="center"/>
      <protection/>
    </xf>
    <xf numFmtId="0" fontId="6" fillId="0" borderId="0" xfId="36" applyFont="1" applyAlignment="1">
      <alignment horizontal="left" vertical="center"/>
      <protection/>
    </xf>
    <xf numFmtId="0" fontId="1" fillId="0" borderId="13" xfId="36" applyBorder="1">
      <alignment/>
      <protection/>
    </xf>
    <xf numFmtId="0" fontId="1" fillId="0" borderId="0" xfId="36" applyFont="1" applyAlignment="1">
      <alignment vertical="center"/>
      <protection/>
    </xf>
    <xf numFmtId="0" fontId="1" fillId="0" borderId="12" xfId="36" applyFont="1" applyBorder="1" applyAlignment="1">
      <alignment vertical="center"/>
      <protection/>
    </xf>
    <xf numFmtId="0" fontId="8" fillId="0" borderId="14" xfId="36" applyFont="1" applyBorder="1" applyAlignment="1">
      <alignment horizontal="left" vertical="center"/>
      <protection/>
    </xf>
    <xf numFmtId="0" fontId="1" fillId="0" borderId="14" xfId="36" applyFont="1" applyBorder="1" applyAlignment="1">
      <alignment vertical="center"/>
      <protection/>
    </xf>
    <xf numFmtId="0" fontId="1" fillId="0" borderId="0" xfId="36" applyAlignment="1">
      <alignment vertical="center"/>
      <protection/>
    </xf>
    <xf numFmtId="0" fontId="5" fillId="0" borderId="0" xfId="36" applyFont="1" applyAlignment="1">
      <alignment vertical="center"/>
      <protection/>
    </xf>
    <xf numFmtId="0" fontId="5" fillId="0" borderId="12" xfId="36" applyFont="1" applyBorder="1" applyAlignment="1">
      <alignment vertical="center"/>
      <protection/>
    </xf>
    <xf numFmtId="0" fontId="1" fillId="33" borderId="0" xfId="36" applyFont="1" applyFill="1" applyAlignment="1">
      <alignment vertical="center"/>
      <protection/>
    </xf>
    <xf numFmtId="0" fontId="10" fillId="33" borderId="15" xfId="36" applyFont="1" applyFill="1" applyBorder="1" applyAlignment="1">
      <alignment horizontal="left" vertical="center"/>
      <protection/>
    </xf>
    <xf numFmtId="0" fontId="1" fillId="33" borderId="16" xfId="36" applyFont="1" applyFill="1" applyBorder="1" applyAlignment="1">
      <alignment vertical="center"/>
      <protection/>
    </xf>
    <xf numFmtId="0" fontId="10" fillId="33" borderId="16" xfId="36" applyFont="1" applyFill="1" applyBorder="1" applyAlignment="1">
      <alignment horizontal="center" vertical="center"/>
      <protection/>
    </xf>
    <xf numFmtId="0" fontId="1" fillId="0" borderId="12" xfId="36" applyBorder="1" applyAlignment="1">
      <alignment vertical="center"/>
      <protection/>
    </xf>
    <xf numFmtId="0" fontId="11" fillId="0" borderId="13" xfId="36" applyFont="1" applyBorder="1" applyAlignment="1">
      <alignment horizontal="left" vertical="center"/>
      <protection/>
    </xf>
    <xf numFmtId="0" fontId="1" fillId="0" borderId="13" xfId="36" applyBorder="1" applyAlignment="1">
      <alignment vertical="center"/>
      <protection/>
    </xf>
    <xf numFmtId="0" fontId="5" fillId="0" borderId="14" xfId="36" applyFont="1" applyBorder="1" applyAlignment="1">
      <alignment horizontal="left" vertical="center"/>
      <protection/>
    </xf>
    <xf numFmtId="0" fontId="1" fillId="0" borderId="13" xfId="36" applyFont="1" applyBorder="1" applyAlignment="1">
      <alignment vertical="center"/>
      <protection/>
    </xf>
    <xf numFmtId="0" fontId="1" fillId="0" borderId="17" xfId="36" applyFont="1" applyBorder="1" applyAlignment="1">
      <alignment vertical="center"/>
      <protection/>
    </xf>
    <xf numFmtId="0" fontId="1" fillId="0" borderId="18" xfId="36" applyFont="1" applyBorder="1" applyAlignment="1">
      <alignment vertical="center"/>
      <protection/>
    </xf>
    <xf numFmtId="0" fontId="1" fillId="0" borderId="10" xfId="36" applyFont="1" applyBorder="1" applyAlignment="1">
      <alignment vertical="center"/>
      <protection/>
    </xf>
    <xf numFmtId="0" fontId="1" fillId="0" borderId="11" xfId="36" applyFont="1" applyBorder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6" fillId="0" borderId="12" xfId="36" applyFont="1" applyBorder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7" fillId="0" borderId="12" xfId="36" applyFont="1" applyBorder="1" applyAlignment="1">
      <alignment vertical="center"/>
      <protection/>
    </xf>
    <xf numFmtId="0" fontId="7" fillId="0" borderId="0" xfId="36" applyFont="1" applyAlignment="1">
      <alignment horizontal="left" vertical="center"/>
      <protection/>
    </xf>
    <xf numFmtId="0" fontId="8" fillId="0" borderId="0" xfId="36" applyFont="1" applyAlignment="1">
      <alignment vertical="center"/>
      <protection/>
    </xf>
    <xf numFmtId="0" fontId="1" fillId="0" borderId="19" xfId="36" applyBorder="1" applyAlignment="1">
      <alignment vertical="center"/>
      <protection/>
    </xf>
    <xf numFmtId="0" fontId="1" fillId="0" borderId="20" xfId="36" applyBorder="1" applyAlignment="1">
      <alignment vertical="center"/>
      <protection/>
    </xf>
    <xf numFmtId="0" fontId="1" fillId="0" borderId="0" xfId="36" applyFont="1" applyBorder="1" applyAlignment="1">
      <alignment vertical="center"/>
      <protection/>
    </xf>
    <xf numFmtId="0" fontId="1" fillId="0" borderId="21" xfId="36" applyFont="1" applyBorder="1" applyAlignment="1">
      <alignment vertical="center"/>
      <protection/>
    </xf>
    <xf numFmtId="0" fontId="1" fillId="34" borderId="16" xfId="36" applyFont="1" applyFill="1" applyBorder="1" applyAlignment="1">
      <alignment vertical="center"/>
      <protection/>
    </xf>
    <xf numFmtId="0" fontId="13" fillId="34" borderId="0" xfId="36" applyFont="1" applyFill="1" applyAlignment="1">
      <alignment horizontal="center" vertical="center"/>
      <protection/>
    </xf>
    <xf numFmtId="0" fontId="14" fillId="0" borderId="22" xfId="36" applyFont="1" applyBorder="1" applyAlignment="1">
      <alignment horizontal="center" vertical="center" wrapText="1"/>
      <protection/>
    </xf>
    <xf numFmtId="0" fontId="14" fillId="0" borderId="23" xfId="36" applyFont="1" applyBorder="1" applyAlignment="1">
      <alignment horizontal="center" vertical="center" wrapText="1"/>
      <protection/>
    </xf>
    <xf numFmtId="0" fontId="14" fillId="0" borderId="24" xfId="36" applyFont="1" applyBorder="1" applyAlignment="1">
      <alignment horizontal="center" vertical="center" wrapText="1"/>
      <protection/>
    </xf>
    <xf numFmtId="0" fontId="1" fillId="0" borderId="25" xfId="36" applyFont="1" applyBorder="1" applyAlignment="1">
      <alignment vertical="center"/>
      <protection/>
    </xf>
    <xf numFmtId="0" fontId="1" fillId="0" borderId="19" xfId="36" applyFont="1" applyBorder="1" applyAlignment="1">
      <alignment vertical="center"/>
      <protection/>
    </xf>
    <xf numFmtId="0" fontId="1" fillId="0" borderId="20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0" fillId="0" borderId="12" xfId="36" applyFont="1" applyBorder="1" applyAlignment="1">
      <alignment vertical="center"/>
      <protection/>
    </xf>
    <xf numFmtId="0" fontId="15" fillId="0" borderId="0" xfId="36" applyFont="1" applyAlignment="1">
      <alignment horizontal="left" vertical="center"/>
      <protection/>
    </xf>
    <xf numFmtId="0" fontId="15" fillId="0" borderId="0" xfId="36" applyFont="1" applyAlignment="1">
      <alignment vertical="center"/>
      <protection/>
    </xf>
    <xf numFmtId="0" fontId="10" fillId="0" borderId="0" xfId="36" applyFont="1" applyAlignment="1">
      <alignment horizontal="center" vertical="center"/>
      <protection/>
    </xf>
    <xf numFmtId="4" fontId="12" fillId="0" borderId="26" xfId="36" applyNumberFormat="1" applyFont="1" applyBorder="1" applyAlignment="1">
      <alignment vertical="center"/>
      <protection/>
    </xf>
    <xf numFmtId="4" fontId="12" fillId="0" borderId="0" xfId="36" applyNumberFormat="1" applyFont="1" applyBorder="1" applyAlignment="1">
      <alignment vertical="center"/>
      <protection/>
    </xf>
    <xf numFmtId="166" fontId="12" fillId="0" borderId="0" xfId="36" applyNumberFormat="1" applyFont="1" applyBorder="1" applyAlignment="1">
      <alignment vertical="center"/>
      <protection/>
    </xf>
    <xf numFmtId="4" fontId="12" fillId="0" borderId="21" xfId="36" applyNumberFormat="1" applyFont="1" applyBorder="1" applyAlignment="1">
      <alignment vertical="center"/>
      <protection/>
    </xf>
    <xf numFmtId="0" fontId="10" fillId="0" borderId="0" xfId="36" applyFont="1" applyAlignment="1">
      <alignment horizontal="left" vertical="center"/>
      <protection/>
    </xf>
    <xf numFmtId="0" fontId="16" fillId="0" borderId="0" xfId="36" applyFont="1" applyAlignment="1">
      <alignment horizontal="left" vertical="center"/>
      <protection/>
    </xf>
    <xf numFmtId="0" fontId="17" fillId="0" borderId="0" xfId="37" applyNumberFormat="1" applyFont="1" applyFill="1" applyBorder="1" applyAlignment="1" applyProtection="1">
      <alignment horizontal="center" vertical="center"/>
      <protection/>
    </xf>
    <xf numFmtId="0" fontId="19" fillId="0" borderId="12" xfId="36" applyFont="1" applyBorder="1" applyAlignment="1">
      <alignment vertical="center"/>
      <protection/>
    </xf>
    <xf numFmtId="0" fontId="20" fillId="0" borderId="0" xfId="36" applyFont="1" applyAlignment="1">
      <alignment vertical="center"/>
      <protection/>
    </xf>
    <xf numFmtId="0" fontId="21" fillId="0" borderId="0" xfId="36" applyFont="1" applyAlignment="1">
      <alignment vertical="center"/>
      <protection/>
    </xf>
    <xf numFmtId="0" fontId="7" fillId="0" borderId="0" xfId="36" applyFont="1" applyAlignment="1">
      <alignment horizontal="center" vertical="center"/>
      <protection/>
    </xf>
    <xf numFmtId="4" fontId="22" fillId="0" borderId="26" xfId="36" applyNumberFormat="1" applyFont="1" applyBorder="1" applyAlignment="1">
      <alignment vertical="center"/>
      <protection/>
    </xf>
    <xf numFmtId="4" fontId="22" fillId="0" borderId="0" xfId="36" applyNumberFormat="1" applyFont="1" applyBorder="1" applyAlignment="1">
      <alignment vertical="center"/>
      <protection/>
    </xf>
    <xf numFmtId="166" fontId="22" fillId="0" borderId="0" xfId="36" applyNumberFormat="1" applyFont="1" applyBorder="1" applyAlignment="1">
      <alignment vertical="center"/>
      <protection/>
    </xf>
    <xf numFmtId="4" fontId="22" fillId="0" borderId="21" xfId="36" applyNumberFormat="1" applyFont="1" applyBorder="1" applyAlignment="1">
      <alignment vertical="center"/>
      <protection/>
    </xf>
    <xf numFmtId="0" fontId="19" fillId="0" borderId="0" xfId="36" applyFont="1" applyAlignment="1">
      <alignment vertical="center"/>
      <protection/>
    </xf>
    <xf numFmtId="0" fontId="19" fillId="0" borderId="0" xfId="36" applyFont="1" applyAlignment="1">
      <alignment horizontal="left" vertical="center"/>
      <protection/>
    </xf>
    <xf numFmtId="4" fontId="22" fillId="0" borderId="27" xfId="36" applyNumberFormat="1" applyFont="1" applyBorder="1" applyAlignment="1">
      <alignment vertical="center"/>
      <protection/>
    </xf>
    <xf numFmtId="4" fontId="22" fillId="0" borderId="28" xfId="36" applyNumberFormat="1" applyFont="1" applyBorder="1" applyAlignment="1">
      <alignment vertical="center"/>
      <protection/>
    </xf>
    <xf numFmtId="166" fontId="22" fillId="0" borderId="28" xfId="36" applyNumberFormat="1" applyFont="1" applyBorder="1" applyAlignment="1">
      <alignment vertical="center"/>
      <protection/>
    </xf>
    <xf numFmtId="4" fontId="22" fillId="0" borderId="29" xfId="36" applyNumberFormat="1" applyFont="1" applyBorder="1" applyAlignment="1">
      <alignment vertical="center"/>
      <protection/>
    </xf>
    <xf numFmtId="0" fontId="1" fillId="0" borderId="0" xfId="36" applyProtection="1">
      <alignment/>
      <protection/>
    </xf>
    <xf numFmtId="0" fontId="23" fillId="0" borderId="0" xfId="36" applyFont="1" applyAlignment="1">
      <alignment horizontal="left" vertical="center"/>
      <protection/>
    </xf>
    <xf numFmtId="165" fontId="6" fillId="0" borderId="0" xfId="36" applyNumberFormat="1" applyFont="1" applyAlignment="1">
      <alignment horizontal="left" vertical="center"/>
      <protection/>
    </xf>
    <xf numFmtId="0" fontId="1" fillId="0" borderId="0" xfId="36" applyFont="1" applyAlignment="1">
      <alignment vertical="center" wrapText="1"/>
      <protection/>
    </xf>
    <xf numFmtId="0" fontId="1" fillId="0" borderId="12" xfId="36" applyFont="1" applyBorder="1" applyAlignment="1">
      <alignment vertical="center" wrapText="1"/>
      <protection/>
    </xf>
    <xf numFmtId="0" fontId="1" fillId="0" borderId="12" xfId="36" applyBorder="1" applyAlignment="1">
      <alignment vertical="center" wrapText="1"/>
      <protection/>
    </xf>
    <xf numFmtId="0" fontId="1" fillId="0" borderId="0" xfId="36" applyAlignment="1">
      <alignment vertical="center" wrapText="1"/>
      <protection/>
    </xf>
    <xf numFmtId="0" fontId="8" fillId="0" borderId="0" xfId="36" applyFont="1" applyAlignment="1">
      <alignment horizontal="left" vertical="center"/>
      <protection/>
    </xf>
    <xf numFmtId="4" fontId="15" fillId="0" borderId="0" xfId="36" applyNumberFormat="1" applyFont="1" applyAlignment="1">
      <alignment vertical="center"/>
      <protection/>
    </xf>
    <xf numFmtId="0" fontId="5" fillId="0" borderId="0" xfId="36" applyFont="1" applyAlignment="1">
      <alignment horizontal="right" vertical="center"/>
      <protection/>
    </xf>
    <xf numFmtId="0" fontId="24" fillId="0" borderId="0" xfId="36" applyFont="1" applyAlignment="1">
      <alignment horizontal="left" vertical="center"/>
      <protection/>
    </xf>
    <xf numFmtId="4" fontId="5" fillId="0" borderId="0" xfId="36" applyNumberFormat="1" applyFont="1" applyAlignment="1">
      <alignment vertical="center"/>
      <protection/>
    </xf>
    <xf numFmtId="164" fontId="5" fillId="0" borderId="0" xfId="36" applyNumberFormat="1" applyFont="1" applyAlignment="1">
      <alignment horizontal="right" vertical="center"/>
      <protection/>
    </xf>
    <xf numFmtId="0" fontId="1" fillId="34" borderId="0" xfId="36" applyFont="1" applyFill="1" applyAlignment="1">
      <alignment vertical="center"/>
      <protection/>
    </xf>
    <xf numFmtId="0" fontId="10" fillId="34" borderId="15" xfId="36" applyFont="1" applyFill="1" applyBorder="1" applyAlignment="1">
      <alignment horizontal="left" vertical="center"/>
      <protection/>
    </xf>
    <xf numFmtId="0" fontId="10" fillId="34" borderId="16" xfId="36" applyFont="1" applyFill="1" applyBorder="1" applyAlignment="1">
      <alignment horizontal="right" vertical="center"/>
      <protection/>
    </xf>
    <xf numFmtId="0" fontId="10" fillId="34" borderId="16" xfId="36" applyFont="1" applyFill="1" applyBorder="1" applyAlignment="1">
      <alignment horizontal="center" vertical="center"/>
      <protection/>
    </xf>
    <xf numFmtId="4" fontId="10" fillId="34" borderId="16" xfId="36" applyNumberFormat="1" applyFont="1" applyFill="1" applyBorder="1" applyAlignment="1">
      <alignment vertical="center"/>
      <protection/>
    </xf>
    <xf numFmtId="0" fontId="1" fillId="34" borderId="30" xfId="36" applyFont="1" applyFill="1" applyBorder="1" applyAlignment="1">
      <alignment vertical="center"/>
      <protection/>
    </xf>
    <xf numFmtId="0" fontId="5" fillId="0" borderId="14" xfId="36" applyFont="1" applyBorder="1" applyAlignment="1">
      <alignment horizontal="center" vertical="center"/>
      <protection/>
    </xf>
    <xf numFmtId="0" fontId="5" fillId="0" borderId="14" xfId="36" applyFont="1" applyBorder="1" applyAlignment="1">
      <alignment horizontal="right" vertical="center"/>
      <protection/>
    </xf>
    <xf numFmtId="0" fontId="6" fillId="0" borderId="0" xfId="36" applyFont="1" applyAlignment="1">
      <alignment horizontal="left" vertical="center" wrapText="1"/>
      <protection/>
    </xf>
    <xf numFmtId="0" fontId="13" fillId="34" borderId="0" xfId="36" applyFont="1" applyFill="1" applyAlignment="1">
      <alignment horizontal="left" vertical="center"/>
      <protection/>
    </xf>
    <xf numFmtId="0" fontId="13" fillId="34" borderId="0" xfId="36" applyFont="1" applyFill="1" applyAlignment="1">
      <alignment horizontal="right" vertical="center"/>
      <protection/>
    </xf>
    <xf numFmtId="0" fontId="25" fillId="0" borderId="0" xfId="36" applyFont="1" applyAlignment="1">
      <alignment horizontal="left" vertical="center"/>
      <protection/>
    </xf>
    <xf numFmtId="0" fontId="26" fillId="0" borderId="0" xfId="36" applyFont="1" applyAlignment="1">
      <alignment vertical="center"/>
      <protection/>
    </xf>
    <xf numFmtId="0" fontId="26" fillId="0" borderId="12" xfId="36" applyFont="1" applyBorder="1" applyAlignment="1">
      <alignment vertical="center"/>
      <protection/>
    </xf>
    <xf numFmtId="0" fontId="26" fillId="0" borderId="28" xfId="36" applyFont="1" applyBorder="1" applyAlignment="1">
      <alignment horizontal="left" vertical="center"/>
      <protection/>
    </xf>
    <xf numFmtId="0" fontId="26" fillId="0" borderId="28" xfId="36" applyFont="1" applyBorder="1" applyAlignment="1">
      <alignment vertical="center"/>
      <protection/>
    </xf>
    <xf numFmtId="4" fontId="26" fillId="0" borderId="28" xfId="36" applyNumberFormat="1" applyFont="1" applyBorder="1" applyAlignment="1">
      <alignment vertical="center"/>
      <protection/>
    </xf>
    <xf numFmtId="0" fontId="27" fillId="0" borderId="0" xfId="36" applyFont="1" applyAlignment="1">
      <alignment vertical="center"/>
      <protection/>
    </xf>
    <xf numFmtId="0" fontId="27" fillId="0" borderId="12" xfId="36" applyFont="1" applyBorder="1" applyAlignment="1">
      <alignment vertical="center"/>
      <protection/>
    </xf>
    <xf numFmtId="0" fontId="27" fillId="0" borderId="28" xfId="36" applyFont="1" applyBorder="1" applyAlignment="1">
      <alignment horizontal="left" vertical="center"/>
      <protection/>
    </xf>
    <xf numFmtId="0" fontId="27" fillId="0" borderId="28" xfId="36" applyFont="1" applyBorder="1" applyAlignment="1">
      <alignment vertical="center"/>
      <protection/>
    </xf>
    <xf numFmtId="4" fontId="27" fillId="0" borderId="28" xfId="36" applyNumberFormat="1" applyFont="1" applyBorder="1" applyAlignment="1">
      <alignment vertical="center"/>
      <protection/>
    </xf>
    <xf numFmtId="0" fontId="1" fillId="0" borderId="0" xfId="36" applyFont="1" applyAlignment="1">
      <alignment horizontal="center" vertical="center" wrapText="1"/>
      <protection/>
    </xf>
    <xf numFmtId="0" fontId="1" fillId="0" borderId="12" xfId="36" applyFont="1" applyBorder="1" applyAlignment="1">
      <alignment horizontal="center" vertical="center" wrapText="1"/>
      <protection/>
    </xf>
    <xf numFmtId="0" fontId="13" fillId="34" borderId="22" xfId="36" applyFont="1" applyFill="1" applyBorder="1" applyAlignment="1">
      <alignment horizontal="center" vertical="center" wrapText="1"/>
      <protection/>
    </xf>
    <xf numFmtId="0" fontId="13" fillId="34" borderId="23" xfId="36" applyFont="1" applyFill="1" applyBorder="1" applyAlignment="1">
      <alignment horizontal="center" vertical="center" wrapText="1"/>
      <protection/>
    </xf>
    <xf numFmtId="0" fontId="13" fillId="34" borderId="24" xfId="36" applyFont="1" applyFill="1" applyBorder="1" applyAlignment="1">
      <alignment horizontal="center" vertical="center" wrapText="1"/>
      <protection/>
    </xf>
    <xf numFmtId="0" fontId="1" fillId="0" borderId="12" xfId="36" applyBorder="1" applyAlignment="1">
      <alignment horizontal="center" vertical="center" wrapText="1"/>
      <protection/>
    </xf>
    <xf numFmtId="0" fontId="1" fillId="0" borderId="0" xfId="36" applyAlignment="1">
      <alignment horizontal="center" vertical="center" wrapText="1"/>
      <protection/>
    </xf>
    <xf numFmtId="4" fontId="15" fillId="0" borderId="0" xfId="36" applyNumberFormat="1" applyFont="1" applyAlignment="1">
      <alignment/>
      <protection/>
    </xf>
    <xf numFmtId="166" fontId="28" fillId="0" borderId="19" xfId="36" applyNumberFormat="1" applyFont="1" applyBorder="1" applyAlignment="1">
      <alignment/>
      <protection/>
    </xf>
    <xf numFmtId="166" fontId="28" fillId="0" borderId="20" xfId="36" applyNumberFormat="1" applyFont="1" applyBorder="1" applyAlignment="1">
      <alignment/>
      <protection/>
    </xf>
    <xf numFmtId="4" fontId="29" fillId="0" borderId="0" xfId="36" applyNumberFormat="1" applyFont="1" applyAlignment="1">
      <alignment vertical="center"/>
      <protection/>
    </xf>
    <xf numFmtId="0" fontId="30" fillId="0" borderId="0" xfId="36" applyFont="1" applyAlignment="1">
      <alignment/>
      <protection/>
    </xf>
    <xf numFmtId="0" fontId="30" fillId="0" borderId="12" xfId="36" applyFont="1" applyBorder="1" applyAlignment="1">
      <alignment/>
      <protection/>
    </xf>
    <xf numFmtId="0" fontId="30" fillId="0" borderId="0" xfId="36" applyFont="1" applyAlignment="1">
      <alignment horizontal="left"/>
      <protection/>
    </xf>
    <xf numFmtId="0" fontId="26" fillId="0" borderId="0" xfId="36" applyFont="1" applyAlignment="1">
      <alignment horizontal="left"/>
      <protection/>
    </xf>
    <xf numFmtId="4" fontId="26" fillId="0" borderId="0" xfId="36" applyNumberFormat="1" applyFont="1" applyAlignment="1">
      <alignment/>
      <protection/>
    </xf>
    <xf numFmtId="0" fontId="30" fillId="0" borderId="26" xfId="36" applyFont="1" applyBorder="1" applyAlignment="1">
      <alignment/>
      <protection/>
    </xf>
    <xf numFmtId="0" fontId="30" fillId="0" borderId="0" xfId="36" applyFont="1" applyBorder="1" applyAlignment="1">
      <alignment/>
      <protection/>
    </xf>
    <xf numFmtId="166" fontId="30" fillId="0" borderId="0" xfId="36" applyNumberFormat="1" applyFont="1" applyBorder="1" applyAlignment="1">
      <alignment/>
      <protection/>
    </xf>
    <xf numFmtId="166" fontId="30" fillId="0" borderId="21" xfId="36" applyNumberFormat="1" applyFont="1" applyBorder="1" applyAlignment="1">
      <alignment/>
      <protection/>
    </xf>
    <xf numFmtId="0" fontId="30" fillId="0" borderId="0" xfId="36" applyFont="1" applyAlignment="1">
      <alignment horizontal="center"/>
      <protection/>
    </xf>
    <xf numFmtId="4" fontId="30" fillId="0" borderId="0" xfId="36" applyNumberFormat="1" applyFont="1" applyAlignment="1">
      <alignment vertical="center"/>
      <protection/>
    </xf>
    <xf numFmtId="0" fontId="27" fillId="0" borderId="0" xfId="36" applyFont="1" applyAlignment="1">
      <alignment horizontal="left"/>
      <protection/>
    </xf>
    <xf numFmtId="4" fontId="27" fillId="0" borderId="0" xfId="36" applyNumberFormat="1" applyFont="1" applyAlignment="1">
      <alignment/>
      <protection/>
    </xf>
    <xf numFmtId="0" fontId="1" fillId="0" borderId="12" xfId="36" applyFont="1" applyBorder="1" applyAlignment="1" applyProtection="1">
      <alignment vertical="center"/>
      <protection locked="0"/>
    </xf>
    <xf numFmtId="0" fontId="13" fillId="0" borderId="31" xfId="36" applyFont="1" applyBorder="1" applyAlignment="1" applyProtection="1">
      <alignment horizontal="center" vertical="center"/>
      <protection locked="0"/>
    </xf>
    <xf numFmtId="49" fontId="13" fillId="0" borderId="31" xfId="36" applyNumberFormat="1" applyFont="1" applyBorder="1" applyAlignment="1" applyProtection="1">
      <alignment horizontal="left" vertical="center" wrapText="1"/>
      <protection locked="0"/>
    </xf>
    <xf numFmtId="0" fontId="13" fillId="0" borderId="31" xfId="36" applyFont="1" applyBorder="1" applyAlignment="1" applyProtection="1">
      <alignment horizontal="left" vertical="center" wrapText="1"/>
      <protection locked="0"/>
    </xf>
    <xf numFmtId="0" fontId="13" fillId="0" borderId="31" xfId="36" applyFont="1" applyBorder="1" applyAlignment="1" applyProtection="1">
      <alignment horizontal="center" vertical="center" wrapText="1"/>
      <protection locked="0"/>
    </xf>
    <xf numFmtId="167" fontId="13" fillId="0" borderId="31" xfId="36" applyNumberFormat="1" applyFont="1" applyBorder="1" applyAlignment="1" applyProtection="1">
      <alignment vertical="center"/>
      <protection locked="0"/>
    </xf>
    <xf numFmtId="4" fontId="13" fillId="0" borderId="31" xfId="36" applyNumberFormat="1" applyFont="1" applyBorder="1" applyAlignment="1" applyProtection="1">
      <alignment vertical="center"/>
      <protection locked="0"/>
    </xf>
    <xf numFmtId="0" fontId="14" fillId="0" borderId="26" xfId="36" applyFont="1" applyBorder="1" applyAlignment="1">
      <alignment horizontal="left" vertical="center"/>
      <protection/>
    </xf>
    <xf numFmtId="0" fontId="14" fillId="0" borderId="0" xfId="36" applyFont="1" applyBorder="1" applyAlignment="1">
      <alignment horizontal="center" vertical="center"/>
      <protection/>
    </xf>
    <xf numFmtId="166" fontId="14" fillId="0" borderId="0" xfId="36" applyNumberFormat="1" applyFont="1" applyBorder="1" applyAlignment="1">
      <alignment vertical="center"/>
      <protection/>
    </xf>
    <xf numFmtId="166" fontId="14" fillId="0" borderId="21" xfId="36" applyNumberFormat="1" applyFont="1" applyBorder="1" applyAlignment="1">
      <alignment vertical="center"/>
      <protection/>
    </xf>
    <xf numFmtId="0" fontId="13" fillId="0" borderId="0" xfId="36" applyFont="1" applyAlignment="1">
      <alignment horizontal="left" vertical="center"/>
      <protection/>
    </xf>
    <xf numFmtId="4" fontId="1" fillId="0" borderId="0" xfId="36" applyNumberFormat="1" applyFont="1" applyAlignment="1">
      <alignment vertical="center"/>
      <protection/>
    </xf>
    <xf numFmtId="0" fontId="31" fillId="0" borderId="0" xfId="36" applyFont="1" applyAlignment="1">
      <alignment vertical="center"/>
      <protection/>
    </xf>
    <xf numFmtId="0" fontId="31" fillId="0" borderId="12" xfId="36" applyFont="1" applyBorder="1" applyAlignment="1">
      <alignment vertical="center"/>
      <protection/>
    </xf>
    <xf numFmtId="0" fontId="32" fillId="0" borderId="0" xfId="36" applyFont="1" applyAlignment="1">
      <alignment horizontal="left" vertical="center"/>
      <protection/>
    </xf>
    <xf numFmtId="0" fontId="31" fillId="0" borderId="0" xfId="36" applyFont="1" applyAlignment="1">
      <alignment horizontal="left" vertical="center"/>
      <protection/>
    </xf>
    <xf numFmtId="0" fontId="31" fillId="0" borderId="0" xfId="36" applyFont="1" applyAlignment="1">
      <alignment horizontal="left" vertical="center" wrapText="1"/>
      <protection/>
    </xf>
    <xf numFmtId="167" fontId="31" fillId="0" borderId="0" xfId="36" applyNumberFormat="1" applyFont="1" applyAlignment="1">
      <alignment vertical="center"/>
      <protection/>
    </xf>
    <xf numFmtId="0" fontId="31" fillId="0" borderId="26" xfId="36" applyFont="1" applyBorder="1" applyAlignment="1">
      <alignment vertical="center"/>
      <protection/>
    </xf>
    <xf numFmtId="0" fontId="31" fillId="0" borderId="0" xfId="36" applyFont="1" applyBorder="1" applyAlignment="1">
      <alignment vertical="center"/>
      <protection/>
    </xf>
    <xf numFmtId="0" fontId="31" fillId="0" borderId="21" xfId="36" applyFont="1" applyBorder="1" applyAlignment="1">
      <alignment vertical="center"/>
      <protection/>
    </xf>
    <xf numFmtId="0" fontId="33" fillId="0" borderId="0" xfId="36" applyFont="1" applyAlignment="1">
      <alignment vertical="center"/>
      <protection/>
    </xf>
    <xf numFmtId="0" fontId="33" fillId="0" borderId="12" xfId="36" applyFont="1" applyBorder="1" applyAlignment="1">
      <alignment vertical="center"/>
      <protection/>
    </xf>
    <xf numFmtId="0" fontId="33" fillId="0" borderId="0" xfId="36" applyFont="1" applyAlignment="1">
      <alignment horizontal="left" vertical="center"/>
      <protection/>
    </xf>
    <xf numFmtId="0" fontId="33" fillId="0" borderId="0" xfId="36" applyFont="1" applyAlignment="1">
      <alignment horizontal="left" vertical="center" wrapText="1"/>
      <protection/>
    </xf>
    <xf numFmtId="167" fontId="33" fillId="0" borderId="0" xfId="36" applyNumberFormat="1" applyFont="1" applyAlignment="1">
      <alignment vertical="center"/>
      <protection/>
    </xf>
    <xf numFmtId="0" fontId="33" fillId="0" borderId="26" xfId="36" applyFont="1" applyBorder="1" applyAlignment="1">
      <alignment vertical="center"/>
      <protection/>
    </xf>
    <xf numFmtId="0" fontId="33" fillId="0" borderId="0" xfId="36" applyFont="1" applyBorder="1" applyAlignment="1">
      <alignment vertical="center"/>
      <protection/>
    </xf>
    <xf numFmtId="0" fontId="33" fillId="0" borderId="21" xfId="36" applyFont="1" applyBorder="1" applyAlignment="1">
      <alignment vertical="center"/>
      <protection/>
    </xf>
    <xf numFmtId="0" fontId="34" fillId="0" borderId="31" xfId="36" applyFont="1" applyBorder="1" applyAlignment="1" applyProtection="1">
      <alignment horizontal="center" vertical="center"/>
      <protection locked="0"/>
    </xf>
    <xf numFmtId="49" fontId="34" fillId="0" borderId="31" xfId="36" applyNumberFormat="1" applyFont="1" applyBorder="1" applyAlignment="1" applyProtection="1">
      <alignment horizontal="left" vertical="center" wrapText="1"/>
      <protection locked="0"/>
    </xf>
    <xf numFmtId="0" fontId="34" fillId="0" borderId="31" xfId="36" applyFont="1" applyBorder="1" applyAlignment="1" applyProtection="1">
      <alignment horizontal="left" vertical="center" wrapText="1"/>
      <protection locked="0"/>
    </xf>
    <xf numFmtId="0" fontId="34" fillId="0" borderId="31" xfId="36" applyFont="1" applyBorder="1" applyAlignment="1" applyProtection="1">
      <alignment horizontal="center" vertical="center" wrapText="1"/>
      <protection locked="0"/>
    </xf>
    <xf numFmtId="167" fontId="34" fillId="0" borderId="31" xfId="36" applyNumberFormat="1" applyFont="1" applyBorder="1" applyAlignment="1" applyProtection="1">
      <alignment vertical="center"/>
      <protection locked="0"/>
    </xf>
    <xf numFmtId="4" fontId="34" fillId="0" borderId="31" xfId="36" applyNumberFormat="1" applyFont="1" applyBorder="1" applyAlignment="1" applyProtection="1">
      <alignment vertical="center"/>
      <protection locked="0"/>
    </xf>
    <xf numFmtId="0" fontId="35" fillId="0" borderId="12" xfId="36" applyFont="1" applyBorder="1" applyAlignment="1">
      <alignment vertical="center"/>
      <protection/>
    </xf>
    <xf numFmtId="0" fontId="34" fillId="0" borderId="26" xfId="36" applyFont="1" applyBorder="1" applyAlignment="1">
      <alignment horizontal="left" vertical="center"/>
      <protection/>
    </xf>
    <xf numFmtId="0" fontId="34" fillId="0" borderId="0" xfId="36" applyFont="1" applyBorder="1" applyAlignment="1">
      <alignment horizontal="center" vertical="center"/>
      <protection/>
    </xf>
    <xf numFmtId="0" fontId="14" fillId="0" borderId="27" xfId="36" applyFont="1" applyBorder="1" applyAlignment="1">
      <alignment horizontal="left" vertical="center"/>
      <protection/>
    </xf>
    <xf numFmtId="0" fontId="14" fillId="0" borderId="28" xfId="36" applyFont="1" applyBorder="1" applyAlignment="1">
      <alignment horizontal="center" vertical="center"/>
      <protection/>
    </xf>
    <xf numFmtId="166" fontId="14" fillId="0" borderId="28" xfId="36" applyNumberFormat="1" applyFont="1" applyBorder="1" applyAlignment="1">
      <alignment vertical="center"/>
      <protection/>
    </xf>
    <xf numFmtId="166" fontId="14" fillId="0" borderId="29" xfId="36" applyNumberFormat="1" applyFont="1" applyBorder="1" applyAlignment="1">
      <alignment vertical="center"/>
      <protection/>
    </xf>
    <xf numFmtId="0" fontId="36" fillId="0" borderId="0" xfId="36" applyFont="1" applyAlignment="1">
      <alignment vertical="center"/>
      <protection/>
    </xf>
    <xf numFmtId="0" fontId="36" fillId="0" borderId="12" xfId="36" applyFont="1" applyBorder="1" applyAlignment="1">
      <alignment vertical="center"/>
      <protection/>
    </xf>
    <xf numFmtId="0" fontId="36" fillId="0" borderId="0" xfId="36" applyFont="1" applyAlignment="1">
      <alignment horizontal="left" vertical="center"/>
      <protection/>
    </xf>
    <xf numFmtId="0" fontId="36" fillId="0" borderId="0" xfId="36" applyFont="1" applyAlignment="1">
      <alignment horizontal="left" vertical="center" wrapText="1"/>
      <protection/>
    </xf>
    <xf numFmtId="0" fontId="36" fillId="0" borderId="26" xfId="36" applyFont="1" applyBorder="1" applyAlignment="1">
      <alignment vertical="center"/>
      <protection/>
    </xf>
    <xf numFmtId="0" fontId="36" fillId="0" borderId="0" xfId="36" applyFont="1" applyBorder="1" applyAlignment="1">
      <alignment vertical="center"/>
      <protection/>
    </xf>
    <xf numFmtId="0" fontId="36" fillId="0" borderId="21" xfId="36" applyFont="1" applyBorder="1" applyAlignment="1">
      <alignment vertical="center"/>
      <protection/>
    </xf>
    <xf numFmtId="0" fontId="3" fillId="35" borderId="0" xfId="36" applyFont="1" applyFill="1" applyBorder="1" applyAlignment="1">
      <alignment horizontal="center" vertical="center"/>
      <protection/>
    </xf>
    <xf numFmtId="0" fontId="6" fillId="0" borderId="0" xfId="36" applyFont="1" applyBorder="1" applyAlignment="1">
      <alignment horizontal="left" vertical="center"/>
      <protection/>
    </xf>
    <xf numFmtId="0" fontId="7" fillId="0" borderId="0" xfId="36" applyFont="1" applyBorder="1" applyAlignment="1">
      <alignment horizontal="left" vertical="top" wrapText="1"/>
      <protection/>
    </xf>
    <xf numFmtId="0" fontId="6" fillId="0" borderId="0" xfId="36" applyFont="1" applyBorder="1" applyAlignment="1">
      <alignment horizontal="left" vertical="center" wrapText="1"/>
      <protection/>
    </xf>
    <xf numFmtId="4" fontId="8" fillId="0" borderId="14" xfId="36" applyNumberFormat="1" applyFont="1" applyBorder="1" applyAlignment="1">
      <alignment vertical="center"/>
      <protection/>
    </xf>
    <xf numFmtId="0" fontId="5" fillId="0" borderId="0" xfId="36" applyFont="1" applyBorder="1" applyAlignment="1">
      <alignment horizontal="right" vertical="center"/>
      <protection/>
    </xf>
    <xf numFmtId="164" fontId="5" fillId="0" borderId="0" xfId="36" applyNumberFormat="1" applyFont="1" applyBorder="1" applyAlignment="1">
      <alignment horizontal="left" vertical="center"/>
      <protection/>
    </xf>
    <xf numFmtId="4" fontId="9" fillId="0" borderId="0" xfId="36" applyNumberFormat="1" applyFont="1" applyBorder="1" applyAlignment="1">
      <alignment vertical="center"/>
      <protection/>
    </xf>
    <xf numFmtId="0" fontId="10" fillId="33" borderId="16" xfId="36" applyFont="1" applyFill="1" applyBorder="1" applyAlignment="1">
      <alignment horizontal="left" vertical="center"/>
      <protection/>
    </xf>
    <xf numFmtId="4" fontId="10" fillId="33" borderId="30" xfId="36" applyNumberFormat="1" applyFont="1" applyFill="1" applyBorder="1" applyAlignment="1">
      <alignment vertical="center"/>
      <protection/>
    </xf>
    <xf numFmtId="0" fontId="7" fillId="0" borderId="0" xfId="36" applyFont="1" applyBorder="1" applyAlignment="1">
      <alignment horizontal="left" vertical="center" wrapText="1"/>
      <protection/>
    </xf>
    <xf numFmtId="165" fontId="6" fillId="0" borderId="0" xfId="36" applyNumberFormat="1" applyFont="1" applyBorder="1" applyAlignment="1">
      <alignment horizontal="left" vertical="center"/>
      <protection/>
    </xf>
    <xf numFmtId="0" fontId="6" fillId="0" borderId="0" xfId="36" applyFont="1" applyBorder="1" applyAlignment="1">
      <alignment vertical="center" wrapText="1"/>
      <protection/>
    </xf>
    <xf numFmtId="0" fontId="12" fillId="0" borderId="25" xfId="36" applyFont="1" applyBorder="1" applyAlignment="1">
      <alignment horizontal="center" vertical="center"/>
      <protection/>
    </xf>
    <xf numFmtId="0" fontId="13" fillId="34" borderId="15" xfId="36" applyFont="1" applyFill="1" applyBorder="1" applyAlignment="1">
      <alignment horizontal="center" vertical="center"/>
      <protection/>
    </xf>
    <xf numFmtId="0" fontId="13" fillId="34" borderId="16" xfId="36" applyFont="1" applyFill="1" applyBorder="1" applyAlignment="1">
      <alignment horizontal="center" vertical="center"/>
      <protection/>
    </xf>
    <xf numFmtId="0" fontId="13" fillId="34" borderId="16" xfId="36" applyFont="1" applyFill="1" applyBorder="1" applyAlignment="1">
      <alignment horizontal="right" vertical="center"/>
      <protection/>
    </xf>
    <xf numFmtId="0" fontId="13" fillId="34" borderId="30" xfId="36" applyFont="1" applyFill="1" applyBorder="1" applyAlignment="1">
      <alignment horizontal="center" vertical="center"/>
      <protection/>
    </xf>
    <xf numFmtId="4" fontId="15" fillId="0" borderId="0" xfId="36" applyNumberFormat="1" applyFont="1" applyBorder="1" applyAlignment="1">
      <alignment horizontal="right" vertical="center"/>
      <protection/>
    </xf>
    <xf numFmtId="4" fontId="15" fillId="0" borderId="0" xfId="36" applyNumberFormat="1" applyFont="1" applyBorder="1" applyAlignment="1">
      <alignment vertical="center"/>
      <protection/>
    </xf>
    <xf numFmtId="0" fontId="20" fillId="0" borderId="0" xfId="36" applyFont="1" applyBorder="1" applyAlignment="1">
      <alignment horizontal="left" vertical="center" wrapText="1"/>
      <protection/>
    </xf>
    <xf numFmtId="4" fontId="21" fillId="0" borderId="0" xfId="36" applyNumberFormat="1" applyFont="1" applyBorder="1" applyAlignment="1">
      <alignment vertical="center"/>
      <protection/>
    </xf>
    <xf numFmtId="0" fontId="5" fillId="0" borderId="0" xfId="36" applyFont="1" applyBorder="1" applyAlignment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zoomScalePageLayoutView="0" workbookViewId="0" topLeftCell="A1">
      <selection activeCell="A1" sqref="A1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6.8515625" style="1" customWidth="1"/>
    <col min="71" max="91" width="0" style="1" hidden="1" customWidth="1"/>
    <col min="92" max="16384" width="6.8515625" style="1" customWidth="1"/>
  </cols>
  <sheetData>
    <row r="1" spans="1:74" ht="11.25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44:72" ht="36.75" customHeight="1">
      <c r="AR2" s="187" t="s">
        <v>4</v>
      </c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3" t="s">
        <v>5</v>
      </c>
      <c r="BT2" s="3" t="s">
        <v>6</v>
      </c>
    </row>
    <row r="3" spans="2:72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spans="2:71" ht="24.75" customHeight="1">
      <c r="B4" s="6"/>
      <c r="D4" s="7" t="s">
        <v>8</v>
      </c>
      <c r="AR4" s="6"/>
      <c r="AS4" s="8" t="s">
        <v>9</v>
      </c>
      <c r="BS4" s="3" t="s">
        <v>10</v>
      </c>
    </row>
    <row r="5" spans="2:71" ht="12" customHeight="1">
      <c r="B5" s="6"/>
      <c r="D5" s="9" t="s">
        <v>11</v>
      </c>
      <c r="K5" s="188" t="s">
        <v>12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R5" s="6"/>
      <c r="BS5" s="3" t="s">
        <v>5</v>
      </c>
    </row>
    <row r="6" spans="2:71" ht="36.75" customHeight="1">
      <c r="B6" s="6"/>
      <c r="D6" s="10" t="s">
        <v>13</v>
      </c>
      <c r="K6" s="189" t="s">
        <v>14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R6" s="6"/>
      <c r="BS6" s="3" t="s">
        <v>5</v>
      </c>
    </row>
    <row r="7" spans="2:71" ht="12" customHeight="1">
      <c r="B7" s="6"/>
      <c r="D7" s="11" t="s">
        <v>15</v>
      </c>
      <c r="K7" s="12"/>
      <c r="AK7" s="11" t="s">
        <v>16</v>
      </c>
      <c r="AN7" s="12"/>
      <c r="AR7" s="6"/>
      <c r="BS7" s="3" t="s">
        <v>5</v>
      </c>
    </row>
    <row r="8" spans="2:71" ht="12" customHeight="1">
      <c r="B8" s="6"/>
      <c r="D8" s="11" t="s">
        <v>17</v>
      </c>
      <c r="K8" s="12" t="s">
        <v>18</v>
      </c>
      <c r="AK8" s="11" t="s">
        <v>19</v>
      </c>
      <c r="AN8" s="12" t="s">
        <v>20</v>
      </c>
      <c r="AR8" s="6"/>
      <c r="BS8" s="3" t="s">
        <v>5</v>
      </c>
    </row>
    <row r="9" spans="2:71" ht="14.25" customHeight="1">
      <c r="B9" s="6"/>
      <c r="AR9" s="6"/>
      <c r="BS9" s="3" t="s">
        <v>5</v>
      </c>
    </row>
    <row r="10" spans="2:71" ht="12" customHeight="1">
      <c r="B10" s="6"/>
      <c r="D10" s="11" t="s">
        <v>21</v>
      </c>
      <c r="AK10" s="11" t="s">
        <v>22</v>
      </c>
      <c r="AN10" s="12"/>
      <c r="AR10" s="6"/>
      <c r="BS10" s="3" t="s">
        <v>5</v>
      </c>
    </row>
    <row r="11" spans="2:71" ht="18" customHeight="1">
      <c r="B11" s="6"/>
      <c r="E11" s="12" t="s">
        <v>23</v>
      </c>
      <c r="AK11" s="11" t="s">
        <v>24</v>
      </c>
      <c r="AN11" s="12"/>
      <c r="AR11" s="6"/>
      <c r="BS11" s="3" t="s">
        <v>5</v>
      </c>
    </row>
    <row r="12" spans="2:71" ht="6.75" customHeight="1">
      <c r="B12" s="6"/>
      <c r="AR12" s="6"/>
      <c r="BS12" s="3" t="s">
        <v>5</v>
      </c>
    </row>
    <row r="13" spans="2:71" ht="12" customHeight="1">
      <c r="B13" s="6"/>
      <c r="D13" s="11" t="s">
        <v>25</v>
      </c>
      <c r="AK13" s="11" t="s">
        <v>22</v>
      </c>
      <c r="AN13" s="12"/>
      <c r="AR13" s="6"/>
      <c r="BS13" s="3" t="s">
        <v>5</v>
      </c>
    </row>
    <row r="14" spans="2:71" ht="12.75">
      <c r="B14" s="6"/>
      <c r="E14" s="12" t="s">
        <v>26</v>
      </c>
      <c r="AK14" s="11" t="s">
        <v>24</v>
      </c>
      <c r="AN14" s="12"/>
      <c r="AR14" s="6"/>
      <c r="BS14" s="3" t="s">
        <v>5</v>
      </c>
    </row>
    <row r="15" spans="2:71" ht="6.75" customHeight="1">
      <c r="B15" s="6"/>
      <c r="AR15" s="6"/>
      <c r="BS15" s="3" t="s">
        <v>2</v>
      </c>
    </row>
    <row r="16" spans="2:71" ht="12" customHeight="1">
      <c r="B16" s="6"/>
      <c r="D16" s="11" t="s">
        <v>27</v>
      </c>
      <c r="AK16" s="11" t="s">
        <v>22</v>
      </c>
      <c r="AN16" s="12"/>
      <c r="AR16" s="6"/>
      <c r="BS16" s="3" t="s">
        <v>2</v>
      </c>
    </row>
    <row r="17" spans="2:71" ht="18" customHeight="1">
      <c r="B17" s="6"/>
      <c r="E17" s="12" t="s">
        <v>28</v>
      </c>
      <c r="AK17" s="11" t="s">
        <v>24</v>
      </c>
      <c r="AN17" s="12"/>
      <c r="AR17" s="6"/>
      <c r="BS17" s="3" t="s">
        <v>29</v>
      </c>
    </row>
    <row r="18" spans="2:71" ht="6.75" customHeight="1">
      <c r="B18" s="6"/>
      <c r="AR18" s="6"/>
      <c r="BS18" s="3" t="s">
        <v>5</v>
      </c>
    </row>
    <row r="19" spans="2:71" ht="12" customHeight="1">
      <c r="B19" s="6"/>
      <c r="D19" s="11" t="s">
        <v>30</v>
      </c>
      <c r="AK19" s="11" t="s">
        <v>22</v>
      </c>
      <c r="AN19" s="12"/>
      <c r="AR19" s="6"/>
      <c r="BS19" s="3" t="s">
        <v>5</v>
      </c>
    </row>
    <row r="20" spans="2:71" ht="18" customHeight="1">
      <c r="B20" s="6"/>
      <c r="E20" s="12" t="s">
        <v>31</v>
      </c>
      <c r="AK20" s="11" t="s">
        <v>24</v>
      </c>
      <c r="AN20" s="12"/>
      <c r="AR20" s="6"/>
      <c r="BS20" s="3" t="s">
        <v>29</v>
      </c>
    </row>
    <row r="21" spans="2:44" ht="6.75" customHeight="1">
      <c r="B21" s="6"/>
      <c r="AR21" s="6"/>
    </row>
    <row r="22" spans="2:44" ht="12" customHeight="1">
      <c r="B22" s="6"/>
      <c r="D22" s="11" t="s">
        <v>32</v>
      </c>
      <c r="AR22" s="6"/>
    </row>
    <row r="23" spans="2:44" ht="16.5" customHeight="1">
      <c r="B23" s="6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R23" s="6"/>
    </row>
    <row r="24" spans="2:44" ht="6.75" customHeight="1">
      <c r="B24" s="6"/>
      <c r="AR24" s="6"/>
    </row>
    <row r="25" spans="2:44" ht="6.75" customHeight="1">
      <c r="B25" s="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R25" s="6"/>
    </row>
    <row r="26" spans="1:57" s="18" customFormat="1" ht="25.5" customHeight="1">
      <c r="A26" s="14"/>
      <c r="B26" s="15"/>
      <c r="C26" s="14"/>
      <c r="D26" s="16" t="s">
        <v>33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91">
        <f>ROUND(AG94,2)</f>
        <v>0</v>
      </c>
      <c r="AL26" s="191"/>
      <c r="AM26" s="191"/>
      <c r="AN26" s="191"/>
      <c r="AO26" s="191"/>
      <c r="AP26" s="14"/>
      <c r="AQ26" s="14"/>
      <c r="AR26" s="15"/>
      <c r="BE26" s="14"/>
    </row>
    <row r="27" spans="1:57" s="18" customFormat="1" ht="6.75" customHeight="1">
      <c r="A27" s="14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5"/>
      <c r="BE27" s="14"/>
    </row>
    <row r="28" spans="1:57" s="18" customFormat="1" ht="12.75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92" t="s">
        <v>34</v>
      </c>
      <c r="M28" s="192"/>
      <c r="N28" s="192"/>
      <c r="O28" s="192"/>
      <c r="P28" s="192"/>
      <c r="Q28" s="14"/>
      <c r="R28" s="14"/>
      <c r="S28" s="14"/>
      <c r="T28" s="14"/>
      <c r="U28" s="14"/>
      <c r="V28" s="14"/>
      <c r="W28" s="192" t="s">
        <v>35</v>
      </c>
      <c r="X28" s="192"/>
      <c r="Y28" s="192"/>
      <c r="Z28" s="192"/>
      <c r="AA28" s="192"/>
      <c r="AB28" s="192"/>
      <c r="AC28" s="192"/>
      <c r="AD28" s="192"/>
      <c r="AE28" s="192"/>
      <c r="AF28" s="14"/>
      <c r="AG28" s="14"/>
      <c r="AH28" s="14"/>
      <c r="AI28" s="14"/>
      <c r="AJ28" s="14"/>
      <c r="AK28" s="192" t="s">
        <v>36</v>
      </c>
      <c r="AL28" s="192"/>
      <c r="AM28" s="192"/>
      <c r="AN28" s="192"/>
      <c r="AO28" s="192"/>
      <c r="AP28" s="14"/>
      <c r="AQ28" s="14"/>
      <c r="AR28" s="15"/>
      <c r="BE28" s="14"/>
    </row>
    <row r="29" spans="2:44" s="19" customFormat="1" ht="14.25" customHeight="1">
      <c r="B29" s="20"/>
      <c r="D29" s="11" t="s">
        <v>37</v>
      </c>
      <c r="F29" s="11" t="s">
        <v>38</v>
      </c>
      <c r="L29" s="193">
        <v>0.21</v>
      </c>
      <c r="M29" s="193"/>
      <c r="N29" s="193"/>
      <c r="O29" s="193"/>
      <c r="P29" s="193"/>
      <c r="W29" s="194">
        <f>ROUND(AZ94,2)</f>
        <v>0</v>
      </c>
      <c r="X29" s="194"/>
      <c r="Y29" s="194"/>
      <c r="Z29" s="194"/>
      <c r="AA29" s="194"/>
      <c r="AB29" s="194"/>
      <c r="AC29" s="194"/>
      <c r="AD29" s="194"/>
      <c r="AE29" s="194"/>
      <c r="AK29" s="194">
        <f>ROUND(AV94,2)</f>
        <v>0</v>
      </c>
      <c r="AL29" s="194"/>
      <c r="AM29" s="194"/>
      <c r="AN29" s="194"/>
      <c r="AO29" s="194"/>
      <c r="AR29" s="20"/>
    </row>
    <row r="30" spans="2:44" s="19" customFormat="1" ht="14.25" customHeight="1">
      <c r="B30" s="20"/>
      <c r="F30" s="11" t="s">
        <v>39</v>
      </c>
      <c r="L30" s="193">
        <v>0.15</v>
      </c>
      <c r="M30" s="193"/>
      <c r="N30" s="193"/>
      <c r="O30" s="193"/>
      <c r="P30" s="193"/>
      <c r="W30" s="194">
        <f>ROUND(BA94,2)</f>
        <v>0</v>
      </c>
      <c r="X30" s="194"/>
      <c r="Y30" s="194"/>
      <c r="Z30" s="194"/>
      <c r="AA30" s="194"/>
      <c r="AB30" s="194"/>
      <c r="AC30" s="194"/>
      <c r="AD30" s="194"/>
      <c r="AE30" s="194"/>
      <c r="AK30" s="194">
        <f>ROUND(AW94,2)</f>
        <v>0</v>
      </c>
      <c r="AL30" s="194"/>
      <c r="AM30" s="194"/>
      <c r="AN30" s="194"/>
      <c r="AO30" s="194"/>
      <c r="AR30" s="20"/>
    </row>
    <row r="31" spans="2:44" s="19" customFormat="1" ht="14.25" customHeight="1" hidden="1">
      <c r="B31" s="20"/>
      <c r="F31" s="11" t="s">
        <v>40</v>
      </c>
      <c r="L31" s="193">
        <v>0.21</v>
      </c>
      <c r="M31" s="193"/>
      <c r="N31" s="193"/>
      <c r="O31" s="193"/>
      <c r="P31" s="193"/>
      <c r="W31" s="194">
        <f>ROUND(BB94,2)</f>
        <v>0</v>
      </c>
      <c r="X31" s="194"/>
      <c r="Y31" s="194"/>
      <c r="Z31" s="194"/>
      <c r="AA31" s="194"/>
      <c r="AB31" s="194"/>
      <c r="AC31" s="194"/>
      <c r="AD31" s="194"/>
      <c r="AE31" s="194"/>
      <c r="AK31" s="194">
        <v>0</v>
      </c>
      <c r="AL31" s="194"/>
      <c r="AM31" s="194"/>
      <c r="AN31" s="194"/>
      <c r="AO31" s="194"/>
      <c r="AR31" s="20"/>
    </row>
    <row r="32" spans="2:44" s="19" customFormat="1" ht="14.25" customHeight="1" hidden="1">
      <c r="B32" s="20"/>
      <c r="F32" s="11" t="s">
        <v>41</v>
      </c>
      <c r="L32" s="193">
        <v>0.15</v>
      </c>
      <c r="M32" s="193"/>
      <c r="N32" s="193"/>
      <c r="O32" s="193"/>
      <c r="P32" s="193"/>
      <c r="W32" s="194">
        <f>ROUND(BC94,2)</f>
        <v>0</v>
      </c>
      <c r="X32" s="194"/>
      <c r="Y32" s="194"/>
      <c r="Z32" s="194"/>
      <c r="AA32" s="194"/>
      <c r="AB32" s="194"/>
      <c r="AC32" s="194"/>
      <c r="AD32" s="194"/>
      <c r="AE32" s="194"/>
      <c r="AK32" s="194">
        <v>0</v>
      </c>
      <c r="AL32" s="194"/>
      <c r="AM32" s="194"/>
      <c r="AN32" s="194"/>
      <c r="AO32" s="194"/>
      <c r="AR32" s="20"/>
    </row>
    <row r="33" spans="2:44" s="19" customFormat="1" ht="14.25" customHeight="1" hidden="1">
      <c r="B33" s="20"/>
      <c r="F33" s="11" t="s">
        <v>42</v>
      </c>
      <c r="L33" s="193">
        <v>0</v>
      </c>
      <c r="M33" s="193"/>
      <c r="N33" s="193"/>
      <c r="O33" s="193"/>
      <c r="P33" s="193"/>
      <c r="W33" s="194">
        <f>ROUND(BD94,2)</f>
        <v>0</v>
      </c>
      <c r="X33" s="194"/>
      <c r="Y33" s="194"/>
      <c r="Z33" s="194"/>
      <c r="AA33" s="194"/>
      <c r="AB33" s="194"/>
      <c r="AC33" s="194"/>
      <c r="AD33" s="194"/>
      <c r="AE33" s="194"/>
      <c r="AK33" s="194">
        <v>0</v>
      </c>
      <c r="AL33" s="194"/>
      <c r="AM33" s="194"/>
      <c r="AN33" s="194"/>
      <c r="AO33" s="194"/>
      <c r="AR33" s="20"/>
    </row>
    <row r="34" spans="1:57" s="18" customFormat="1" ht="6.75" customHeight="1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5"/>
      <c r="BE34" s="14"/>
    </row>
    <row r="35" spans="1:57" s="18" customFormat="1" ht="25.5" customHeight="1">
      <c r="A35" s="14"/>
      <c r="B35" s="15"/>
      <c r="C35" s="21"/>
      <c r="D35" s="22" t="s">
        <v>43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 t="s">
        <v>44</v>
      </c>
      <c r="U35" s="23"/>
      <c r="V35" s="23"/>
      <c r="W35" s="23"/>
      <c r="X35" s="195" t="s">
        <v>45</v>
      </c>
      <c r="Y35" s="195"/>
      <c r="Z35" s="195"/>
      <c r="AA35" s="195"/>
      <c r="AB35" s="195"/>
      <c r="AC35" s="23"/>
      <c r="AD35" s="23"/>
      <c r="AE35" s="23"/>
      <c r="AF35" s="23"/>
      <c r="AG35" s="23"/>
      <c r="AH35" s="23"/>
      <c r="AI35" s="23"/>
      <c r="AJ35" s="23"/>
      <c r="AK35" s="196">
        <f>SUM(AK26:AK33)</f>
        <v>0</v>
      </c>
      <c r="AL35" s="196"/>
      <c r="AM35" s="196"/>
      <c r="AN35" s="196"/>
      <c r="AO35" s="196"/>
      <c r="AP35" s="21"/>
      <c r="AQ35" s="21"/>
      <c r="AR35" s="15"/>
      <c r="BE35" s="14"/>
    </row>
    <row r="36" spans="1:57" s="18" customFormat="1" ht="6.75" customHeight="1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5"/>
      <c r="BE36" s="14"/>
    </row>
    <row r="37" spans="1:57" s="18" customFormat="1" ht="14.25" customHeight="1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5"/>
      <c r="BE37" s="14"/>
    </row>
    <row r="38" spans="2:44" ht="14.25" customHeight="1">
      <c r="B38" s="6"/>
      <c r="AR38" s="6"/>
    </row>
    <row r="39" spans="2:44" ht="14.25" customHeight="1">
      <c r="B39" s="6"/>
      <c r="AR39" s="6"/>
    </row>
    <row r="40" spans="2:44" ht="14.25" customHeight="1">
      <c r="B40" s="6"/>
      <c r="AR40" s="6"/>
    </row>
    <row r="41" spans="2:44" ht="14.25" customHeight="1">
      <c r="B41" s="6"/>
      <c r="AR41" s="6"/>
    </row>
    <row r="42" spans="2:44" ht="14.25" customHeight="1">
      <c r="B42" s="6"/>
      <c r="AR42" s="6"/>
    </row>
    <row r="43" spans="2:44" ht="14.25" customHeight="1">
      <c r="B43" s="6"/>
      <c r="AR43" s="6"/>
    </row>
    <row r="44" spans="2:44" ht="14.25" customHeight="1">
      <c r="B44" s="6"/>
      <c r="AR44" s="6"/>
    </row>
    <row r="45" spans="2:44" ht="14.25" customHeight="1">
      <c r="B45" s="6"/>
      <c r="AR45" s="6"/>
    </row>
    <row r="46" spans="2:44" ht="14.25" customHeight="1">
      <c r="B46" s="6"/>
      <c r="AR46" s="6"/>
    </row>
    <row r="47" spans="2:44" ht="14.25" customHeight="1">
      <c r="B47" s="6"/>
      <c r="AR47" s="6"/>
    </row>
    <row r="48" spans="2:44" ht="14.25" customHeight="1">
      <c r="B48" s="6"/>
      <c r="AR48" s="6"/>
    </row>
    <row r="49" spans="2:44" s="18" customFormat="1" ht="14.25" customHeight="1">
      <c r="B49" s="25"/>
      <c r="D49" s="26" t="s">
        <v>46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6" t="s">
        <v>47</v>
      </c>
      <c r="AI49" s="27"/>
      <c r="AJ49" s="27"/>
      <c r="AK49" s="27"/>
      <c r="AL49" s="27"/>
      <c r="AM49" s="27"/>
      <c r="AN49" s="27"/>
      <c r="AO49" s="27"/>
      <c r="AR49" s="25"/>
    </row>
    <row r="50" spans="2:44" ht="11.25">
      <c r="B50" s="6"/>
      <c r="AR50" s="6"/>
    </row>
    <row r="51" spans="2:44" ht="11.25">
      <c r="B51" s="6"/>
      <c r="AR51" s="6"/>
    </row>
    <row r="52" spans="2:44" ht="11.25">
      <c r="B52" s="6"/>
      <c r="AR52" s="6"/>
    </row>
    <row r="53" spans="2:44" ht="11.25">
      <c r="B53" s="6"/>
      <c r="AR53" s="6"/>
    </row>
    <row r="54" spans="2:44" ht="11.25">
      <c r="B54" s="6"/>
      <c r="AR54" s="6"/>
    </row>
    <row r="55" spans="2:44" ht="11.25">
      <c r="B55" s="6"/>
      <c r="AR55" s="6"/>
    </row>
    <row r="56" spans="2:44" ht="11.25">
      <c r="B56" s="6"/>
      <c r="AR56" s="6"/>
    </row>
    <row r="57" spans="2:44" ht="11.25">
      <c r="B57" s="6"/>
      <c r="AR57" s="6"/>
    </row>
    <row r="58" spans="2:44" ht="11.25">
      <c r="B58" s="6"/>
      <c r="AR58" s="6"/>
    </row>
    <row r="59" spans="2:44" ht="11.25">
      <c r="B59" s="6"/>
      <c r="AR59" s="6"/>
    </row>
    <row r="60" spans="1:57" s="18" customFormat="1" ht="12.75">
      <c r="A60" s="14"/>
      <c r="B60" s="15"/>
      <c r="C60" s="14"/>
      <c r="D60" s="28" t="s">
        <v>48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8" t="s">
        <v>49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8" t="s">
        <v>48</v>
      </c>
      <c r="AI60" s="17"/>
      <c r="AJ60" s="17"/>
      <c r="AK60" s="17"/>
      <c r="AL60" s="17"/>
      <c r="AM60" s="28" t="s">
        <v>49</v>
      </c>
      <c r="AN60" s="17"/>
      <c r="AO60" s="17"/>
      <c r="AP60" s="14"/>
      <c r="AQ60" s="14"/>
      <c r="AR60" s="15"/>
      <c r="BE60" s="14"/>
    </row>
    <row r="61" spans="2:44" ht="11.25">
      <c r="B61" s="6"/>
      <c r="AR61" s="6"/>
    </row>
    <row r="62" spans="2:44" ht="11.25">
      <c r="B62" s="6"/>
      <c r="AR62" s="6"/>
    </row>
    <row r="63" spans="2:44" ht="11.25">
      <c r="B63" s="6"/>
      <c r="AR63" s="6"/>
    </row>
    <row r="64" spans="1:57" s="18" customFormat="1" ht="12.75">
      <c r="A64" s="14"/>
      <c r="B64" s="15"/>
      <c r="C64" s="14"/>
      <c r="D64" s="26" t="s">
        <v>50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6" t="s">
        <v>51</v>
      </c>
      <c r="AI64" s="29"/>
      <c r="AJ64" s="29"/>
      <c r="AK64" s="29"/>
      <c r="AL64" s="29"/>
      <c r="AM64" s="29"/>
      <c r="AN64" s="29"/>
      <c r="AO64" s="29"/>
      <c r="AP64" s="14"/>
      <c r="AQ64" s="14"/>
      <c r="AR64" s="15"/>
      <c r="BE64" s="14"/>
    </row>
    <row r="65" spans="2:44" ht="11.25">
      <c r="B65" s="6"/>
      <c r="AR65" s="6"/>
    </row>
    <row r="66" spans="2:44" ht="11.25">
      <c r="B66" s="6"/>
      <c r="AR66" s="6"/>
    </row>
    <row r="67" spans="2:44" ht="11.25">
      <c r="B67" s="6"/>
      <c r="AR67" s="6"/>
    </row>
    <row r="68" spans="2:44" ht="11.25">
      <c r="B68" s="6"/>
      <c r="AR68" s="6"/>
    </row>
    <row r="69" spans="2:44" ht="11.25">
      <c r="B69" s="6"/>
      <c r="AR69" s="6"/>
    </row>
    <row r="70" spans="2:44" ht="11.25">
      <c r="B70" s="6"/>
      <c r="AR70" s="6"/>
    </row>
    <row r="71" spans="2:44" ht="11.25">
      <c r="B71" s="6"/>
      <c r="AR71" s="6"/>
    </row>
    <row r="72" spans="2:44" ht="11.25">
      <c r="B72" s="6"/>
      <c r="AR72" s="6"/>
    </row>
    <row r="73" spans="2:44" ht="11.25">
      <c r="B73" s="6"/>
      <c r="AR73" s="6"/>
    </row>
    <row r="74" spans="2:44" ht="11.25">
      <c r="B74" s="6"/>
      <c r="AR74" s="6"/>
    </row>
    <row r="75" spans="1:57" s="18" customFormat="1" ht="12.75">
      <c r="A75" s="14"/>
      <c r="B75" s="15"/>
      <c r="C75" s="14"/>
      <c r="D75" s="28" t="s">
        <v>48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28" t="s">
        <v>49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28" t="s">
        <v>48</v>
      </c>
      <c r="AI75" s="17"/>
      <c r="AJ75" s="17"/>
      <c r="AK75" s="17"/>
      <c r="AL75" s="17"/>
      <c r="AM75" s="28" t="s">
        <v>49</v>
      </c>
      <c r="AN75" s="17"/>
      <c r="AO75" s="17"/>
      <c r="AP75" s="14"/>
      <c r="AQ75" s="14"/>
      <c r="AR75" s="15"/>
      <c r="BE75" s="14"/>
    </row>
    <row r="76" spans="1:57" s="18" customFormat="1" ht="11.25">
      <c r="A76" s="14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5"/>
      <c r="BE76" s="14"/>
    </row>
    <row r="77" spans="1:57" s="18" customFormat="1" ht="6.75" customHeight="1">
      <c r="A77" s="14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15"/>
      <c r="BE77" s="14"/>
    </row>
    <row r="81" spans="1:57" s="18" customFormat="1" ht="6.75" customHeight="1">
      <c r="A81" s="14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15"/>
      <c r="BE81" s="14"/>
    </row>
    <row r="82" spans="1:57" s="18" customFormat="1" ht="24.75" customHeight="1">
      <c r="A82" s="14"/>
      <c r="B82" s="15"/>
      <c r="C82" s="7" t="s">
        <v>52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5"/>
      <c r="BE82" s="14"/>
    </row>
    <row r="83" spans="1:57" s="18" customFormat="1" ht="6.75" customHeigh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5"/>
      <c r="BE83" s="14"/>
    </row>
    <row r="84" spans="2:44" s="34" customFormat="1" ht="12" customHeight="1">
      <c r="B84" s="35"/>
      <c r="C84" s="11" t="s">
        <v>11</v>
      </c>
      <c r="L84" s="34" t="str">
        <f>K5</f>
        <v>Liskovec</v>
      </c>
      <c r="AR84" s="35"/>
    </row>
    <row r="85" spans="2:44" s="36" customFormat="1" ht="36.75" customHeight="1">
      <c r="B85" s="37"/>
      <c r="C85" s="38" t="s">
        <v>13</v>
      </c>
      <c r="L85" s="197" t="str">
        <f>K6</f>
        <v>Rekonstrukce  dětského hřiště  v Lískovci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37"/>
    </row>
    <row r="86" spans="1:57" s="18" customFormat="1" ht="6.75" customHeight="1">
      <c r="A86" s="14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5"/>
      <c r="BE86" s="14"/>
    </row>
    <row r="87" spans="1:57" s="18" customFormat="1" ht="12" customHeight="1">
      <c r="A87" s="14"/>
      <c r="B87" s="15"/>
      <c r="C87" s="11" t="s">
        <v>17</v>
      </c>
      <c r="D87" s="14"/>
      <c r="E87" s="14"/>
      <c r="F87" s="14"/>
      <c r="G87" s="14"/>
      <c r="H87" s="14"/>
      <c r="I87" s="14"/>
      <c r="J87" s="14"/>
      <c r="K87" s="14"/>
      <c r="L87" s="39" t="str">
        <f>IF(K8="","",K8)</f>
        <v>Frýdek - Místek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1" t="s">
        <v>19</v>
      </c>
      <c r="AJ87" s="14"/>
      <c r="AK87" s="14"/>
      <c r="AL87" s="14"/>
      <c r="AM87" s="198" t="str">
        <f>IF(AN8="","",AN8)</f>
        <v>22. 4. 2020</v>
      </c>
      <c r="AN87" s="198"/>
      <c r="AO87" s="14"/>
      <c r="AP87" s="14"/>
      <c r="AQ87" s="14"/>
      <c r="AR87" s="15"/>
      <c r="BE87" s="14"/>
    </row>
    <row r="88" spans="1:57" s="18" customFormat="1" ht="6.75" customHeigh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5"/>
      <c r="BE88" s="14"/>
    </row>
    <row r="89" spans="1:57" s="18" customFormat="1" ht="15" customHeight="1">
      <c r="A89" s="14"/>
      <c r="B89" s="15"/>
      <c r="C89" s="11" t="s">
        <v>21</v>
      </c>
      <c r="D89" s="14"/>
      <c r="E89" s="14"/>
      <c r="F89" s="14"/>
      <c r="G89" s="14"/>
      <c r="H89" s="14"/>
      <c r="I89" s="14"/>
      <c r="J89" s="14"/>
      <c r="K89" s="14"/>
      <c r="L89" s="34" t="str">
        <f>IF(E11="","",E11)</f>
        <v>Statutární město   Frýdek - Místek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1" t="s">
        <v>27</v>
      </c>
      <c r="AJ89" s="14"/>
      <c r="AK89" s="14"/>
      <c r="AL89" s="14"/>
      <c r="AM89" s="199" t="str">
        <f>IF(E17="","",E17)</f>
        <v>Sapekor s.r.o.</v>
      </c>
      <c r="AN89" s="199"/>
      <c r="AO89" s="199"/>
      <c r="AP89" s="199"/>
      <c r="AQ89" s="14"/>
      <c r="AR89" s="15"/>
      <c r="AS89" s="200" t="s">
        <v>53</v>
      </c>
      <c r="AT89" s="200"/>
      <c r="AU89" s="40"/>
      <c r="AV89" s="40"/>
      <c r="AW89" s="40"/>
      <c r="AX89" s="40"/>
      <c r="AY89" s="40"/>
      <c r="AZ89" s="40"/>
      <c r="BA89" s="40"/>
      <c r="BB89" s="40"/>
      <c r="BC89" s="40"/>
      <c r="BD89" s="41"/>
      <c r="BE89" s="14"/>
    </row>
    <row r="90" spans="1:57" s="18" customFormat="1" ht="15" customHeight="1">
      <c r="A90" s="14"/>
      <c r="B90" s="15"/>
      <c r="C90" s="11" t="s">
        <v>25</v>
      </c>
      <c r="D90" s="14"/>
      <c r="E90" s="14"/>
      <c r="F90" s="14"/>
      <c r="G90" s="14"/>
      <c r="H90" s="14"/>
      <c r="I90" s="14"/>
      <c r="J90" s="14"/>
      <c r="K90" s="14"/>
      <c r="L90" s="34" t="str">
        <f>IF(E14="","",E14)</f>
        <v> 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1" t="s">
        <v>30</v>
      </c>
      <c r="AJ90" s="14"/>
      <c r="AK90" s="14"/>
      <c r="AL90" s="14"/>
      <c r="AM90" s="199" t="str">
        <f>IF(E20="","",E20)</f>
        <v>Martin Pniok</v>
      </c>
      <c r="AN90" s="199"/>
      <c r="AO90" s="199"/>
      <c r="AP90" s="199"/>
      <c r="AQ90" s="14"/>
      <c r="AR90" s="15"/>
      <c r="AS90" s="200"/>
      <c r="AT90" s="200"/>
      <c r="AU90" s="42"/>
      <c r="AV90" s="42"/>
      <c r="AW90" s="42"/>
      <c r="AX90" s="42"/>
      <c r="AY90" s="42"/>
      <c r="AZ90" s="42"/>
      <c r="BA90" s="42"/>
      <c r="BB90" s="42"/>
      <c r="BC90" s="42"/>
      <c r="BD90" s="43"/>
      <c r="BE90" s="14"/>
    </row>
    <row r="91" spans="1:57" s="18" customFormat="1" ht="10.5" customHeight="1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5"/>
      <c r="AS91" s="200"/>
      <c r="AT91" s="200"/>
      <c r="AU91" s="42"/>
      <c r="AV91" s="42"/>
      <c r="AW91" s="42"/>
      <c r="AX91" s="42"/>
      <c r="AY91" s="42"/>
      <c r="AZ91" s="42"/>
      <c r="BA91" s="42"/>
      <c r="BB91" s="42"/>
      <c r="BC91" s="42"/>
      <c r="BD91" s="43"/>
      <c r="BE91" s="14"/>
    </row>
    <row r="92" spans="1:57" s="18" customFormat="1" ht="29.25" customHeight="1">
      <c r="A92" s="14"/>
      <c r="B92" s="15"/>
      <c r="C92" s="201" t="s">
        <v>54</v>
      </c>
      <c r="D92" s="201"/>
      <c r="E92" s="201"/>
      <c r="F92" s="201"/>
      <c r="G92" s="201"/>
      <c r="H92" s="44"/>
      <c r="I92" s="202" t="s">
        <v>55</v>
      </c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3" t="s">
        <v>56</v>
      </c>
      <c r="AH92" s="203"/>
      <c r="AI92" s="203"/>
      <c r="AJ92" s="203"/>
      <c r="AK92" s="203"/>
      <c r="AL92" s="203"/>
      <c r="AM92" s="203"/>
      <c r="AN92" s="204" t="s">
        <v>57</v>
      </c>
      <c r="AO92" s="204"/>
      <c r="AP92" s="204"/>
      <c r="AQ92" s="45" t="s">
        <v>58</v>
      </c>
      <c r="AR92" s="15"/>
      <c r="AS92" s="46" t="s">
        <v>59</v>
      </c>
      <c r="AT92" s="47" t="s">
        <v>60</v>
      </c>
      <c r="AU92" s="47" t="s">
        <v>61</v>
      </c>
      <c r="AV92" s="47" t="s">
        <v>62</v>
      </c>
      <c r="AW92" s="47" t="s">
        <v>63</v>
      </c>
      <c r="AX92" s="47" t="s">
        <v>64</v>
      </c>
      <c r="AY92" s="47" t="s">
        <v>65</v>
      </c>
      <c r="AZ92" s="47" t="s">
        <v>66</v>
      </c>
      <c r="BA92" s="47" t="s">
        <v>67</v>
      </c>
      <c r="BB92" s="47" t="s">
        <v>68</v>
      </c>
      <c r="BC92" s="47" t="s">
        <v>69</v>
      </c>
      <c r="BD92" s="48" t="s">
        <v>70</v>
      </c>
      <c r="BE92" s="14"/>
    </row>
    <row r="93" spans="1:57" s="18" customFormat="1" ht="10.5" customHeigh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5"/>
      <c r="AS93" s="4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  <c r="BE93" s="14"/>
    </row>
    <row r="94" spans="2:90" s="52" customFormat="1" ht="32.25" customHeight="1">
      <c r="B94" s="53"/>
      <c r="C94" s="54" t="s">
        <v>71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205">
        <f>ROUND(SUM(AG95:AG99),2)</f>
        <v>0</v>
      </c>
      <c r="AH94" s="205"/>
      <c r="AI94" s="205"/>
      <c r="AJ94" s="205"/>
      <c r="AK94" s="205"/>
      <c r="AL94" s="205"/>
      <c r="AM94" s="205"/>
      <c r="AN94" s="206">
        <f aca="true" t="shared" si="0" ref="AN94:AN99">SUM(AG94,AT94)</f>
        <v>0</v>
      </c>
      <c r="AO94" s="206"/>
      <c r="AP94" s="206"/>
      <c r="AQ94" s="56"/>
      <c r="AR94" s="53"/>
      <c r="AS94" s="57">
        <f>ROUND(SUM(AS95:AS99),2)</f>
        <v>0</v>
      </c>
      <c r="AT94" s="58">
        <f aca="true" t="shared" si="1" ref="AT94:AT99">ROUND(SUM(AV94:AW94),2)</f>
        <v>0</v>
      </c>
      <c r="AU94" s="59">
        <f>ROUND(SUM(AU95:AU99),5)</f>
        <v>380.42415</v>
      </c>
      <c r="AV94" s="58">
        <f>ROUND(AZ94*L29,2)</f>
        <v>0</v>
      </c>
      <c r="AW94" s="58">
        <f>ROUND(BA94*L30,2)</f>
        <v>0</v>
      </c>
      <c r="AX94" s="58">
        <f>ROUND(BB94*L29,2)</f>
        <v>0</v>
      </c>
      <c r="AY94" s="58">
        <f>ROUND(BC94*L30,2)</f>
        <v>0</v>
      </c>
      <c r="AZ94" s="58">
        <f>ROUND(SUM(AZ95:AZ99),2)</f>
        <v>0</v>
      </c>
      <c r="BA94" s="58">
        <f>ROUND(SUM(BA95:BA99),2)</f>
        <v>0</v>
      </c>
      <c r="BB94" s="58">
        <f>ROUND(SUM(BB95:BB99),2)</f>
        <v>0</v>
      </c>
      <c r="BC94" s="58">
        <f>ROUND(SUM(BC95:BC99),2)</f>
        <v>0</v>
      </c>
      <c r="BD94" s="60">
        <f>ROUND(SUM(BD95:BD99),2)</f>
        <v>0</v>
      </c>
      <c r="BS94" s="61" t="s">
        <v>72</v>
      </c>
      <c r="BT94" s="61" t="s">
        <v>73</v>
      </c>
      <c r="BU94" s="62" t="s">
        <v>74</v>
      </c>
      <c r="BV94" s="61" t="s">
        <v>75</v>
      </c>
      <c r="BW94" s="61" t="s">
        <v>3</v>
      </c>
      <c r="BX94" s="61" t="s">
        <v>76</v>
      </c>
      <c r="CL94" s="61"/>
    </row>
    <row r="95" spans="1:91" s="72" customFormat="1" ht="16.5" customHeight="1">
      <c r="A95" s="63" t="s">
        <v>77</v>
      </c>
      <c r="B95" s="64"/>
      <c r="C95" s="65"/>
      <c r="D95" s="207" t="s">
        <v>78</v>
      </c>
      <c r="E95" s="207"/>
      <c r="F95" s="207"/>
      <c r="G95" s="207"/>
      <c r="H95" s="207"/>
      <c r="I95" s="66"/>
      <c r="J95" s="207" t="s">
        <v>79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8">
        <f>'SO 01 - SO 01 -  Herní pr...'!J30</f>
        <v>0</v>
      </c>
      <c r="AH95" s="208"/>
      <c r="AI95" s="208"/>
      <c r="AJ95" s="208"/>
      <c r="AK95" s="208"/>
      <c r="AL95" s="208"/>
      <c r="AM95" s="208"/>
      <c r="AN95" s="208">
        <f t="shared" si="0"/>
        <v>0</v>
      </c>
      <c r="AO95" s="208"/>
      <c r="AP95" s="208"/>
      <c r="AQ95" s="67" t="s">
        <v>80</v>
      </c>
      <c r="AR95" s="64"/>
      <c r="AS95" s="68">
        <v>0</v>
      </c>
      <c r="AT95" s="69">
        <f t="shared" si="1"/>
        <v>0</v>
      </c>
      <c r="AU95" s="70">
        <f>'SO 01 - SO 01 -  Herní pr...'!P121</f>
        <v>43.05693600000001</v>
      </c>
      <c r="AV95" s="69">
        <f>'SO 01 - SO 01 -  Herní pr...'!J33</f>
        <v>0</v>
      </c>
      <c r="AW95" s="69">
        <f>'SO 01 - SO 01 -  Herní pr...'!J34</f>
        <v>0</v>
      </c>
      <c r="AX95" s="69">
        <f>'SO 01 - SO 01 -  Herní pr...'!J35</f>
        <v>0</v>
      </c>
      <c r="AY95" s="69">
        <f>'SO 01 - SO 01 -  Herní pr...'!J36</f>
        <v>0</v>
      </c>
      <c r="AZ95" s="69">
        <f>'SO 01 - SO 01 -  Herní pr...'!F33</f>
        <v>0</v>
      </c>
      <c r="BA95" s="69">
        <f>'SO 01 - SO 01 -  Herní pr...'!F34</f>
        <v>0</v>
      </c>
      <c r="BB95" s="69">
        <f>'SO 01 - SO 01 -  Herní pr...'!F35</f>
        <v>0</v>
      </c>
      <c r="BC95" s="69">
        <f>'SO 01 - SO 01 -  Herní pr...'!F36</f>
        <v>0</v>
      </c>
      <c r="BD95" s="71">
        <f>'SO 01 - SO 01 -  Herní pr...'!F37</f>
        <v>0</v>
      </c>
      <c r="BT95" s="73" t="s">
        <v>81</v>
      </c>
      <c r="BV95" s="73" t="s">
        <v>75</v>
      </c>
      <c r="BW95" s="73" t="s">
        <v>82</v>
      </c>
      <c r="BX95" s="73" t="s">
        <v>3</v>
      </c>
      <c r="CL95" s="73"/>
      <c r="CM95" s="73" t="s">
        <v>83</v>
      </c>
    </row>
    <row r="96" spans="1:91" s="72" customFormat="1" ht="16.5" customHeight="1">
      <c r="A96" s="63" t="s">
        <v>77</v>
      </c>
      <c r="B96" s="64"/>
      <c r="C96" s="65"/>
      <c r="D96" s="207" t="s">
        <v>84</v>
      </c>
      <c r="E96" s="207"/>
      <c r="F96" s="207"/>
      <c r="G96" s="207"/>
      <c r="H96" s="207"/>
      <c r="I96" s="66"/>
      <c r="J96" s="207" t="s">
        <v>85</v>
      </c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8">
        <f>'SO 02 - SO 02 - Zpevněné ...'!J30</f>
        <v>0</v>
      </c>
      <c r="AH96" s="208"/>
      <c r="AI96" s="208"/>
      <c r="AJ96" s="208"/>
      <c r="AK96" s="208"/>
      <c r="AL96" s="208"/>
      <c r="AM96" s="208"/>
      <c r="AN96" s="208">
        <f t="shared" si="0"/>
        <v>0</v>
      </c>
      <c r="AO96" s="208"/>
      <c r="AP96" s="208"/>
      <c r="AQ96" s="67" t="s">
        <v>80</v>
      </c>
      <c r="AR96" s="64"/>
      <c r="AS96" s="68">
        <v>0</v>
      </c>
      <c r="AT96" s="69">
        <f t="shared" si="1"/>
        <v>0</v>
      </c>
      <c r="AU96" s="70">
        <f>'SO 02 - SO 02 - Zpevněné ...'!P121</f>
        <v>189.655595</v>
      </c>
      <c r="AV96" s="69">
        <f>'SO 02 - SO 02 - Zpevněné ...'!J33</f>
        <v>0</v>
      </c>
      <c r="AW96" s="69">
        <f>'SO 02 - SO 02 - Zpevněné ...'!J34</f>
        <v>0</v>
      </c>
      <c r="AX96" s="69">
        <f>'SO 02 - SO 02 - Zpevněné ...'!J35</f>
        <v>0</v>
      </c>
      <c r="AY96" s="69">
        <f>'SO 02 - SO 02 - Zpevněné ...'!J36</f>
        <v>0</v>
      </c>
      <c r="AZ96" s="69">
        <f>'SO 02 - SO 02 - Zpevněné ...'!F33</f>
        <v>0</v>
      </c>
      <c r="BA96" s="69">
        <f>'SO 02 - SO 02 - Zpevněné ...'!F34</f>
        <v>0</v>
      </c>
      <c r="BB96" s="69">
        <f>'SO 02 - SO 02 - Zpevněné ...'!F35</f>
        <v>0</v>
      </c>
      <c r="BC96" s="69">
        <f>'SO 02 - SO 02 - Zpevněné ...'!F36</f>
        <v>0</v>
      </c>
      <c r="BD96" s="71">
        <f>'SO 02 - SO 02 - Zpevněné ...'!F37</f>
        <v>0</v>
      </c>
      <c r="BT96" s="73" t="s">
        <v>81</v>
      </c>
      <c r="BV96" s="73" t="s">
        <v>75</v>
      </c>
      <c r="BW96" s="73" t="s">
        <v>86</v>
      </c>
      <c r="BX96" s="73" t="s">
        <v>3</v>
      </c>
      <c r="CL96" s="73"/>
      <c r="CM96" s="73" t="s">
        <v>83</v>
      </c>
    </row>
    <row r="97" spans="1:91" s="72" customFormat="1" ht="16.5" customHeight="1">
      <c r="A97" s="63" t="s">
        <v>77</v>
      </c>
      <c r="B97" s="64"/>
      <c r="C97" s="65"/>
      <c r="D97" s="207" t="s">
        <v>87</v>
      </c>
      <c r="E97" s="207"/>
      <c r="F97" s="207"/>
      <c r="G97" s="207"/>
      <c r="H97" s="207"/>
      <c r="I97" s="66"/>
      <c r="J97" s="207" t="s">
        <v>88</v>
      </c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8">
        <f>'SO 03 - SO 03 - Oplocení'!J30</f>
        <v>0</v>
      </c>
      <c r="AH97" s="208"/>
      <c r="AI97" s="208"/>
      <c r="AJ97" s="208"/>
      <c r="AK97" s="208"/>
      <c r="AL97" s="208"/>
      <c r="AM97" s="208"/>
      <c r="AN97" s="208">
        <f t="shared" si="0"/>
        <v>0</v>
      </c>
      <c r="AO97" s="208"/>
      <c r="AP97" s="208"/>
      <c r="AQ97" s="67" t="s">
        <v>80</v>
      </c>
      <c r="AR97" s="64"/>
      <c r="AS97" s="68">
        <v>0</v>
      </c>
      <c r="AT97" s="69">
        <f t="shared" si="1"/>
        <v>0</v>
      </c>
      <c r="AU97" s="70">
        <f>'SO 03 - SO 03 - Oplocení'!P120</f>
        <v>66.27686800000001</v>
      </c>
      <c r="AV97" s="69">
        <f>'SO 03 - SO 03 - Oplocení'!J33</f>
        <v>0</v>
      </c>
      <c r="AW97" s="69">
        <f>'SO 03 - SO 03 - Oplocení'!J34</f>
        <v>0</v>
      </c>
      <c r="AX97" s="69">
        <f>'SO 03 - SO 03 - Oplocení'!J35</f>
        <v>0</v>
      </c>
      <c r="AY97" s="69">
        <f>'SO 03 - SO 03 - Oplocení'!J36</f>
        <v>0</v>
      </c>
      <c r="AZ97" s="69">
        <f>'SO 03 - SO 03 - Oplocení'!F33</f>
        <v>0</v>
      </c>
      <c r="BA97" s="69">
        <f>'SO 03 - SO 03 - Oplocení'!F34</f>
        <v>0</v>
      </c>
      <c r="BB97" s="69">
        <f>'SO 03 - SO 03 - Oplocení'!F35</f>
        <v>0</v>
      </c>
      <c r="BC97" s="69">
        <f>'SO 03 - SO 03 - Oplocení'!F36</f>
        <v>0</v>
      </c>
      <c r="BD97" s="71">
        <f>'SO 03 - SO 03 - Oplocení'!F37</f>
        <v>0</v>
      </c>
      <c r="BT97" s="73" t="s">
        <v>81</v>
      </c>
      <c r="BV97" s="73" t="s">
        <v>75</v>
      </c>
      <c r="BW97" s="73" t="s">
        <v>89</v>
      </c>
      <c r="BX97" s="73" t="s">
        <v>3</v>
      </c>
      <c r="CL97" s="73"/>
      <c r="CM97" s="73" t="s">
        <v>83</v>
      </c>
    </row>
    <row r="98" spans="1:91" s="72" customFormat="1" ht="16.5" customHeight="1">
      <c r="A98" s="63" t="s">
        <v>77</v>
      </c>
      <c r="B98" s="64"/>
      <c r="C98" s="65"/>
      <c r="D98" s="207" t="s">
        <v>90</v>
      </c>
      <c r="E98" s="207"/>
      <c r="F98" s="207"/>
      <c r="G98" s="207"/>
      <c r="H98" s="207"/>
      <c r="I98" s="66"/>
      <c r="J98" s="207" t="s">
        <v>91</v>
      </c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8">
        <f>'SO 04 - SO 04 - Výsadba d...'!J30</f>
        <v>0</v>
      </c>
      <c r="AH98" s="208"/>
      <c r="AI98" s="208"/>
      <c r="AJ98" s="208"/>
      <c r="AK98" s="208"/>
      <c r="AL98" s="208"/>
      <c r="AM98" s="208"/>
      <c r="AN98" s="208">
        <f t="shared" si="0"/>
        <v>0</v>
      </c>
      <c r="AO98" s="208"/>
      <c r="AP98" s="208"/>
      <c r="AQ98" s="67" t="s">
        <v>80</v>
      </c>
      <c r="AR98" s="64"/>
      <c r="AS98" s="68">
        <v>0</v>
      </c>
      <c r="AT98" s="69">
        <f t="shared" si="1"/>
        <v>0</v>
      </c>
      <c r="AU98" s="70">
        <f>'SO 04 - SO 04 - Výsadba d...'!P119</f>
        <v>81.43475000000001</v>
      </c>
      <c r="AV98" s="69">
        <f>'SO 04 - SO 04 - Výsadba d...'!J33</f>
        <v>0</v>
      </c>
      <c r="AW98" s="69">
        <f>'SO 04 - SO 04 - Výsadba d...'!J34</f>
        <v>0</v>
      </c>
      <c r="AX98" s="69">
        <f>'SO 04 - SO 04 - Výsadba d...'!J35</f>
        <v>0</v>
      </c>
      <c r="AY98" s="69">
        <f>'SO 04 - SO 04 - Výsadba d...'!J36</f>
        <v>0</v>
      </c>
      <c r="AZ98" s="69">
        <f>'SO 04 - SO 04 - Výsadba d...'!F33</f>
        <v>0</v>
      </c>
      <c r="BA98" s="69">
        <f>'SO 04 - SO 04 - Výsadba d...'!F34</f>
        <v>0</v>
      </c>
      <c r="BB98" s="69">
        <f>'SO 04 - SO 04 - Výsadba d...'!F35</f>
        <v>0</v>
      </c>
      <c r="BC98" s="69">
        <f>'SO 04 - SO 04 - Výsadba d...'!F36</f>
        <v>0</v>
      </c>
      <c r="BD98" s="71">
        <f>'SO 04 - SO 04 - Výsadba d...'!F37</f>
        <v>0</v>
      </c>
      <c r="BT98" s="73" t="s">
        <v>81</v>
      </c>
      <c r="BV98" s="73" t="s">
        <v>75</v>
      </c>
      <c r="BW98" s="73" t="s">
        <v>92</v>
      </c>
      <c r="BX98" s="73" t="s">
        <v>3</v>
      </c>
      <c r="CL98" s="73"/>
      <c r="CM98" s="73" t="s">
        <v>83</v>
      </c>
    </row>
    <row r="99" spans="1:91" s="72" customFormat="1" ht="16.5" customHeight="1">
      <c r="A99" s="63" t="s">
        <v>77</v>
      </c>
      <c r="B99" s="64"/>
      <c r="C99" s="65"/>
      <c r="D99" s="207" t="s">
        <v>93</v>
      </c>
      <c r="E99" s="207"/>
      <c r="F99" s="207"/>
      <c r="G99" s="207"/>
      <c r="H99" s="207"/>
      <c r="I99" s="66"/>
      <c r="J99" s="207" t="s">
        <v>94</v>
      </c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8">
        <f>'VRN - Vedlejší  rozpočtov...'!J30</f>
        <v>0</v>
      </c>
      <c r="AH99" s="208"/>
      <c r="AI99" s="208"/>
      <c r="AJ99" s="208"/>
      <c r="AK99" s="208"/>
      <c r="AL99" s="208"/>
      <c r="AM99" s="208"/>
      <c r="AN99" s="208">
        <f t="shared" si="0"/>
        <v>0</v>
      </c>
      <c r="AO99" s="208"/>
      <c r="AP99" s="208"/>
      <c r="AQ99" s="67" t="s">
        <v>80</v>
      </c>
      <c r="AR99" s="64"/>
      <c r="AS99" s="74">
        <v>0</v>
      </c>
      <c r="AT99" s="75">
        <f t="shared" si="1"/>
        <v>0</v>
      </c>
      <c r="AU99" s="76">
        <f>'VRN - Vedlejší  rozpočtov...'!P120</f>
        <v>0</v>
      </c>
      <c r="AV99" s="75">
        <f>'VRN - Vedlejší  rozpočtov...'!J33</f>
        <v>0</v>
      </c>
      <c r="AW99" s="75">
        <f>'VRN - Vedlejší  rozpočtov...'!J34</f>
        <v>0</v>
      </c>
      <c r="AX99" s="75">
        <f>'VRN - Vedlejší  rozpočtov...'!J35</f>
        <v>0</v>
      </c>
      <c r="AY99" s="75">
        <f>'VRN - Vedlejší  rozpočtov...'!J36</f>
        <v>0</v>
      </c>
      <c r="AZ99" s="75">
        <f>'VRN - Vedlejší  rozpočtov...'!F33</f>
        <v>0</v>
      </c>
      <c r="BA99" s="75">
        <f>'VRN - Vedlejší  rozpočtov...'!F34</f>
        <v>0</v>
      </c>
      <c r="BB99" s="75">
        <f>'VRN - Vedlejší  rozpočtov...'!F35</f>
        <v>0</v>
      </c>
      <c r="BC99" s="75">
        <f>'VRN - Vedlejší  rozpočtov...'!F36</f>
        <v>0</v>
      </c>
      <c r="BD99" s="77">
        <f>'VRN - Vedlejší  rozpočtov...'!F37</f>
        <v>0</v>
      </c>
      <c r="BT99" s="73" t="s">
        <v>81</v>
      </c>
      <c r="BV99" s="73" t="s">
        <v>75</v>
      </c>
      <c r="BW99" s="73" t="s">
        <v>95</v>
      </c>
      <c r="BX99" s="73" t="s">
        <v>3</v>
      </c>
      <c r="CL99" s="73"/>
      <c r="CM99" s="73" t="s">
        <v>83</v>
      </c>
    </row>
    <row r="100" spans="1:57" s="18" customFormat="1" ht="30" customHeight="1">
      <c r="A100" s="14"/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5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</row>
    <row r="101" spans="1:57" s="18" customFormat="1" ht="6.75" customHeight="1">
      <c r="A101" s="14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15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</row>
  </sheetData>
  <sheetProtection selectLockedCells="1" selectUnlockedCells="1"/>
  <mergeCells count="56">
    <mergeCell ref="D98:H98"/>
    <mergeCell ref="J98:AF98"/>
    <mergeCell ref="AG98:AM98"/>
    <mergeCell ref="AN98:AP98"/>
    <mergeCell ref="D99:H99"/>
    <mergeCell ref="J99:AF99"/>
    <mergeCell ref="AG99:AM99"/>
    <mergeCell ref="AN99:AP99"/>
    <mergeCell ref="D96:H96"/>
    <mergeCell ref="J96:AF96"/>
    <mergeCell ref="AG96:AM96"/>
    <mergeCell ref="AN96:AP96"/>
    <mergeCell ref="D97:H97"/>
    <mergeCell ref="J97:AF97"/>
    <mergeCell ref="AG97:AM97"/>
    <mergeCell ref="AN97:AP97"/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33:P33"/>
    <mergeCell ref="W33:AE33"/>
    <mergeCell ref="AK33:AO33"/>
    <mergeCell ref="X35:AB35"/>
    <mergeCell ref="AK35:AO35"/>
    <mergeCell ref="L85:AO85"/>
    <mergeCell ref="L31:P31"/>
    <mergeCell ref="W31:AE31"/>
    <mergeCell ref="AK31:AO31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AR2:BE2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 01 - SO 01 -  Herní pr!..'.C2" display="/"/>
    <hyperlink ref="A96" location="'SO 02 - SO 02 - Zpevněné !..'.C2" display="/"/>
    <hyperlink ref="A97" location="'SO 03 - SO 03 - Oplocení'!C2" display="/"/>
    <hyperlink ref="A98" location="'SO 04 - SO 04 - Výsadba d!..'.C2" display="/"/>
    <hyperlink ref="A99" location="'VRN - Vedlejší  rozpočtov!..'.C2" display="/"/>
  </hyperlink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4"/>
  <sheetViews>
    <sheetView showGridLines="0" tabSelected="1" zoomScalePageLayoutView="0" workbookViewId="0" topLeftCell="A113">
      <selection activeCell="I154" sqref="I154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1" width="16.140625" style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1" ht="11.25">
      <c r="A1" s="78"/>
    </row>
    <row r="2" spans="12:46" ht="36.75" customHeight="1">
      <c r="L2" s="187" t="s">
        <v>4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3" t="s">
        <v>82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83</v>
      </c>
    </row>
    <row r="4" spans="2:46" ht="24.75" customHeight="1">
      <c r="B4" s="6"/>
      <c r="D4" s="7" t="s">
        <v>96</v>
      </c>
      <c r="L4" s="6"/>
      <c r="M4" s="79" t="s">
        <v>9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13</v>
      </c>
      <c r="L6" s="6"/>
    </row>
    <row r="7" spans="2:12" ht="16.5" customHeight="1">
      <c r="B7" s="6"/>
      <c r="E7" s="209" t="str">
        <f>'Rekapitulace stavby'!K6</f>
        <v>Rekonstrukce  dětského hřiště  v Lískovci</v>
      </c>
      <c r="F7" s="209"/>
      <c r="G7" s="209"/>
      <c r="H7" s="209"/>
      <c r="L7" s="6"/>
    </row>
    <row r="8" spans="1:31" s="18" customFormat="1" ht="12" customHeight="1">
      <c r="A8" s="14"/>
      <c r="B8" s="15"/>
      <c r="C8" s="14"/>
      <c r="D8" s="11" t="s">
        <v>97</v>
      </c>
      <c r="E8" s="14"/>
      <c r="F8" s="14"/>
      <c r="G8" s="14"/>
      <c r="H8" s="14"/>
      <c r="I8" s="14"/>
      <c r="J8" s="14"/>
      <c r="K8" s="14"/>
      <c r="L8" s="2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18" customFormat="1" ht="16.5" customHeight="1">
      <c r="A9" s="14"/>
      <c r="B9" s="15"/>
      <c r="C9" s="14"/>
      <c r="D9" s="14"/>
      <c r="E9" s="197" t="s">
        <v>98</v>
      </c>
      <c r="F9" s="197"/>
      <c r="G9" s="197"/>
      <c r="H9" s="197"/>
      <c r="I9" s="14"/>
      <c r="J9" s="14"/>
      <c r="K9" s="14"/>
      <c r="L9" s="2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s="18" customFormat="1" ht="11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2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s="18" customFormat="1" ht="12" customHeight="1">
      <c r="A11" s="14"/>
      <c r="B11" s="15"/>
      <c r="C11" s="14"/>
      <c r="D11" s="11" t="s">
        <v>15</v>
      </c>
      <c r="E11" s="14"/>
      <c r="F11" s="12"/>
      <c r="G11" s="14"/>
      <c r="H11" s="14"/>
      <c r="I11" s="11" t="s">
        <v>16</v>
      </c>
      <c r="J11" s="12"/>
      <c r="K11" s="14"/>
      <c r="L11" s="2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s="18" customFormat="1" ht="12" customHeight="1">
      <c r="A12" s="14"/>
      <c r="B12" s="15"/>
      <c r="C12" s="14"/>
      <c r="D12" s="11" t="s">
        <v>17</v>
      </c>
      <c r="E12" s="14"/>
      <c r="F12" s="12" t="s">
        <v>18</v>
      </c>
      <c r="G12" s="14"/>
      <c r="H12" s="14"/>
      <c r="I12" s="11" t="s">
        <v>19</v>
      </c>
      <c r="J12" s="80" t="str">
        <f>'Rekapitulace stavby'!AN8</f>
        <v>22. 4. 2020</v>
      </c>
      <c r="K12" s="14"/>
      <c r="L12" s="2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8" customFormat="1" ht="10.5" customHeight="1">
      <c r="A13" s="14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2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18" customFormat="1" ht="12" customHeight="1">
      <c r="A14" s="14"/>
      <c r="B14" s="15"/>
      <c r="C14" s="14"/>
      <c r="D14" s="11" t="s">
        <v>21</v>
      </c>
      <c r="E14" s="14"/>
      <c r="F14" s="14"/>
      <c r="G14" s="14"/>
      <c r="H14" s="14"/>
      <c r="I14" s="11" t="s">
        <v>22</v>
      </c>
      <c r="J14" s="12"/>
      <c r="K14" s="14"/>
      <c r="L14" s="2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s="18" customFormat="1" ht="18" customHeight="1">
      <c r="A15" s="14"/>
      <c r="B15" s="15"/>
      <c r="C15" s="14"/>
      <c r="D15" s="14"/>
      <c r="E15" s="12" t="s">
        <v>23</v>
      </c>
      <c r="F15" s="14"/>
      <c r="G15" s="14"/>
      <c r="H15" s="14"/>
      <c r="I15" s="11" t="s">
        <v>24</v>
      </c>
      <c r="J15" s="12"/>
      <c r="K15" s="14"/>
      <c r="L15" s="2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18" customFormat="1" ht="6.75" customHeight="1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2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8" customFormat="1" ht="12" customHeight="1">
      <c r="A17" s="14"/>
      <c r="B17" s="15"/>
      <c r="C17" s="14"/>
      <c r="D17" s="11" t="s">
        <v>25</v>
      </c>
      <c r="E17" s="14"/>
      <c r="F17" s="14"/>
      <c r="G17" s="14"/>
      <c r="H17" s="14"/>
      <c r="I17" s="11" t="s">
        <v>22</v>
      </c>
      <c r="J17" s="12">
        <f>'Rekapitulace stavby'!AN13</f>
        <v>0</v>
      </c>
      <c r="K17" s="14"/>
      <c r="L17" s="2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8" customFormat="1" ht="18" customHeight="1">
      <c r="A18" s="14"/>
      <c r="B18" s="15"/>
      <c r="C18" s="14"/>
      <c r="D18" s="14"/>
      <c r="E18" s="188" t="str">
        <f>'Rekapitulace stavby'!E14</f>
        <v> </v>
      </c>
      <c r="F18" s="188"/>
      <c r="G18" s="188"/>
      <c r="H18" s="188"/>
      <c r="I18" s="11" t="s">
        <v>24</v>
      </c>
      <c r="J18" s="12">
        <f>'Rekapitulace stavby'!AN14</f>
        <v>0</v>
      </c>
      <c r="K18" s="14"/>
      <c r="L18" s="2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8" customFormat="1" ht="6.75" customHeight="1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2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8" customFormat="1" ht="12" customHeight="1">
      <c r="A20" s="14"/>
      <c r="B20" s="15"/>
      <c r="C20" s="14"/>
      <c r="D20" s="11" t="s">
        <v>27</v>
      </c>
      <c r="E20" s="14"/>
      <c r="F20" s="14"/>
      <c r="G20" s="14"/>
      <c r="H20" s="14"/>
      <c r="I20" s="11" t="s">
        <v>22</v>
      </c>
      <c r="J20" s="12"/>
      <c r="K20" s="14"/>
      <c r="L20" s="2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8" customFormat="1" ht="18" customHeight="1">
      <c r="A21" s="14"/>
      <c r="B21" s="15"/>
      <c r="C21" s="14"/>
      <c r="D21" s="14"/>
      <c r="E21" s="12" t="s">
        <v>28</v>
      </c>
      <c r="F21" s="14"/>
      <c r="G21" s="14"/>
      <c r="H21" s="14"/>
      <c r="I21" s="11" t="s">
        <v>24</v>
      </c>
      <c r="J21" s="12"/>
      <c r="K21" s="14"/>
      <c r="L21" s="2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8" customFormat="1" ht="6.75" customHeight="1">
      <c r="A22" s="14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2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8" customFormat="1" ht="12" customHeight="1">
      <c r="A23" s="14"/>
      <c r="B23" s="15"/>
      <c r="C23" s="14"/>
      <c r="D23" s="11" t="s">
        <v>30</v>
      </c>
      <c r="E23" s="14"/>
      <c r="F23" s="14"/>
      <c r="G23" s="14"/>
      <c r="H23" s="14"/>
      <c r="I23" s="11" t="s">
        <v>22</v>
      </c>
      <c r="J23" s="12"/>
      <c r="K23" s="14"/>
      <c r="L23" s="2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8" customFormat="1" ht="18" customHeight="1">
      <c r="A24" s="14"/>
      <c r="B24" s="15"/>
      <c r="C24" s="14"/>
      <c r="D24" s="14"/>
      <c r="E24" s="12" t="s">
        <v>31</v>
      </c>
      <c r="F24" s="14"/>
      <c r="G24" s="14"/>
      <c r="H24" s="14"/>
      <c r="I24" s="11" t="s">
        <v>24</v>
      </c>
      <c r="J24" s="12"/>
      <c r="K24" s="14"/>
      <c r="L24" s="2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8" customFormat="1" ht="6.75" customHeight="1">
      <c r="A25" s="14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2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8" customFormat="1" ht="12" customHeight="1">
      <c r="A26" s="14"/>
      <c r="B26" s="15"/>
      <c r="C26" s="14"/>
      <c r="D26" s="11" t="s">
        <v>32</v>
      </c>
      <c r="E26" s="14"/>
      <c r="F26" s="14"/>
      <c r="G26" s="14"/>
      <c r="H26" s="14"/>
      <c r="I26" s="14"/>
      <c r="J26" s="14"/>
      <c r="K26" s="14"/>
      <c r="L26" s="25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84" customFormat="1" ht="16.5" customHeight="1">
      <c r="A27" s="81"/>
      <c r="B27" s="82"/>
      <c r="C27" s="81"/>
      <c r="D27" s="81"/>
      <c r="E27" s="190"/>
      <c r="F27" s="190"/>
      <c r="G27" s="190"/>
      <c r="H27" s="190"/>
      <c r="I27" s="81"/>
      <c r="J27" s="81"/>
      <c r="K27" s="81"/>
      <c r="L27" s="83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s="18" customFormat="1" ht="6.75" customHeight="1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2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18" customFormat="1" ht="6.75" customHeight="1">
      <c r="A29" s="14"/>
      <c r="B29" s="15"/>
      <c r="C29" s="14"/>
      <c r="D29" s="50"/>
      <c r="E29" s="50"/>
      <c r="F29" s="50"/>
      <c r="G29" s="50"/>
      <c r="H29" s="50"/>
      <c r="I29" s="50"/>
      <c r="J29" s="50"/>
      <c r="K29" s="50"/>
      <c r="L29" s="2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18" customFormat="1" ht="25.5" customHeight="1">
      <c r="A30" s="14"/>
      <c r="B30" s="15"/>
      <c r="C30" s="14"/>
      <c r="D30" s="85" t="s">
        <v>33</v>
      </c>
      <c r="E30" s="14"/>
      <c r="F30" s="14"/>
      <c r="G30" s="14"/>
      <c r="H30" s="14"/>
      <c r="I30" s="14"/>
      <c r="J30" s="86">
        <f>ROUND(J121,2)</f>
        <v>0</v>
      </c>
      <c r="K30" s="14"/>
      <c r="L30" s="25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18" customFormat="1" ht="6.75" customHeight="1">
      <c r="A31" s="14"/>
      <c r="B31" s="15"/>
      <c r="C31" s="14"/>
      <c r="D31" s="50"/>
      <c r="E31" s="50"/>
      <c r="F31" s="50"/>
      <c r="G31" s="50"/>
      <c r="H31" s="50"/>
      <c r="I31" s="50"/>
      <c r="J31" s="50"/>
      <c r="K31" s="50"/>
      <c r="L31" s="2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18" customFormat="1" ht="14.25" customHeight="1">
      <c r="A32" s="14"/>
      <c r="B32" s="15"/>
      <c r="C32" s="14"/>
      <c r="D32" s="14"/>
      <c r="E32" s="14"/>
      <c r="F32" s="87" t="s">
        <v>35</v>
      </c>
      <c r="G32" s="14"/>
      <c r="H32" s="14"/>
      <c r="I32" s="87" t="s">
        <v>34</v>
      </c>
      <c r="J32" s="87" t="s">
        <v>36</v>
      </c>
      <c r="K32" s="14"/>
      <c r="L32" s="2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18" customFormat="1" ht="14.25" customHeight="1">
      <c r="A33" s="14"/>
      <c r="B33" s="15"/>
      <c r="C33" s="14"/>
      <c r="D33" s="88" t="s">
        <v>37</v>
      </c>
      <c r="E33" s="11" t="s">
        <v>38</v>
      </c>
      <c r="F33" s="89">
        <f>ROUND((SUM(BE121:BE153)),2)</f>
        <v>0</v>
      </c>
      <c r="G33" s="14"/>
      <c r="H33" s="14"/>
      <c r="I33" s="90">
        <v>0.21</v>
      </c>
      <c r="J33" s="89">
        <f>ROUND(((SUM(BE121:BE153))*I33),2)</f>
        <v>0</v>
      </c>
      <c r="K33" s="14"/>
      <c r="L33" s="2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18" customFormat="1" ht="14.25" customHeight="1">
      <c r="A34" s="14"/>
      <c r="B34" s="15"/>
      <c r="C34" s="14"/>
      <c r="D34" s="14"/>
      <c r="E34" s="11" t="s">
        <v>39</v>
      </c>
      <c r="F34" s="89">
        <f>ROUND((SUM(BF121:BF153)),2)</f>
        <v>0</v>
      </c>
      <c r="G34" s="14"/>
      <c r="H34" s="14"/>
      <c r="I34" s="90">
        <v>0.15</v>
      </c>
      <c r="J34" s="89">
        <f>ROUND(((SUM(BF121:BF153))*I34),2)</f>
        <v>0</v>
      </c>
      <c r="K34" s="14"/>
      <c r="L34" s="2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s="18" customFormat="1" ht="14.25" customHeight="1" hidden="1">
      <c r="A35" s="14"/>
      <c r="B35" s="15"/>
      <c r="C35" s="14"/>
      <c r="D35" s="14"/>
      <c r="E35" s="11" t="s">
        <v>40</v>
      </c>
      <c r="F35" s="89">
        <f>ROUND((SUM(BG121:BG153)),2)</f>
        <v>0</v>
      </c>
      <c r="G35" s="14"/>
      <c r="H35" s="14"/>
      <c r="I35" s="90">
        <v>0.21</v>
      </c>
      <c r="J35" s="89">
        <f>0</f>
        <v>0</v>
      </c>
      <c r="K35" s="14"/>
      <c r="L35" s="25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18" customFormat="1" ht="14.25" customHeight="1" hidden="1">
      <c r="A36" s="14"/>
      <c r="B36" s="15"/>
      <c r="C36" s="14"/>
      <c r="D36" s="14"/>
      <c r="E36" s="11" t="s">
        <v>41</v>
      </c>
      <c r="F36" s="89">
        <f>ROUND((SUM(BH121:BH153)),2)</f>
        <v>0</v>
      </c>
      <c r="G36" s="14"/>
      <c r="H36" s="14"/>
      <c r="I36" s="90">
        <v>0.15</v>
      </c>
      <c r="J36" s="89">
        <f>0</f>
        <v>0</v>
      </c>
      <c r="K36" s="14"/>
      <c r="L36" s="25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s="18" customFormat="1" ht="14.25" customHeight="1" hidden="1">
      <c r="A37" s="14"/>
      <c r="B37" s="15"/>
      <c r="C37" s="14"/>
      <c r="D37" s="14"/>
      <c r="E37" s="11" t="s">
        <v>42</v>
      </c>
      <c r="F37" s="89">
        <f>ROUND((SUM(BI121:BI153)),2)</f>
        <v>0</v>
      </c>
      <c r="G37" s="14"/>
      <c r="H37" s="14"/>
      <c r="I37" s="90">
        <v>0</v>
      </c>
      <c r="J37" s="89">
        <f>0</f>
        <v>0</v>
      </c>
      <c r="K37" s="14"/>
      <c r="L37" s="2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18" customFormat="1" ht="6.75" customHeight="1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25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18" customFormat="1" ht="25.5" customHeight="1">
      <c r="A39" s="14"/>
      <c r="B39" s="15"/>
      <c r="C39" s="91"/>
      <c r="D39" s="92" t="s">
        <v>43</v>
      </c>
      <c r="E39" s="44"/>
      <c r="F39" s="44"/>
      <c r="G39" s="93" t="s">
        <v>44</v>
      </c>
      <c r="H39" s="94" t="s">
        <v>45</v>
      </c>
      <c r="I39" s="44"/>
      <c r="J39" s="95">
        <f>SUM(J30:J37)</f>
        <v>0</v>
      </c>
      <c r="K39" s="96"/>
      <c r="L39" s="25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s="18" customFormat="1" ht="14.25" customHeight="1">
      <c r="A40" s="14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25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8" customFormat="1" ht="14.25" customHeight="1">
      <c r="B50" s="25"/>
      <c r="D50" s="26" t="s">
        <v>46</v>
      </c>
      <c r="E50" s="27"/>
      <c r="F50" s="27"/>
      <c r="G50" s="26" t="s">
        <v>47</v>
      </c>
      <c r="H50" s="27"/>
      <c r="I50" s="27"/>
      <c r="J50" s="27"/>
      <c r="K50" s="27"/>
      <c r="L50" s="25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2:12" ht="11.25">
      <c r="B60" s="6"/>
      <c r="L60" s="6"/>
    </row>
    <row r="61" spans="1:31" s="18" customFormat="1" ht="12.75">
      <c r="A61" s="14"/>
      <c r="B61" s="15"/>
      <c r="C61" s="14"/>
      <c r="D61" s="28" t="s">
        <v>48</v>
      </c>
      <c r="E61" s="17"/>
      <c r="F61" s="97" t="s">
        <v>49</v>
      </c>
      <c r="G61" s="28" t="s">
        <v>48</v>
      </c>
      <c r="H61" s="17"/>
      <c r="I61" s="17"/>
      <c r="J61" s="98" t="s">
        <v>49</v>
      </c>
      <c r="K61" s="17"/>
      <c r="L61" s="25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2:12" ht="11.25">
      <c r="B62" s="6"/>
      <c r="L62" s="6"/>
    </row>
    <row r="63" spans="2:12" ht="11.25">
      <c r="B63" s="6"/>
      <c r="L63" s="6"/>
    </row>
    <row r="64" spans="2:12" ht="11.25">
      <c r="B64" s="6"/>
      <c r="L64" s="6"/>
    </row>
    <row r="65" spans="1:31" s="18" customFormat="1" ht="12.75">
      <c r="A65" s="14"/>
      <c r="B65" s="15"/>
      <c r="C65" s="14"/>
      <c r="D65" s="26" t="s">
        <v>50</v>
      </c>
      <c r="E65" s="29"/>
      <c r="F65" s="29"/>
      <c r="G65" s="26" t="s">
        <v>51</v>
      </c>
      <c r="H65" s="29"/>
      <c r="I65" s="29"/>
      <c r="J65" s="29"/>
      <c r="K65" s="29"/>
      <c r="L65" s="25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2:12" ht="11.25">
      <c r="B75" s="6"/>
      <c r="L75" s="6"/>
    </row>
    <row r="76" spans="1:31" s="18" customFormat="1" ht="12.75">
      <c r="A76" s="14"/>
      <c r="B76" s="15"/>
      <c r="C76" s="14"/>
      <c r="D76" s="28" t="s">
        <v>48</v>
      </c>
      <c r="E76" s="17"/>
      <c r="F76" s="97" t="s">
        <v>49</v>
      </c>
      <c r="G76" s="28" t="s">
        <v>48</v>
      </c>
      <c r="H76" s="17"/>
      <c r="I76" s="17"/>
      <c r="J76" s="98" t="s">
        <v>49</v>
      </c>
      <c r="K76" s="17"/>
      <c r="L76" s="25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s="18" customFormat="1" ht="14.25" customHeight="1">
      <c r="A77" s="14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25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81" spans="1:31" s="18" customFormat="1" ht="6.75" customHeight="1">
      <c r="A81" s="14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25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s="18" customFormat="1" ht="24.75" customHeight="1">
      <c r="A82" s="14"/>
      <c r="B82" s="15"/>
      <c r="C82" s="7" t="s">
        <v>99</v>
      </c>
      <c r="D82" s="14"/>
      <c r="E82" s="14"/>
      <c r="F82" s="14"/>
      <c r="G82" s="14"/>
      <c r="H82" s="14"/>
      <c r="I82" s="14"/>
      <c r="J82" s="14"/>
      <c r="K82" s="14"/>
      <c r="L82" s="25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s="18" customFormat="1" ht="6.75" customHeigh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25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s="18" customFormat="1" ht="12" customHeight="1">
      <c r="A84" s="14"/>
      <c r="B84" s="15"/>
      <c r="C84" s="11" t="s">
        <v>13</v>
      </c>
      <c r="D84" s="14"/>
      <c r="E84" s="14"/>
      <c r="F84" s="14"/>
      <c r="G84" s="14"/>
      <c r="H84" s="14"/>
      <c r="I84" s="14"/>
      <c r="J84" s="14"/>
      <c r="K84" s="14"/>
      <c r="L84" s="25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s="18" customFormat="1" ht="16.5" customHeight="1">
      <c r="A85" s="14"/>
      <c r="B85" s="15"/>
      <c r="C85" s="14"/>
      <c r="D85" s="14"/>
      <c r="E85" s="209" t="str">
        <f>E7</f>
        <v>Rekonstrukce  dětského hřiště  v Lískovci</v>
      </c>
      <c r="F85" s="209"/>
      <c r="G85" s="209"/>
      <c r="H85" s="209"/>
      <c r="I85" s="14"/>
      <c r="J85" s="14"/>
      <c r="K85" s="14"/>
      <c r="L85" s="25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s="18" customFormat="1" ht="12" customHeight="1">
      <c r="A86" s="14"/>
      <c r="B86" s="15"/>
      <c r="C86" s="11" t="s">
        <v>97</v>
      </c>
      <c r="D86" s="14"/>
      <c r="E86" s="14"/>
      <c r="F86" s="14"/>
      <c r="G86" s="14"/>
      <c r="H86" s="14"/>
      <c r="I86" s="14"/>
      <c r="J86" s="14"/>
      <c r="K86" s="14"/>
      <c r="L86" s="25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s="18" customFormat="1" ht="16.5" customHeight="1">
      <c r="A87" s="14"/>
      <c r="B87" s="15"/>
      <c r="C87" s="14"/>
      <c r="D87" s="14"/>
      <c r="E87" s="197" t="str">
        <f>E9</f>
        <v>SO 01 - SO 01 -  Herní prvky a mobiliář</v>
      </c>
      <c r="F87" s="197"/>
      <c r="G87" s="197"/>
      <c r="H87" s="197"/>
      <c r="I87" s="14"/>
      <c r="J87" s="14"/>
      <c r="K87" s="14"/>
      <c r="L87" s="25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s="18" customFormat="1" ht="6.75" customHeigh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25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s="18" customFormat="1" ht="12" customHeight="1">
      <c r="A89" s="14"/>
      <c r="B89" s="15"/>
      <c r="C89" s="11" t="s">
        <v>17</v>
      </c>
      <c r="D89" s="14"/>
      <c r="E89" s="14"/>
      <c r="F89" s="12" t="str">
        <f>F12</f>
        <v>Frýdek - Místek</v>
      </c>
      <c r="G89" s="14"/>
      <c r="H89" s="14"/>
      <c r="I89" s="11" t="s">
        <v>19</v>
      </c>
      <c r="J89" s="80" t="str">
        <f>IF(J12="","",J12)</f>
        <v>22. 4. 2020</v>
      </c>
      <c r="K89" s="14"/>
      <c r="L89" s="25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s="18" customFormat="1" ht="6.75" customHeight="1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25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s="18" customFormat="1" ht="15" customHeight="1">
      <c r="A91" s="14"/>
      <c r="B91" s="15"/>
      <c r="C91" s="11" t="s">
        <v>21</v>
      </c>
      <c r="D91" s="14"/>
      <c r="E91" s="14"/>
      <c r="F91" s="12" t="str">
        <f>E15</f>
        <v>Statutární město   Frýdek - Místek</v>
      </c>
      <c r="G91" s="14"/>
      <c r="H91" s="14"/>
      <c r="I91" s="11" t="s">
        <v>27</v>
      </c>
      <c r="J91" s="99" t="str">
        <f>E21</f>
        <v>Sapekor s.r.o.</v>
      </c>
      <c r="K91" s="14"/>
      <c r="L91" s="25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s="18" customFormat="1" ht="15" customHeight="1">
      <c r="A92" s="14"/>
      <c r="B92" s="15"/>
      <c r="C92" s="11" t="s">
        <v>25</v>
      </c>
      <c r="D92" s="14"/>
      <c r="E92" s="14"/>
      <c r="F92" s="12" t="str">
        <f>IF(E18="","",E18)</f>
        <v> </v>
      </c>
      <c r="G92" s="14"/>
      <c r="H92" s="14"/>
      <c r="I92" s="11" t="s">
        <v>30</v>
      </c>
      <c r="J92" s="99" t="str">
        <f>E24</f>
        <v>Martin Pniok</v>
      </c>
      <c r="K92" s="14"/>
      <c r="L92" s="25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s="18" customFormat="1" ht="9.75" customHeigh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25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s="18" customFormat="1" ht="29.25" customHeight="1">
      <c r="A94" s="14"/>
      <c r="B94" s="15"/>
      <c r="C94" s="100" t="s">
        <v>100</v>
      </c>
      <c r="D94" s="91"/>
      <c r="E94" s="91"/>
      <c r="F94" s="91"/>
      <c r="G94" s="91"/>
      <c r="H94" s="91"/>
      <c r="I94" s="91"/>
      <c r="J94" s="101" t="s">
        <v>101</v>
      </c>
      <c r="K94" s="91"/>
      <c r="L94" s="25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s="18" customFormat="1" ht="9.75" customHeight="1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25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47" s="18" customFormat="1" ht="22.5" customHeight="1">
      <c r="A96" s="14"/>
      <c r="B96" s="15"/>
      <c r="C96" s="102" t="s">
        <v>102</v>
      </c>
      <c r="D96" s="14"/>
      <c r="E96" s="14"/>
      <c r="F96" s="14"/>
      <c r="G96" s="14"/>
      <c r="H96" s="14"/>
      <c r="I96" s="14"/>
      <c r="J96" s="86">
        <f>J121</f>
        <v>0</v>
      </c>
      <c r="K96" s="14"/>
      <c r="L96" s="25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U96" s="3" t="s">
        <v>103</v>
      </c>
    </row>
    <row r="97" spans="2:12" s="103" customFormat="1" ht="24.75" customHeight="1">
      <c r="B97" s="104"/>
      <c r="D97" s="105" t="s">
        <v>104</v>
      </c>
      <c r="E97" s="106"/>
      <c r="F97" s="106"/>
      <c r="G97" s="106"/>
      <c r="H97" s="106"/>
      <c r="I97" s="106"/>
      <c r="J97" s="107">
        <f>J122</f>
        <v>0</v>
      </c>
      <c r="L97" s="104"/>
    </row>
    <row r="98" spans="2:12" s="108" customFormat="1" ht="19.5" customHeight="1">
      <c r="B98" s="109"/>
      <c r="D98" s="110" t="s">
        <v>105</v>
      </c>
      <c r="E98" s="111"/>
      <c r="F98" s="111"/>
      <c r="G98" s="111"/>
      <c r="H98" s="111"/>
      <c r="I98" s="111"/>
      <c r="J98" s="112">
        <f>J123</f>
        <v>0</v>
      </c>
      <c r="L98" s="109"/>
    </row>
    <row r="99" spans="2:12" s="108" customFormat="1" ht="19.5" customHeight="1">
      <c r="B99" s="109"/>
      <c r="D99" s="110" t="s">
        <v>106</v>
      </c>
      <c r="E99" s="111"/>
      <c r="F99" s="111"/>
      <c r="G99" s="111"/>
      <c r="H99" s="111"/>
      <c r="I99" s="111"/>
      <c r="J99" s="112">
        <f>J134</f>
        <v>0</v>
      </c>
      <c r="L99" s="109"/>
    </row>
    <row r="100" spans="2:12" s="108" customFormat="1" ht="19.5" customHeight="1">
      <c r="B100" s="109"/>
      <c r="D100" s="110" t="s">
        <v>107</v>
      </c>
      <c r="E100" s="111"/>
      <c r="F100" s="111"/>
      <c r="G100" s="111"/>
      <c r="H100" s="111"/>
      <c r="I100" s="111"/>
      <c r="J100" s="112">
        <f>J139</f>
        <v>0</v>
      </c>
      <c r="L100" s="109"/>
    </row>
    <row r="101" spans="2:12" s="108" customFormat="1" ht="19.5" customHeight="1">
      <c r="B101" s="109"/>
      <c r="D101" s="110" t="s">
        <v>108</v>
      </c>
      <c r="E101" s="111"/>
      <c r="F101" s="111"/>
      <c r="G101" s="111"/>
      <c r="H101" s="111"/>
      <c r="I101" s="111"/>
      <c r="J101" s="112">
        <f>J152</f>
        <v>0</v>
      </c>
      <c r="L101" s="109"/>
    </row>
    <row r="102" spans="1:31" s="18" customFormat="1" ht="21.75" customHeight="1">
      <c r="A102" s="14"/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25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8" customFormat="1" ht="6.75" customHeight="1">
      <c r="A103" s="14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25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7" spans="1:31" s="18" customFormat="1" ht="6.75" customHeight="1">
      <c r="A107" s="14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25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s="18" customFormat="1" ht="24.75" customHeight="1">
      <c r="A108" s="14"/>
      <c r="B108" s="15"/>
      <c r="C108" s="7" t="s">
        <v>109</v>
      </c>
      <c r="D108" s="14"/>
      <c r="E108" s="14"/>
      <c r="F108" s="14"/>
      <c r="G108" s="14"/>
      <c r="H108" s="14"/>
      <c r="I108" s="14"/>
      <c r="J108" s="14"/>
      <c r="K108" s="14"/>
      <c r="L108" s="25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18" customFormat="1" ht="6.75" customHeight="1">
      <c r="A109" s="14"/>
      <c r="B109" s="15"/>
      <c r="C109" s="14"/>
      <c r="D109" s="14"/>
      <c r="E109" s="14"/>
      <c r="F109" s="14"/>
      <c r="G109" s="14"/>
      <c r="H109" s="14"/>
      <c r="I109" s="14"/>
      <c r="J109" s="14"/>
      <c r="K109" s="14"/>
      <c r="L109" s="25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s="18" customFormat="1" ht="12" customHeight="1">
      <c r="A110" s="14"/>
      <c r="B110" s="15"/>
      <c r="C110" s="11" t="s">
        <v>13</v>
      </c>
      <c r="D110" s="14"/>
      <c r="E110" s="14"/>
      <c r="F110" s="14"/>
      <c r="G110" s="14"/>
      <c r="H110" s="14"/>
      <c r="I110" s="14"/>
      <c r="J110" s="14"/>
      <c r="K110" s="14"/>
      <c r="L110" s="25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s="18" customFormat="1" ht="16.5" customHeight="1">
      <c r="A111" s="14"/>
      <c r="B111" s="15"/>
      <c r="C111" s="14"/>
      <c r="D111" s="14"/>
      <c r="E111" s="209" t="str">
        <f>E7</f>
        <v>Rekonstrukce  dětského hřiště  v Lískovci</v>
      </c>
      <c r="F111" s="209"/>
      <c r="G111" s="209"/>
      <c r="H111" s="209"/>
      <c r="I111" s="14"/>
      <c r="J111" s="14"/>
      <c r="K111" s="14"/>
      <c r="L111" s="25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s="18" customFormat="1" ht="12" customHeight="1">
      <c r="A112" s="14"/>
      <c r="B112" s="15"/>
      <c r="C112" s="11" t="s">
        <v>97</v>
      </c>
      <c r="D112" s="14"/>
      <c r="E112" s="14"/>
      <c r="F112" s="14"/>
      <c r="G112" s="14"/>
      <c r="H112" s="14"/>
      <c r="I112" s="14"/>
      <c r="J112" s="14"/>
      <c r="K112" s="14"/>
      <c r="L112" s="25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s="18" customFormat="1" ht="16.5" customHeight="1">
      <c r="A113" s="14"/>
      <c r="B113" s="15"/>
      <c r="C113" s="14"/>
      <c r="D113" s="14"/>
      <c r="E113" s="197" t="str">
        <f>E9</f>
        <v>SO 01 - SO 01 -  Herní prvky a mobiliář</v>
      </c>
      <c r="F113" s="197"/>
      <c r="G113" s="197"/>
      <c r="H113" s="197"/>
      <c r="I113" s="14"/>
      <c r="J113" s="14"/>
      <c r="K113" s="14"/>
      <c r="L113" s="25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s="18" customFormat="1" ht="6.75" customHeight="1">
      <c r="A114" s="14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25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s="18" customFormat="1" ht="12" customHeight="1">
      <c r="A115" s="14"/>
      <c r="B115" s="15"/>
      <c r="C115" s="11" t="s">
        <v>17</v>
      </c>
      <c r="D115" s="14"/>
      <c r="E115" s="14"/>
      <c r="F115" s="12" t="str">
        <f>F12</f>
        <v>Frýdek - Místek</v>
      </c>
      <c r="G115" s="14"/>
      <c r="H115" s="14"/>
      <c r="I115" s="11" t="s">
        <v>19</v>
      </c>
      <c r="J115" s="80" t="str">
        <f>IF(J12="","",J12)</f>
        <v>22. 4. 2020</v>
      </c>
      <c r="K115" s="14"/>
      <c r="L115" s="25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s="18" customFormat="1" ht="6.75" customHeight="1">
      <c r="A116" s="14"/>
      <c r="B116" s="15"/>
      <c r="C116" s="14"/>
      <c r="D116" s="14"/>
      <c r="E116" s="14"/>
      <c r="F116" s="14"/>
      <c r="G116" s="14"/>
      <c r="H116" s="14"/>
      <c r="I116" s="14"/>
      <c r="J116" s="14"/>
      <c r="K116" s="14"/>
      <c r="L116" s="25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s="18" customFormat="1" ht="15" customHeight="1">
      <c r="A117" s="14"/>
      <c r="B117" s="15"/>
      <c r="C117" s="11" t="s">
        <v>21</v>
      </c>
      <c r="D117" s="14"/>
      <c r="E117" s="14"/>
      <c r="F117" s="12" t="str">
        <f>E15</f>
        <v>Statutární město   Frýdek - Místek</v>
      </c>
      <c r="G117" s="14"/>
      <c r="H117" s="14"/>
      <c r="I117" s="11" t="s">
        <v>27</v>
      </c>
      <c r="J117" s="99" t="str">
        <f>E21</f>
        <v>Sapekor s.r.o.</v>
      </c>
      <c r="K117" s="14"/>
      <c r="L117" s="25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s="18" customFormat="1" ht="15" customHeight="1">
      <c r="A118" s="14"/>
      <c r="B118" s="15"/>
      <c r="C118" s="11" t="s">
        <v>25</v>
      </c>
      <c r="D118" s="14"/>
      <c r="E118" s="14"/>
      <c r="F118" s="12" t="str">
        <f>IF(E18="","",E18)</f>
        <v> </v>
      </c>
      <c r="G118" s="14"/>
      <c r="H118" s="14"/>
      <c r="I118" s="11" t="s">
        <v>30</v>
      </c>
      <c r="J118" s="99" t="str">
        <f>E24</f>
        <v>Martin Pniok</v>
      </c>
      <c r="K118" s="14"/>
      <c r="L118" s="25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s="18" customFormat="1" ht="9.75" customHeight="1">
      <c r="A119" s="14"/>
      <c r="B119" s="15"/>
      <c r="C119" s="14"/>
      <c r="D119" s="14"/>
      <c r="E119" s="14"/>
      <c r="F119" s="14"/>
      <c r="G119" s="14"/>
      <c r="H119" s="14"/>
      <c r="I119" s="14"/>
      <c r="J119" s="14"/>
      <c r="K119" s="14"/>
      <c r="L119" s="25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s="119" customFormat="1" ht="29.25" customHeight="1">
      <c r="A120" s="113"/>
      <c r="B120" s="114"/>
      <c r="C120" s="115" t="s">
        <v>110</v>
      </c>
      <c r="D120" s="116" t="s">
        <v>58</v>
      </c>
      <c r="E120" s="116" t="s">
        <v>54</v>
      </c>
      <c r="F120" s="116" t="s">
        <v>55</v>
      </c>
      <c r="G120" s="116" t="s">
        <v>111</v>
      </c>
      <c r="H120" s="116" t="s">
        <v>112</v>
      </c>
      <c r="I120" s="116" t="s">
        <v>113</v>
      </c>
      <c r="J120" s="116" t="s">
        <v>101</v>
      </c>
      <c r="K120" s="117" t="s">
        <v>114</v>
      </c>
      <c r="L120" s="118"/>
      <c r="M120" s="46"/>
      <c r="N120" s="47" t="s">
        <v>37</v>
      </c>
      <c r="O120" s="47" t="s">
        <v>115</v>
      </c>
      <c r="P120" s="47" t="s">
        <v>116</v>
      </c>
      <c r="Q120" s="47" t="s">
        <v>117</v>
      </c>
      <c r="R120" s="47" t="s">
        <v>118</v>
      </c>
      <c r="S120" s="47" t="s">
        <v>119</v>
      </c>
      <c r="T120" s="48" t="s">
        <v>120</v>
      </c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</row>
    <row r="121" spans="1:63" s="18" customFormat="1" ht="22.5" customHeight="1">
      <c r="A121" s="14"/>
      <c r="B121" s="15"/>
      <c r="C121" s="54" t="s">
        <v>121</v>
      </c>
      <c r="D121" s="14"/>
      <c r="E121" s="14"/>
      <c r="F121" s="14"/>
      <c r="G121" s="14"/>
      <c r="H121" s="14"/>
      <c r="I121" s="14"/>
      <c r="J121" s="120">
        <f>BK121</f>
        <v>0</v>
      </c>
      <c r="K121" s="14"/>
      <c r="L121" s="15"/>
      <c r="M121" s="49"/>
      <c r="N121" s="40"/>
      <c r="O121" s="50"/>
      <c r="P121" s="121">
        <f>P122</f>
        <v>43.05693600000001</v>
      </c>
      <c r="Q121" s="50"/>
      <c r="R121" s="121">
        <f>R122</f>
        <v>8.03422049</v>
      </c>
      <c r="S121" s="50"/>
      <c r="T121" s="122">
        <f>T122</f>
        <v>0</v>
      </c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3" t="s">
        <v>72</v>
      </c>
      <c r="AU121" s="3" t="s">
        <v>103</v>
      </c>
      <c r="BK121" s="123">
        <f>BK122</f>
        <v>0</v>
      </c>
    </row>
    <row r="122" spans="2:63" s="124" customFormat="1" ht="25.5" customHeight="1">
      <c r="B122" s="125"/>
      <c r="D122" s="126" t="s">
        <v>72</v>
      </c>
      <c r="E122" s="127" t="s">
        <v>122</v>
      </c>
      <c r="F122" s="127" t="s">
        <v>123</v>
      </c>
      <c r="J122" s="128">
        <f>BK122</f>
        <v>0</v>
      </c>
      <c r="L122" s="125"/>
      <c r="M122" s="129"/>
      <c r="N122" s="130"/>
      <c r="O122" s="130"/>
      <c r="P122" s="131">
        <f>P123+P134+P139+P152</f>
        <v>43.05693600000001</v>
      </c>
      <c r="Q122" s="130"/>
      <c r="R122" s="131">
        <f>R123+R134+R139+R152</f>
        <v>8.03422049</v>
      </c>
      <c r="S122" s="130"/>
      <c r="T122" s="132">
        <f>T123+T134+T139+T152</f>
        <v>0</v>
      </c>
      <c r="AR122" s="126" t="s">
        <v>81</v>
      </c>
      <c r="AT122" s="133" t="s">
        <v>72</v>
      </c>
      <c r="AU122" s="133" t="s">
        <v>73</v>
      </c>
      <c r="AY122" s="126" t="s">
        <v>124</v>
      </c>
      <c r="BK122" s="134">
        <f>BK123+BK134+BK139+BK152</f>
        <v>0</v>
      </c>
    </row>
    <row r="123" spans="2:63" s="124" customFormat="1" ht="22.5" customHeight="1">
      <c r="B123" s="125"/>
      <c r="D123" s="126" t="s">
        <v>72</v>
      </c>
      <c r="E123" s="135" t="s">
        <v>81</v>
      </c>
      <c r="F123" s="135" t="s">
        <v>125</v>
      </c>
      <c r="J123" s="136">
        <f>BK123</f>
        <v>0</v>
      </c>
      <c r="L123" s="125"/>
      <c r="M123" s="129"/>
      <c r="N123" s="130"/>
      <c r="O123" s="130"/>
      <c r="P123" s="131">
        <f>SUM(P124:P133)</f>
        <v>19.83313</v>
      </c>
      <c r="Q123" s="130"/>
      <c r="R123" s="131">
        <f>SUM(R124:R133)</f>
        <v>0</v>
      </c>
      <c r="S123" s="130"/>
      <c r="T123" s="132">
        <f>SUM(T124:T133)</f>
        <v>0</v>
      </c>
      <c r="AR123" s="126" t="s">
        <v>81</v>
      </c>
      <c r="AT123" s="133" t="s">
        <v>72</v>
      </c>
      <c r="AU123" s="133" t="s">
        <v>81</v>
      </c>
      <c r="AY123" s="126" t="s">
        <v>124</v>
      </c>
      <c r="BK123" s="134">
        <f>SUM(BK124:BK133)</f>
        <v>0</v>
      </c>
    </row>
    <row r="124" spans="1:65" s="18" customFormat="1" ht="21.75" customHeight="1">
      <c r="A124" s="14"/>
      <c r="B124" s="137"/>
      <c r="C124" s="138" t="s">
        <v>81</v>
      </c>
      <c r="D124" s="138" t="s">
        <v>126</v>
      </c>
      <c r="E124" s="139" t="s">
        <v>127</v>
      </c>
      <c r="F124" s="140" t="s">
        <v>128</v>
      </c>
      <c r="G124" s="141" t="s">
        <v>129</v>
      </c>
      <c r="H124" s="142">
        <v>2.438</v>
      </c>
      <c r="I124" s="143">
        <v>0</v>
      </c>
      <c r="J124" s="143">
        <f>ROUND(I124*H124,2)</f>
        <v>0</v>
      </c>
      <c r="K124" s="140" t="s">
        <v>130</v>
      </c>
      <c r="L124" s="15"/>
      <c r="M124" s="144"/>
      <c r="N124" s="145" t="s">
        <v>38</v>
      </c>
      <c r="O124" s="146">
        <v>7.133</v>
      </c>
      <c r="P124" s="146">
        <f>O124*H124</f>
        <v>17.390254000000002</v>
      </c>
      <c r="Q124" s="146">
        <v>0</v>
      </c>
      <c r="R124" s="146">
        <f>Q124*H124</f>
        <v>0</v>
      </c>
      <c r="S124" s="146">
        <v>0</v>
      </c>
      <c r="T124" s="147">
        <f>S124*H124</f>
        <v>0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R124" s="148" t="s">
        <v>131</v>
      </c>
      <c r="AT124" s="148" t="s">
        <v>126</v>
      </c>
      <c r="AU124" s="148" t="s">
        <v>83</v>
      </c>
      <c r="AY124" s="3" t="s">
        <v>124</v>
      </c>
      <c r="BE124" s="149">
        <f>IF(N124="základní",J124,0)</f>
        <v>0</v>
      </c>
      <c r="BF124" s="149">
        <f>IF(N124="snížená",J124,0)</f>
        <v>0</v>
      </c>
      <c r="BG124" s="149">
        <f>IF(N124="zákl. přenesená",J124,0)</f>
        <v>0</v>
      </c>
      <c r="BH124" s="149">
        <f>IF(N124="sníž. přenesená",J124,0)</f>
        <v>0</v>
      </c>
      <c r="BI124" s="149">
        <f>IF(N124="nulová",J124,0)</f>
        <v>0</v>
      </c>
      <c r="BJ124" s="3" t="s">
        <v>81</v>
      </c>
      <c r="BK124" s="149">
        <f>ROUND(I124*H124,2)</f>
        <v>0</v>
      </c>
      <c r="BL124" s="3" t="s">
        <v>131</v>
      </c>
      <c r="BM124" s="148" t="s">
        <v>132</v>
      </c>
    </row>
    <row r="125" spans="2:51" s="150" customFormat="1" ht="11.25">
      <c r="B125" s="151"/>
      <c r="D125" s="152" t="s">
        <v>133</v>
      </c>
      <c r="E125" s="153"/>
      <c r="F125" s="154" t="s">
        <v>134</v>
      </c>
      <c r="H125" s="155">
        <v>1.838</v>
      </c>
      <c r="L125" s="151"/>
      <c r="M125" s="156"/>
      <c r="N125" s="157"/>
      <c r="O125" s="157"/>
      <c r="P125" s="157"/>
      <c r="Q125" s="157"/>
      <c r="R125" s="157"/>
      <c r="S125" s="157"/>
      <c r="T125" s="158"/>
      <c r="AT125" s="153" t="s">
        <v>133</v>
      </c>
      <c r="AU125" s="153" t="s">
        <v>83</v>
      </c>
      <c r="AV125" s="150" t="s">
        <v>83</v>
      </c>
      <c r="AW125" s="150" t="s">
        <v>29</v>
      </c>
      <c r="AX125" s="150" t="s">
        <v>73</v>
      </c>
      <c r="AY125" s="153" t="s">
        <v>124</v>
      </c>
    </row>
    <row r="126" spans="2:51" s="150" customFormat="1" ht="11.25">
      <c r="B126" s="151"/>
      <c r="D126" s="152" t="s">
        <v>133</v>
      </c>
      <c r="E126" s="153"/>
      <c r="F126" s="154" t="s">
        <v>135</v>
      </c>
      <c r="H126" s="155">
        <v>0.6000000000000001</v>
      </c>
      <c r="L126" s="151"/>
      <c r="M126" s="156"/>
      <c r="N126" s="157"/>
      <c r="O126" s="157"/>
      <c r="P126" s="157"/>
      <c r="Q126" s="157"/>
      <c r="R126" s="157"/>
      <c r="S126" s="157"/>
      <c r="T126" s="158"/>
      <c r="AT126" s="153" t="s">
        <v>133</v>
      </c>
      <c r="AU126" s="153" t="s">
        <v>83</v>
      </c>
      <c r="AV126" s="150" t="s">
        <v>83</v>
      </c>
      <c r="AW126" s="150" t="s">
        <v>29</v>
      </c>
      <c r="AX126" s="150" t="s">
        <v>73</v>
      </c>
      <c r="AY126" s="153" t="s">
        <v>124</v>
      </c>
    </row>
    <row r="127" spans="2:51" s="159" customFormat="1" ht="11.25">
      <c r="B127" s="160"/>
      <c r="D127" s="152" t="s">
        <v>133</v>
      </c>
      <c r="E127" s="161"/>
      <c r="F127" s="162" t="s">
        <v>136</v>
      </c>
      <c r="H127" s="163">
        <v>2.438</v>
      </c>
      <c r="L127" s="160"/>
      <c r="M127" s="164"/>
      <c r="N127" s="165"/>
      <c r="O127" s="165"/>
      <c r="P127" s="165"/>
      <c r="Q127" s="165"/>
      <c r="R127" s="165"/>
      <c r="S127" s="165"/>
      <c r="T127" s="166"/>
      <c r="AT127" s="161" t="s">
        <v>133</v>
      </c>
      <c r="AU127" s="161" t="s">
        <v>83</v>
      </c>
      <c r="AV127" s="159" t="s">
        <v>131</v>
      </c>
      <c r="AW127" s="159" t="s">
        <v>29</v>
      </c>
      <c r="AX127" s="159" t="s">
        <v>81</v>
      </c>
      <c r="AY127" s="161" t="s">
        <v>124</v>
      </c>
    </row>
    <row r="128" spans="1:65" s="18" customFormat="1" ht="21.75" customHeight="1">
      <c r="A128" s="14"/>
      <c r="B128" s="137"/>
      <c r="C128" s="138" t="s">
        <v>83</v>
      </c>
      <c r="D128" s="138" t="s">
        <v>126</v>
      </c>
      <c r="E128" s="139" t="s">
        <v>137</v>
      </c>
      <c r="F128" s="140" t="s">
        <v>138</v>
      </c>
      <c r="G128" s="141" t="s">
        <v>129</v>
      </c>
      <c r="H128" s="142">
        <v>2.438</v>
      </c>
      <c r="I128" s="143">
        <v>0</v>
      </c>
      <c r="J128" s="143">
        <f>ROUND(I128*H128,2)</f>
        <v>0</v>
      </c>
      <c r="K128" s="140" t="s">
        <v>130</v>
      </c>
      <c r="L128" s="15"/>
      <c r="M128" s="144"/>
      <c r="N128" s="145" t="s">
        <v>38</v>
      </c>
      <c r="O128" s="146">
        <v>0.709</v>
      </c>
      <c r="P128" s="146">
        <f>O128*H128</f>
        <v>1.728542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R128" s="148" t="s">
        <v>131</v>
      </c>
      <c r="AT128" s="148" t="s">
        <v>126</v>
      </c>
      <c r="AU128" s="148" t="s">
        <v>83</v>
      </c>
      <c r="AY128" s="3" t="s">
        <v>124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3" t="s">
        <v>81</v>
      </c>
      <c r="BK128" s="149">
        <f>ROUND(I128*H128,2)</f>
        <v>0</v>
      </c>
      <c r="BL128" s="3" t="s">
        <v>131</v>
      </c>
      <c r="BM128" s="148" t="s">
        <v>139</v>
      </c>
    </row>
    <row r="129" spans="1:65" s="18" customFormat="1" ht="21.75" customHeight="1">
      <c r="A129" s="14"/>
      <c r="B129" s="137"/>
      <c r="C129" s="138" t="s">
        <v>140</v>
      </c>
      <c r="D129" s="138" t="s">
        <v>126</v>
      </c>
      <c r="E129" s="139" t="s">
        <v>141</v>
      </c>
      <c r="F129" s="140" t="s">
        <v>142</v>
      </c>
      <c r="G129" s="141" t="s">
        <v>129</v>
      </c>
      <c r="H129" s="142">
        <v>2.438</v>
      </c>
      <c r="I129" s="143">
        <v>0</v>
      </c>
      <c r="J129" s="143">
        <f>ROUND(I129*H129,2)</f>
        <v>0</v>
      </c>
      <c r="K129" s="140" t="s">
        <v>130</v>
      </c>
      <c r="L129" s="15"/>
      <c r="M129" s="144"/>
      <c r="N129" s="145" t="s">
        <v>38</v>
      </c>
      <c r="O129" s="146">
        <v>0.08700000000000001</v>
      </c>
      <c r="P129" s="146">
        <f>O129*H129</f>
        <v>0.21210600000000004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R129" s="148" t="s">
        <v>131</v>
      </c>
      <c r="AT129" s="148" t="s">
        <v>126</v>
      </c>
      <c r="AU129" s="148" t="s">
        <v>83</v>
      </c>
      <c r="AY129" s="3" t="s">
        <v>124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3" t="s">
        <v>81</v>
      </c>
      <c r="BK129" s="149">
        <f>ROUND(I129*H129,2)</f>
        <v>0</v>
      </c>
      <c r="BL129" s="3" t="s">
        <v>131</v>
      </c>
      <c r="BM129" s="148" t="s">
        <v>143</v>
      </c>
    </row>
    <row r="130" spans="1:65" s="18" customFormat="1" ht="21.75" customHeight="1">
      <c r="A130" s="14"/>
      <c r="B130" s="137"/>
      <c r="C130" s="138" t="s">
        <v>131</v>
      </c>
      <c r="D130" s="138" t="s">
        <v>126</v>
      </c>
      <c r="E130" s="139" t="s">
        <v>144</v>
      </c>
      <c r="F130" s="140" t="s">
        <v>145</v>
      </c>
      <c r="G130" s="141" t="s">
        <v>129</v>
      </c>
      <c r="H130" s="142">
        <v>2.438</v>
      </c>
      <c r="I130" s="143">
        <v>0</v>
      </c>
      <c r="J130" s="143">
        <f>ROUND(I130*H130,2)</f>
        <v>0</v>
      </c>
      <c r="K130" s="140" t="s">
        <v>130</v>
      </c>
      <c r="L130" s="15"/>
      <c r="M130" s="144"/>
      <c r="N130" s="145" t="s">
        <v>38</v>
      </c>
      <c r="O130" s="146">
        <v>0.197</v>
      </c>
      <c r="P130" s="146">
        <f>O130*H130</f>
        <v>0.48028600000000005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R130" s="148" t="s">
        <v>131</v>
      </c>
      <c r="AT130" s="148" t="s">
        <v>126</v>
      </c>
      <c r="AU130" s="148" t="s">
        <v>83</v>
      </c>
      <c r="AY130" s="3" t="s">
        <v>124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3" t="s">
        <v>81</v>
      </c>
      <c r="BK130" s="149">
        <f>ROUND(I130*H130,2)</f>
        <v>0</v>
      </c>
      <c r="BL130" s="3" t="s">
        <v>131</v>
      </c>
      <c r="BM130" s="148" t="s">
        <v>146</v>
      </c>
    </row>
    <row r="131" spans="1:65" s="18" customFormat="1" ht="21.75" customHeight="1">
      <c r="A131" s="14"/>
      <c r="B131" s="137"/>
      <c r="C131" s="138" t="s">
        <v>147</v>
      </c>
      <c r="D131" s="138" t="s">
        <v>126</v>
      </c>
      <c r="E131" s="139" t="s">
        <v>148</v>
      </c>
      <c r="F131" s="140" t="s">
        <v>149</v>
      </c>
      <c r="G131" s="141" t="s">
        <v>150</v>
      </c>
      <c r="H131" s="142">
        <v>4.388</v>
      </c>
      <c r="I131" s="143">
        <v>0</v>
      </c>
      <c r="J131" s="143">
        <f>ROUND(I131*H131,2)</f>
        <v>0</v>
      </c>
      <c r="K131" s="140" t="s">
        <v>130</v>
      </c>
      <c r="L131" s="15"/>
      <c r="M131" s="144"/>
      <c r="N131" s="145" t="s">
        <v>38</v>
      </c>
      <c r="O131" s="146">
        <v>0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R131" s="148" t="s">
        <v>131</v>
      </c>
      <c r="AT131" s="148" t="s">
        <v>126</v>
      </c>
      <c r="AU131" s="148" t="s">
        <v>83</v>
      </c>
      <c r="AY131" s="3" t="s">
        <v>124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3" t="s">
        <v>81</v>
      </c>
      <c r="BK131" s="149">
        <f>ROUND(I131*H131,2)</f>
        <v>0</v>
      </c>
      <c r="BL131" s="3" t="s">
        <v>131</v>
      </c>
      <c r="BM131" s="148" t="s">
        <v>151</v>
      </c>
    </row>
    <row r="132" spans="2:51" s="150" customFormat="1" ht="11.25">
      <c r="B132" s="151"/>
      <c r="D132" s="152" t="s">
        <v>133</v>
      </c>
      <c r="E132" s="153"/>
      <c r="F132" s="154" t="s">
        <v>152</v>
      </c>
      <c r="H132" s="155">
        <v>4.388</v>
      </c>
      <c r="L132" s="151"/>
      <c r="M132" s="156"/>
      <c r="N132" s="157"/>
      <c r="O132" s="157"/>
      <c r="P132" s="157"/>
      <c r="Q132" s="157"/>
      <c r="R132" s="157"/>
      <c r="S132" s="157"/>
      <c r="T132" s="158"/>
      <c r="AT132" s="153" t="s">
        <v>133</v>
      </c>
      <c r="AU132" s="153" t="s">
        <v>83</v>
      </c>
      <c r="AV132" s="150" t="s">
        <v>83</v>
      </c>
      <c r="AW132" s="150" t="s">
        <v>29</v>
      </c>
      <c r="AX132" s="150" t="s">
        <v>81</v>
      </c>
      <c r="AY132" s="153" t="s">
        <v>124</v>
      </c>
    </row>
    <row r="133" spans="1:65" s="18" customFormat="1" ht="16.5" customHeight="1">
      <c r="A133" s="14"/>
      <c r="B133" s="137"/>
      <c r="C133" s="138" t="s">
        <v>153</v>
      </c>
      <c r="D133" s="138" t="s">
        <v>126</v>
      </c>
      <c r="E133" s="139" t="s">
        <v>154</v>
      </c>
      <c r="F133" s="140" t="s">
        <v>155</v>
      </c>
      <c r="G133" s="141" t="s">
        <v>129</v>
      </c>
      <c r="H133" s="142">
        <v>2.438</v>
      </c>
      <c r="I133" s="143">
        <v>0</v>
      </c>
      <c r="J133" s="143">
        <f>ROUND(I133*H133,2)</f>
        <v>0</v>
      </c>
      <c r="K133" s="140" t="s">
        <v>130</v>
      </c>
      <c r="L133" s="15"/>
      <c r="M133" s="144"/>
      <c r="N133" s="145" t="s">
        <v>38</v>
      </c>
      <c r="O133" s="146">
        <v>0.009000000000000001</v>
      </c>
      <c r="P133" s="146">
        <f>O133*H133</f>
        <v>0.021942000000000003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R133" s="148" t="s">
        <v>131</v>
      </c>
      <c r="AT133" s="148" t="s">
        <v>126</v>
      </c>
      <c r="AU133" s="148" t="s">
        <v>83</v>
      </c>
      <c r="AY133" s="3" t="s">
        <v>124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3" t="s">
        <v>81</v>
      </c>
      <c r="BK133" s="149">
        <f>ROUND(I133*H133,2)</f>
        <v>0</v>
      </c>
      <c r="BL133" s="3" t="s">
        <v>131</v>
      </c>
      <c r="BM133" s="148" t="s">
        <v>156</v>
      </c>
    </row>
    <row r="134" spans="2:63" s="124" customFormat="1" ht="22.5" customHeight="1">
      <c r="B134" s="125"/>
      <c r="D134" s="126" t="s">
        <v>72</v>
      </c>
      <c r="E134" s="135" t="s">
        <v>83</v>
      </c>
      <c r="F134" s="135" t="s">
        <v>157</v>
      </c>
      <c r="J134" s="136">
        <f>BK134</f>
        <v>0</v>
      </c>
      <c r="L134" s="125"/>
      <c r="M134" s="129"/>
      <c r="N134" s="130"/>
      <c r="O134" s="130"/>
      <c r="P134" s="131">
        <f>SUM(P135:P138)</f>
        <v>1.565704</v>
      </c>
      <c r="Q134" s="130"/>
      <c r="R134" s="131">
        <f>SUM(R135:R138)</f>
        <v>6.57727049</v>
      </c>
      <c r="S134" s="130"/>
      <c r="T134" s="132">
        <f>SUM(T135:T138)</f>
        <v>0</v>
      </c>
      <c r="AR134" s="126" t="s">
        <v>81</v>
      </c>
      <c r="AT134" s="133" t="s">
        <v>72</v>
      </c>
      <c r="AU134" s="133" t="s">
        <v>81</v>
      </c>
      <c r="AY134" s="126" t="s">
        <v>124</v>
      </c>
      <c r="BK134" s="134">
        <f>SUM(BK135:BK138)</f>
        <v>0</v>
      </c>
    </row>
    <row r="135" spans="1:65" s="18" customFormat="1" ht="16.5" customHeight="1">
      <c r="A135" s="14"/>
      <c r="B135" s="137"/>
      <c r="C135" s="138" t="s">
        <v>158</v>
      </c>
      <c r="D135" s="138" t="s">
        <v>126</v>
      </c>
      <c r="E135" s="139" t="s">
        <v>159</v>
      </c>
      <c r="F135" s="140" t="s">
        <v>160</v>
      </c>
      <c r="G135" s="141" t="s">
        <v>129</v>
      </c>
      <c r="H135" s="142">
        <v>2.681</v>
      </c>
      <c r="I135" s="143">
        <v>0</v>
      </c>
      <c r="J135" s="143">
        <f>ROUND(I135*H135,2)</f>
        <v>0</v>
      </c>
      <c r="K135" s="140" t="s">
        <v>130</v>
      </c>
      <c r="L135" s="15"/>
      <c r="M135" s="144"/>
      <c r="N135" s="145" t="s">
        <v>38</v>
      </c>
      <c r="O135" s="146">
        <v>0.584</v>
      </c>
      <c r="P135" s="146">
        <f>O135*H135</f>
        <v>1.565704</v>
      </c>
      <c r="Q135" s="146">
        <v>2.45329</v>
      </c>
      <c r="R135" s="146">
        <f>Q135*H135</f>
        <v>6.57727049</v>
      </c>
      <c r="S135" s="146">
        <v>0</v>
      </c>
      <c r="T135" s="147">
        <f>S135*H135</f>
        <v>0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R135" s="148" t="s">
        <v>131</v>
      </c>
      <c r="AT135" s="148" t="s">
        <v>126</v>
      </c>
      <c r="AU135" s="148" t="s">
        <v>83</v>
      </c>
      <c r="AY135" s="3" t="s">
        <v>124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3" t="s">
        <v>81</v>
      </c>
      <c r="BK135" s="149">
        <f>ROUND(I135*H135,2)</f>
        <v>0</v>
      </c>
      <c r="BL135" s="3" t="s">
        <v>131</v>
      </c>
      <c r="BM135" s="148" t="s">
        <v>161</v>
      </c>
    </row>
    <row r="136" spans="2:51" s="150" customFormat="1" ht="11.25">
      <c r="B136" s="151"/>
      <c r="D136" s="152" t="s">
        <v>133</v>
      </c>
      <c r="E136" s="153"/>
      <c r="F136" s="154" t="s">
        <v>162</v>
      </c>
      <c r="H136" s="155">
        <v>2.021</v>
      </c>
      <c r="L136" s="151"/>
      <c r="M136" s="156"/>
      <c r="N136" s="157"/>
      <c r="O136" s="157"/>
      <c r="P136" s="157"/>
      <c r="Q136" s="157"/>
      <c r="R136" s="157"/>
      <c r="S136" s="157"/>
      <c r="T136" s="158"/>
      <c r="AT136" s="153" t="s">
        <v>133</v>
      </c>
      <c r="AU136" s="153" t="s">
        <v>83</v>
      </c>
      <c r="AV136" s="150" t="s">
        <v>83</v>
      </c>
      <c r="AW136" s="150" t="s">
        <v>29</v>
      </c>
      <c r="AX136" s="150" t="s">
        <v>73</v>
      </c>
      <c r="AY136" s="153" t="s">
        <v>124</v>
      </c>
    </row>
    <row r="137" spans="2:51" s="150" customFormat="1" ht="11.25">
      <c r="B137" s="151"/>
      <c r="D137" s="152" t="s">
        <v>133</v>
      </c>
      <c r="E137" s="153"/>
      <c r="F137" s="154" t="s">
        <v>163</v>
      </c>
      <c r="H137" s="155">
        <v>0.66</v>
      </c>
      <c r="L137" s="151"/>
      <c r="M137" s="156"/>
      <c r="N137" s="157"/>
      <c r="O137" s="157"/>
      <c r="P137" s="157"/>
      <c r="Q137" s="157"/>
      <c r="R137" s="157"/>
      <c r="S137" s="157"/>
      <c r="T137" s="158"/>
      <c r="AT137" s="153" t="s">
        <v>133</v>
      </c>
      <c r="AU137" s="153" t="s">
        <v>83</v>
      </c>
      <c r="AV137" s="150" t="s">
        <v>83</v>
      </c>
      <c r="AW137" s="150" t="s">
        <v>29</v>
      </c>
      <c r="AX137" s="150" t="s">
        <v>73</v>
      </c>
      <c r="AY137" s="153" t="s">
        <v>124</v>
      </c>
    </row>
    <row r="138" spans="2:51" s="159" customFormat="1" ht="11.25">
      <c r="B138" s="160"/>
      <c r="D138" s="152" t="s">
        <v>133</v>
      </c>
      <c r="E138" s="161"/>
      <c r="F138" s="162" t="s">
        <v>136</v>
      </c>
      <c r="H138" s="163">
        <v>2.681</v>
      </c>
      <c r="L138" s="160"/>
      <c r="M138" s="164"/>
      <c r="N138" s="165"/>
      <c r="O138" s="165"/>
      <c r="P138" s="165"/>
      <c r="Q138" s="165"/>
      <c r="R138" s="165"/>
      <c r="S138" s="165"/>
      <c r="T138" s="166"/>
      <c r="AT138" s="161" t="s">
        <v>133</v>
      </c>
      <c r="AU138" s="161" t="s">
        <v>83</v>
      </c>
      <c r="AV138" s="159" t="s">
        <v>131</v>
      </c>
      <c r="AW138" s="159" t="s">
        <v>29</v>
      </c>
      <c r="AX138" s="159" t="s">
        <v>81</v>
      </c>
      <c r="AY138" s="161" t="s">
        <v>124</v>
      </c>
    </row>
    <row r="139" spans="2:63" s="124" customFormat="1" ht="22.5" customHeight="1">
      <c r="B139" s="125"/>
      <c r="D139" s="126" t="s">
        <v>72</v>
      </c>
      <c r="E139" s="135" t="s">
        <v>164</v>
      </c>
      <c r="F139" s="135" t="s">
        <v>165</v>
      </c>
      <c r="J139" s="136">
        <f>BK139</f>
        <v>0</v>
      </c>
      <c r="L139" s="125"/>
      <c r="M139" s="129"/>
      <c r="N139" s="130"/>
      <c r="O139" s="130"/>
      <c r="P139" s="131">
        <f>SUM(P140:P151)</f>
        <v>5.566000000000001</v>
      </c>
      <c r="Q139" s="130"/>
      <c r="R139" s="131">
        <f>SUM(R140:R151)</f>
        <v>1.45695</v>
      </c>
      <c r="S139" s="130"/>
      <c r="T139" s="132">
        <f>SUM(T140:T151)</f>
        <v>0</v>
      </c>
      <c r="AR139" s="126" t="s">
        <v>81</v>
      </c>
      <c r="AT139" s="133" t="s">
        <v>72</v>
      </c>
      <c r="AU139" s="133" t="s">
        <v>81</v>
      </c>
      <c r="AY139" s="126" t="s">
        <v>124</v>
      </c>
      <c r="BK139" s="134">
        <f>SUM(BK140:BK151)</f>
        <v>0</v>
      </c>
    </row>
    <row r="140" spans="1:65" s="18" customFormat="1" ht="21.75" customHeight="1">
      <c r="A140" s="14"/>
      <c r="B140" s="137"/>
      <c r="C140" s="138" t="s">
        <v>166</v>
      </c>
      <c r="D140" s="138" t="s">
        <v>126</v>
      </c>
      <c r="E140" s="139" t="s">
        <v>167</v>
      </c>
      <c r="F140" s="140" t="s">
        <v>168</v>
      </c>
      <c r="G140" s="141" t="s">
        <v>169</v>
      </c>
      <c r="H140" s="142">
        <v>1</v>
      </c>
      <c r="I140" s="143">
        <v>0</v>
      </c>
      <c r="J140" s="143">
        <f aca="true" t="shared" si="0" ref="J140:J151">ROUND(I140*H140,2)</f>
        <v>0</v>
      </c>
      <c r="K140" s="140"/>
      <c r="L140" s="15"/>
      <c r="M140" s="144"/>
      <c r="N140" s="145" t="s">
        <v>38</v>
      </c>
      <c r="O140" s="146">
        <v>0</v>
      </c>
      <c r="P140" s="146">
        <f aca="true" t="shared" si="1" ref="P140:P151">O140*H140</f>
        <v>0</v>
      </c>
      <c r="Q140" s="146">
        <v>0</v>
      </c>
      <c r="R140" s="146">
        <f aca="true" t="shared" si="2" ref="R140:R151">Q140*H140</f>
        <v>0</v>
      </c>
      <c r="S140" s="146">
        <v>0</v>
      </c>
      <c r="T140" s="147">
        <f aca="true" t="shared" si="3" ref="T140:T151">S140*H140</f>
        <v>0</v>
      </c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R140" s="148" t="s">
        <v>131</v>
      </c>
      <c r="AT140" s="148" t="s">
        <v>126</v>
      </c>
      <c r="AU140" s="148" t="s">
        <v>83</v>
      </c>
      <c r="AY140" s="3" t="s">
        <v>124</v>
      </c>
      <c r="BE140" s="149">
        <f aca="true" t="shared" si="4" ref="BE140:BE151">IF(N140="základní",J140,0)</f>
        <v>0</v>
      </c>
      <c r="BF140" s="149">
        <f aca="true" t="shared" si="5" ref="BF140:BF151">IF(N140="snížená",J140,0)</f>
        <v>0</v>
      </c>
      <c r="BG140" s="149">
        <f aca="true" t="shared" si="6" ref="BG140:BG151">IF(N140="zákl. přenesená",J140,0)</f>
        <v>0</v>
      </c>
      <c r="BH140" s="149">
        <f aca="true" t="shared" si="7" ref="BH140:BH151">IF(N140="sníž. přenesená",J140,0)</f>
        <v>0</v>
      </c>
      <c r="BI140" s="149">
        <f aca="true" t="shared" si="8" ref="BI140:BI151">IF(N140="nulová",J140,0)</f>
        <v>0</v>
      </c>
      <c r="BJ140" s="3" t="s">
        <v>81</v>
      </c>
      <c r="BK140" s="149">
        <f aca="true" t="shared" si="9" ref="BK140:BK151">ROUND(I140*H140,2)</f>
        <v>0</v>
      </c>
      <c r="BL140" s="3" t="s">
        <v>131</v>
      </c>
      <c r="BM140" s="148" t="s">
        <v>170</v>
      </c>
    </row>
    <row r="141" spans="1:65" s="18" customFormat="1" ht="21.75" customHeight="1">
      <c r="A141" s="14"/>
      <c r="B141" s="137"/>
      <c r="C141" s="167" t="s">
        <v>164</v>
      </c>
      <c r="D141" s="167" t="s">
        <v>171</v>
      </c>
      <c r="E141" s="168" t="s">
        <v>172</v>
      </c>
      <c r="F141" s="169" t="s">
        <v>173</v>
      </c>
      <c r="G141" s="170" t="s">
        <v>169</v>
      </c>
      <c r="H141" s="171">
        <v>1</v>
      </c>
      <c r="I141" s="172">
        <v>0</v>
      </c>
      <c r="J141" s="172">
        <f t="shared" si="0"/>
        <v>0</v>
      </c>
      <c r="K141" s="169"/>
      <c r="L141" s="173"/>
      <c r="M141" s="174"/>
      <c r="N141" s="175" t="s">
        <v>38</v>
      </c>
      <c r="O141" s="146">
        <v>0</v>
      </c>
      <c r="P141" s="146">
        <f t="shared" si="1"/>
        <v>0</v>
      </c>
      <c r="Q141" s="146">
        <v>0.15</v>
      </c>
      <c r="R141" s="146">
        <f t="shared" si="2"/>
        <v>0.15</v>
      </c>
      <c r="S141" s="146">
        <v>0</v>
      </c>
      <c r="T141" s="147">
        <f t="shared" si="3"/>
        <v>0</v>
      </c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R141" s="148" t="s">
        <v>166</v>
      </c>
      <c r="AT141" s="148" t="s">
        <v>171</v>
      </c>
      <c r="AU141" s="148" t="s">
        <v>83</v>
      </c>
      <c r="AY141" s="3" t="s">
        <v>124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3" t="s">
        <v>81</v>
      </c>
      <c r="BK141" s="149">
        <f t="shared" si="9"/>
        <v>0</v>
      </c>
      <c r="BL141" s="3" t="s">
        <v>131</v>
      </c>
      <c r="BM141" s="148" t="s">
        <v>174</v>
      </c>
    </row>
    <row r="142" spans="1:65" s="18" customFormat="1" ht="33" customHeight="1">
      <c r="A142" s="14"/>
      <c r="B142" s="137"/>
      <c r="C142" s="138" t="s">
        <v>175</v>
      </c>
      <c r="D142" s="138" t="s">
        <v>126</v>
      </c>
      <c r="E142" s="139" t="s">
        <v>176</v>
      </c>
      <c r="F142" s="140" t="s">
        <v>177</v>
      </c>
      <c r="G142" s="141" t="s">
        <v>169</v>
      </c>
      <c r="H142" s="142">
        <v>1</v>
      </c>
      <c r="I142" s="143">
        <v>0</v>
      </c>
      <c r="J142" s="143">
        <f t="shared" si="0"/>
        <v>0</v>
      </c>
      <c r="K142" s="140"/>
      <c r="L142" s="15"/>
      <c r="M142" s="144"/>
      <c r="N142" s="145" t="s">
        <v>38</v>
      </c>
      <c r="O142" s="146">
        <v>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R142" s="148" t="s">
        <v>131</v>
      </c>
      <c r="AT142" s="148" t="s">
        <v>126</v>
      </c>
      <c r="AU142" s="148" t="s">
        <v>83</v>
      </c>
      <c r="AY142" s="3" t="s">
        <v>124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3" t="s">
        <v>81</v>
      </c>
      <c r="BK142" s="149">
        <f t="shared" si="9"/>
        <v>0</v>
      </c>
      <c r="BL142" s="3" t="s">
        <v>131</v>
      </c>
      <c r="BM142" s="148" t="s">
        <v>178</v>
      </c>
    </row>
    <row r="143" spans="1:65" s="18" customFormat="1" ht="33" customHeight="1">
      <c r="A143" s="14"/>
      <c r="B143" s="137"/>
      <c r="C143" s="167" t="s">
        <v>179</v>
      </c>
      <c r="D143" s="167" t="s">
        <v>171</v>
      </c>
      <c r="E143" s="168" t="s">
        <v>180</v>
      </c>
      <c r="F143" s="169" t="s">
        <v>181</v>
      </c>
      <c r="G143" s="170" t="s">
        <v>169</v>
      </c>
      <c r="H143" s="171">
        <v>1</v>
      </c>
      <c r="I143" s="172">
        <v>0</v>
      </c>
      <c r="J143" s="172">
        <f t="shared" si="0"/>
        <v>0</v>
      </c>
      <c r="K143" s="169"/>
      <c r="L143" s="173"/>
      <c r="M143" s="174"/>
      <c r="N143" s="175" t="s">
        <v>38</v>
      </c>
      <c r="O143" s="146">
        <v>0</v>
      </c>
      <c r="P143" s="146">
        <f t="shared" si="1"/>
        <v>0</v>
      </c>
      <c r="Q143" s="146">
        <v>0.25</v>
      </c>
      <c r="R143" s="146">
        <f t="shared" si="2"/>
        <v>0.25</v>
      </c>
      <c r="S143" s="146">
        <v>0</v>
      </c>
      <c r="T143" s="147">
        <f t="shared" si="3"/>
        <v>0</v>
      </c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R143" s="148" t="s">
        <v>166</v>
      </c>
      <c r="AT143" s="148" t="s">
        <v>171</v>
      </c>
      <c r="AU143" s="148" t="s">
        <v>83</v>
      </c>
      <c r="AY143" s="3" t="s">
        <v>124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3" t="s">
        <v>81</v>
      </c>
      <c r="BK143" s="149">
        <f t="shared" si="9"/>
        <v>0</v>
      </c>
      <c r="BL143" s="3" t="s">
        <v>131</v>
      </c>
      <c r="BM143" s="148" t="s">
        <v>182</v>
      </c>
    </row>
    <row r="144" spans="1:65" s="18" customFormat="1" ht="21.75" customHeight="1">
      <c r="A144" s="14"/>
      <c r="B144" s="137"/>
      <c r="C144" s="138" t="s">
        <v>183</v>
      </c>
      <c r="D144" s="138" t="s">
        <v>126</v>
      </c>
      <c r="E144" s="139" t="s">
        <v>184</v>
      </c>
      <c r="F144" s="140" t="s">
        <v>185</v>
      </c>
      <c r="G144" s="141" t="s">
        <v>169</v>
      </c>
      <c r="H144" s="142">
        <v>1</v>
      </c>
      <c r="I144" s="143">
        <v>0</v>
      </c>
      <c r="J144" s="143">
        <f t="shared" si="0"/>
        <v>0</v>
      </c>
      <c r="K144" s="140"/>
      <c r="L144" s="15"/>
      <c r="M144" s="144"/>
      <c r="N144" s="145" t="s">
        <v>38</v>
      </c>
      <c r="O144" s="146">
        <v>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R144" s="148" t="s">
        <v>131</v>
      </c>
      <c r="AT144" s="148" t="s">
        <v>126</v>
      </c>
      <c r="AU144" s="148" t="s">
        <v>83</v>
      </c>
      <c r="AY144" s="3" t="s">
        <v>124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3" t="s">
        <v>81</v>
      </c>
      <c r="BK144" s="149">
        <f t="shared" si="9"/>
        <v>0</v>
      </c>
      <c r="BL144" s="3" t="s">
        <v>131</v>
      </c>
      <c r="BM144" s="148" t="s">
        <v>186</v>
      </c>
    </row>
    <row r="145" spans="1:65" s="18" customFormat="1" ht="21.75" customHeight="1">
      <c r="A145" s="14"/>
      <c r="B145" s="137"/>
      <c r="C145" s="167" t="s">
        <v>187</v>
      </c>
      <c r="D145" s="167" t="s">
        <v>171</v>
      </c>
      <c r="E145" s="168" t="s">
        <v>188</v>
      </c>
      <c r="F145" s="169" t="s">
        <v>189</v>
      </c>
      <c r="G145" s="170" t="s">
        <v>169</v>
      </c>
      <c r="H145" s="171">
        <v>1</v>
      </c>
      <c r="I145" s="172">
        <v>0</v>
      </c>
      <c r="J145" s="172">
        <f t="shared" si="0"/>
        <v>0</v>
      </c>
      <c r="K145" s="169"/>
      <c r="L145" s="173"/>
      <c r="M145" s="174"/>
      <c r="N145" s="175" t="s">
        <v>38</v>
      </c>
      <c r="O145" s="146">
        <v>0</v>
      </c>
      <c r="P145" s="146">
        <f t="shared" si="1"/>
        <v>0</v>
      </c>
      <c r="Q145" s="146">
        <v>0.1</v>
      </c>
      <c r="R145" s="146">
        <f t="shared" si="2"/>
        <v>0.1</v>
      </c>
      <c r="S145" s="146">
        <v>0</v>
      </c>
      <c r="T145" s="147">
        <f t="shared" si="3"/>
        <v>0</v>
      </c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R145" s="148" t="s">
        <v>166</v>
      </c>
      <c r="AT145" s="148" t="s">
        <v>171</v>
      </c>
      <c r="AU145" s="148" t="s">
        <v>83</v>
      </c>
      <c r="AY145" s="3" t="s">
        <v>124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3" t="s">
        <v>81</v>
      </c>
      <c r="BK145" s="149">
        <f t="shared" si="9"/>
        <v>0</v>
      </c>
      <c r="BL145" s="3" t="s">
        <v>131</v>
      </c>
      <c r="BM145" s="148" t="s">
        <v>190</v>
      </c>
    </row>
    <row r="146" spans="1:65" s="18" customFormat="1" ht="16.5" customHeight="1">
      <c r="A146" s="14"/>
      <c r="B146" s="137"/>
      <c r="C146" s="138" t="s">
        <v>191</v>
      </c>
      <c r="D146" s="138" t="s">
        <v>126</v>
      </c>
      <c r="E146" s="139" t="s">
        <v>192</v>
      </c>
      <c r="F146" s="140" t="s">
        <v>193</v>
      </c>
      <c r="G146" s="141" t="s">
        <v>169</v>
      </c>
      <c r="H146" s="142">
        <v>1</v>
      </c>
      <c r="I146" s="143">
        <v>0</v>
      </c>
      <c r="J146" s="143">
        <f t="shared" si="0"/>
        <v>0</v>
      </c>
      <c r="K146" s="140"/>
      <c r="L146" s="15"/>
      <c r="M146" s="144"/>
      <c r="N146" s="145" t="s">
        <v>38</v>
      </c>
      <c r="O146" s="146">
        <v>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R146" s="148" t="s">
        <v>131</v>
      </c>
      <c r="AT146" s="148" t="s">
        <v>126</v>
      </c>
      <c r="AU146" s="148" t="s">
        <v>83</v>
      </c>
      <c r="AY146" s="3" t="s">
        <v>124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3" t="s">
        <v>81</v>
      </c>
      <c r="BK146" s="149">
        <f t="shared" si="9"/>
        <v>0</v>
      </c>
      <c r="BL146" s="3" t="s">
        <v>131</v>
      </c>
      <c r="BM146" s="148" t="s">
        <v>194</v>
      </c>
    </row>
    <row r="147" spans="1:65" s="18" customFormat="1" ht="16.5" customHeight="1">
      <c r="A147" s="14"/>
      <c r="B147" s="137"/>
      <c r="C147" s="167" t="s">
        <v>7</v>
      </c>
      <c r="D147" s="167" t="s">
        <v>171</v>
      </c>
      <c r="E147" s="168" t="s">
        <v>195</v>
      </c>
      <c r="F147" s="169" t="s">
        <v>196</v>
      </c>
      <c r="G147" s="170" t="s">
        <v>169</v>
      </c>
      <c r="H147" s="171">
        <v>1</v>
      </c>
      <c r="I147" s="172">
        <v>0</v>
      </c>
      <c r="J147" s="172">
        <f t="shared" si="0"/>
        <v>0</v>
      </c>
      <c r="K147" s="169"/>
      <c r="L147" s="173"/>
      <c r="M147" s="174"/>
      <c r="N147" s="175" t="s">
        <v>38</v>
      </c>
      <c r="O147" s="146">
        <v>0</v>
      </c>
      <c r="P147" s="146">
        <f t="shared" si="1"/>
        <v>0</v>
      </c>
      <c r="Q147" s="146">
        <v>0.05</v>
      </c>
      <c r="R147" s="146">
        <f t="shared" si="2"/>
        <v>0.05</v>
      </c>
      <c r="S147" s="146">
        <v>0</v>
      </c>
      <c r="T147" s="147">
        <f t="shared" si="3"/>
        <v>0</v>
      </c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R147" s="148" t="s">
        <v>166</v>
      </c>
      <c r="AT147" s="148" t="s">
        <v>171</v>
      </c>
      <c r="AU147" s="148" t="s">
        <v>83</v>
      </c>
      <c r="AY147" s="3" t="s">
        <v>124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3" t="s">
        <v>81</v>
      </c>
      <c r="BK147" s="149">
        <f t="shared" si="9"/>
        <v>0</v>
      </c>
      <c r="BL147" s="3" t="s">
        <v>131</v>
      </c>
      <c r="BM147" s="148" t="s">
        <v>197</v>
      </c>
    </row>
    <row r="148" spans="1:65" s="18" customFormat="1" ht="16.5" customHeight="1">
      <c r="A148" s="14"/>
      <c r="B148" s="137"/>
      <c r="C148" s="138" t="s">
        <v>198</v>
      </c>
      <c r="D148" s="138" t="s">
        <v>126</v>
      </c>
      <c r="E148" s="139" t="s">
        <v>199</v>
      </c>
      <c r="F148" s="140" t="s">
        <v>200</v>
      </c>
      <c r="G148" s="141" t="s">
        <v>201</v>
      </c>
      <c r="H148" s="142">
        <v>1</v>
      </c>
      <c r="I148" s="143">
        <v>0</v>
      </c>
      <c r="J148" s="143">
        <f t="shared" si="0"/>
        <v>0</v>
      </c>
      <c r="K148" s="140" t="s">
        <v>130</v>
      </c>
      <c r="L148" s="15"/>
      <c r="M148" s="144"/>
      <c r="N148" s="145" t="s">
        <v>38</v>
      </c>
      <c r="O148" s="146">
        <v>0.41600000000000004</v>
      </c>
      <c r="P148" s="146">
        <f t="shared" si="1"/>
        <v>0.41600000000000004</v>
      </c>
      <c r="Q148" s="146">
        <v>0.07287</v>
      </c>
      <c r="R148" s="146">
        <f t="shared" si="2"/>
        <v>0.07287</v>
      </c>
      <c r="S148" s="146">
        <v>0</v>
      </c>
      <c r="T148" s="147">
        <f t="shared" si="3"/>
        <v>0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R148" s="148" t="s">
        <v>131</v>
      </c>
      <c r="AT148" s="148" t="s">
        <v>126</v>
      </c>
      <c r="AU148" s="148" t="s">
        <v>83</v>
      </c>
      <c r="AY148" s="3" t="s">
        <v>124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3" t="s">
        <v>81</v>
      </c>
      <c r="BK148" s="149">
        <f t="shared" si="9"/>
        <v>0</v>
      </c>
      <c r="BL148" s="3" t="s">
        <v>131</v>
      </c>
      <c r="BM148" s="148" t="s">
        <v>202</v>
      </c>
    </row>
    <row r="149" spans="1:65" s="18" customFormat="1" ht="21.75" customHeight="1">
      <c r="A149" s="14"/>
      <c r="B149" s="137"/>
      <c r="C149" s="167" t="s">
        <v>203</v>
      </c>
      <c r="D149" s="167" t="s">
        <v>171</v>
      </c>
      <c r="E149" s="168" t="s">
        <v>204</v>
      </c>
      <c r="F149" s="169" t="s">
        <v>205</v>
      </c>
      <c r="G149" s="170" t="s">
        <v>201</v>
      </c>
      <c r="H149" s="171">
        <v>1</v>
      </c>
      <c r="I149" s="172">
        <v>0</v>
      </c>
      <c r="J149" s="172">
        <f t="shared" si="0"/>
        <v>0</v>
      </c>
      <c r="K149" s="169" t="s">
        <v>130</v>
      </c>
      <c r="L149" s="173"/>
      <c r="M149" s="174"/>
      <c r="N149" s="175" t="s">
        <v>38</v>
      </c>
      <c r="O149" s="146">
        <v>0</v>
      </c>
      <c r="P149" s="146">
        <f t="shared" si="1"/>
        <v>0</v>
      </c>
      <c r="Q149" s="146">
        <v>0.006</v>
      </c>
      <c r="R149" s="146">
        <f t="shared" si="2"/>
        <v>0.006</v>
      </c>
      <c r="S149" s="146">
        <v>0</v>
      </c>
      <c r="T149" s="147">
        <f t="shared" si="3"/>
        <v>0</v>
      </c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R149" s="148" t="s">
        <v>166</v>
      </c>
      <c r="AT149" s="148" t="s">
        <v>171</v>
      </c>
      <c r="AU149" s="148" t="s">
        <v>83</v>
      </c>
      <c r="AY149" s="3" t="s">
        <v>124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3" t="s">
        <v>81</v>
      </c>
      <c r="BK149" s="149">
        <f t="shared" si="9"/>
        <v>0</v>
      </c>
      <c r="BL149" s="3" t="s">
        <v>131</v>
      </c>
      <c r="BM149" s="148" t="s">
        <v>206</v>
      </c>
    </row>
    <row r="150" spans="1:65" s="18" customFormat="1" ht="16.5" customHeight="1">
      <c r="A150" s="14"/>
      <c r="B150" s="137"/>
      <c r="C150" s="138" t="s">
        <v>207</v>
      </c>
      <c r="D150" s="138" t="s">
        <v>126</v>
      </c>
      <c r="E150" s="139" t="s">
        <v>208</v>
      </c>
      <c r="F150" s="140" t="s">
        <v>209</v>
      </c>
      <c r="G150" s="141" t="s">
        <v>201</v>
      </c>
      <c r="H150" s="142">
        <v>2</v>
      </c>
      <c r="I150" s="143">
        <v>0</v>
      </c>
      <c r="J150" s="143">
        <f t="shared" si="0"/>
        <v>0</v>
      </c>
      <c r="K150" s="140" t="s">
        <v>130</v>
      </c>
      <c r="L150" s="15"/>
      <c r="M150" s="144"/>
      <c r="N150" s="145" t="s">
        <v>38</v>
      </c>
      <c r="O150" s="146">
        <v>2.575</v>
      </c>
      <c r="P150" s="146">
        <f t="shared" si="1"/>
        <v>5.15</v>
      </c>
      <c r="Q150" s="146">
        <v>0.35744000000000004</v>
      </c>
      <c r="R150" s="146">
        <f t="shared" si="2"/>
        <v>0.7148800000000001</v>
      </c>
      <c r="S150" s="146">
        <v>0</v>
      </c>
      <c r="T150" s="147">
        <f t="shared" si="3"/>
        <v>0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R150" s="148" t="s">
        <v>131</v>
      </c>
      <c r="AT150" s="148" t="s">
        <v>126</v>
      </c>
      <c r="AU150" s="148" t="s">
        <v>83</v>
      </c>
      <c r="AY150" s="3" t="s">
        <v>124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3" t="s">
        <v>81</v>
      </c>
      <c r="BK150" s="149">
        <f t="shared" si="9"/>
        <v>0</v>
      </c>
      <c r="BL150" s="3" t="s">
        <v>131</v>
      </c>
      <c r="BM150" s="148" t="s">
        <v>210</v>
      </c>
    </row>
    <row r="151" spans="1:65" s="18" customFormat="1" ht="21.75" customHeight="1">
      <c r="A151" s="14"/>
      <c r="B151" s="137"/>
      <c r="C151" s="167" t="s">
        <v>211</v>
      </c>
      <c r="D151" s="167" t="s">
        <v>171</v>
      </c>
      <c r="E151" s="168" t="s">
        <v>212</v>
      </c>
      <c r="F151" s="169" t="s">
        <v>213</v>
      </c>
      <c r="G151" s="170" t="s">
        <v>201</v>
      </c>
      <c r="H151" s="171">
        <v>2</v>
      </c>
      <c r="I151" s="172">
        <v>0</v>
      </c>
      <c r="J151" s="172">
        <f t="shared" si="0"/>
        <v>0</v>
      </c>
      <c r="K151" s="169" t="s">
        <v>130</v>
      </c>
      <c r="L151" s="173"/>
      <c r="M151" s="174"/>
      <c r="N151" s="175" t="s">
        <v>38</v>
      </c>
      <c r="O151" s="146">
        <v>0</v>
      </c>
      <c r="P151" s="146">
        <f t="shared" si="1"/>
        <v>0</v>
      </c>
      <c r="Q151" s="146">
        <v>0.056600000000000004</v>
      </c>
      <c r="R151" s="146">
        <f t="shared" si="2"/>
        <v>0.11320000000000001</v>
      </c>
      <c r="S151" s="146">
        <v>0</v>
      </c>
      <c r="T151" s="147">
        <f t="shared" si="3"/>
        <v>0</v>
      </c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R151" s="148" t="s">
        <v>166</v>
      </c>
      <c r="AT151" s="148" t="s">
        <v>171</v>
      </c>
      <c r="AU151" s="148" t="s">
        <v>83</v>
      </c>
      <c r="AY151" s="3" t="s">
        <v>124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3" t="s">
        <v>81</v>
      </c>
      <c r="BK151" s="149">
        <f t="shared" si="9"/>
        <v>0</v>
      </c>
      <c r="BL151" s="3" t="s">
        <v>131</v>
      </c>
      <c r="BM151" s="148" t="s">
        <v>214</v>
      </c>
    </row>
    <row r="152" spans="2:63" s="124" customFormat="1" ht="22.5" customHeight="1">
      <c r="B152" s="125"/>
      <c r="D152" s="126" t="s">
        <v>72</v>
      </c>
      <c r="E152" s="135" t="s">
        <v>215</v>
      </c>
      <c r="F152" s="135" t="s">
        <v>216</v>
      </c>
      <c r="J152" s="136">
        <f>BK152</f>
        <v>0</v>
      </c>
      <c r="L152" s="125"/>
      <c r="M152" s="129"/>
      <c r="N152" s="130"/>
      <c r="O152" s="130"/>
      <c r="P152" s="131">
        <f>P153</f>
        <v>16.092102</v>
      </c>
      <c r="Q152" s="130"/>
      <c r="R152" s="131">
        <f>R153</f>
        <v>0</v>
      </c>
      <c r="S152" s="130"/>
      <c r="T152" s="132">
        <f>T153</f>
        <v>0</v>
      </c>
      <c r="AR152" s="126" t="s">
        <v>81</v>
      </c>
      <c r="AT152" s="133" t="s">
        <v>72</v>
      </c>
      <c r="AU152" s="133" t="s">
        <v>81</v>
      </c>
      <c r="AY152" s="126" t="s">
        <v>124</v>
      </c>
      <c r="BK152" s="134">
        <f>BK153</f>
        <v>0</v>
      </c>
    </row>
    <row r="153" spans="1:65" s="18" customFormat="1" ht="21.75" customHeight="1">
      <c r="A153" s="14"/>
      <c r="B153" s="137"/>
      <c r="C153" s="138" t="s">
        <v>217</v>
      </c>
      <c r="D153" s="138" t="s">
        <v>126</v>
      </c>
      <c r="E153" s="139" t="s">
        <v>218</v>
      </c>
      <c r="F153" s="140" t="s">
        <v>219</v>
      </c>
      <c r="G153" s="141" t="s">
        <v>150</v>
      </c>
      <c r="H153" s="142">
        <v>8.034</v>
      </c>
      <c r="I153" s="143">
        <v>0</v>
      </c>
      <c r="J153" s="143">
        <f>ROUND(I153*H153,2)</f>
        <v>0</v>
      </c>
      <c r="K153" s="140" t="s">
        <v>130</v>
      </c>
      <c r="L153" s="15"/>
      <c r="M153" s="176"/>
      <c r="N153" s="177" t="s">
        <v>38</v>
      </c>
      <c r="O153" s="178">
        <v>2.003</v>
      </c>
      <c r="P153" s="178">
        <f>O153*H153</f>
        <v>16.092102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R153" s="148" t="s">
        <v>131</v>
      </c>
      <c r="AT153" s="148" t="s">
        <v>126</v>
      </c>
      <c r="AU153" s="148" t="s">
        <v>83</v>
      </c>
      <c r="AY153" s="3" t="s">
        <v>124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3" t="s">
        <v>81</v>
      </c>
      <c r="BK153" s="149">
        <f>ROUND(I153*H153,2)</f>
        <v>0</v>
      </c>
      <c r="BL153" s="3" t="s">
        <v>131</v>
      </c>
      <c r="BM153" s="148" t="s">
        <v>220</v>
      </c>
    </row>
    <row r="154" spans="1:31" s="18" customFormat="1" ht="6.75" customHeight="1">
      <c r="A154" s="14"/>
      <c r="B154" s="30"/>
      <c r="C154" s="31"/>
      <c r="D154" s="31"/>
      <c r="E154" s="31"/>
      <c r="F154" s="31"/>
      <c r="G154" s="31"/>
      <c r="H154" s="31"/>
      <c r="I154" s="31"/>
      <c r="J154" s="31"/>
      <c r="K154" s="31"/>
      <c r="L154" s="15"/>
      <c r="M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</sheetData>
  <sheetProtection selectLockedCells="1" selectUnlockedCells="1"/>
  <autoFilter ref="C120:K15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4"/>
  <sheetViews>
    <sheetView showGridLines="0" zoomScalePageLayoutView="0" workbookViewId="0" topLeftCell="A82">
      <selection activeCell="I184" sqref="I184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1" width="16.140625" style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1" ht="11.25">
      <c r="A1" s="78"/>
    </row>
    <row r="2" spans="12:46" ht="36.75" customHeight="1">
      <c r="L2" s="187" t="s">
        <v>4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3" t="s">
        <v>86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83</v>
      </c>
    </row>
    <row r="4" spans="2:46" ht="24.75" customHeight="1">
      <c r="B4" s="6"/>
      <c r="D4" s="7" t="s">
        <v>96</v>
      </c>
      <c r="L4" s="6"/>
      <c r="M4" s="79" t="s">
        <v>9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13</v>
      </c>
      <c r="L6" s="6"/>
    </row>
    <row r="7" spans="2:12" ht="16.5" customHeight="1">
      <c r="B7" s="6"/>
      <c r="E7" s="209" t="str">
        <f>'Rekapitulace stavby'!K6</f>
        <v>Rekonstrukce  dětského hřiště  v Lískovci</v>
      </c>
      <c r="F7" s="209"/>
      <c r="G7" s="209"/>
      <c r="H7" s="209"/>
      <c r="L7" s="6"/>
    </row>
    <row r="8" spans="1:31" s="18" customFormat="1" ht="12" customHeight="1">
      <c r="A8" s="14"/>
      <c r="B8" s="15"/>
      <c r="C8" s="14"/>
      <c r="D8" s="11" t="s">
        <v>97</v>
      </c>
      <c r="E8" s="14"/>
      <c r="F8" s="14"/>
      <c r="G8" s="14"/>
      <c r="H8" s="14"/>
      <c r="I8" s="14"/>
      <c r="J8" s="14"/>
      <c r="K8" s="14"/>
      <c r="L8" s="2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18" customFormat="1" ht="16.5" customHeight="1">
      <c r="A9" s="14"/>
      <c r="B9" s="15"/>
      <c r="C9" s="14"/>
      <c r="D9" s="14"/>
      <c r="E9" s="197" t="s">
        <v>221</v>
      </c>
      <c r="F9" s="197"/>
      <c r="G9" s="197"/>
      <c r="H9" s="197"/>
      <c r="I9" s="14"/>
      <c r="J9" s="14"/>
      <c r="K9" s="14"/>
      <c r="L9" s="2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s="18" customFormat="1" ht="11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2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s="18" customFormat="1" ht="12" customHeight="1">
      <c r="A11" s="14"/>
      <c r="B11" s="15"/>
      <c r="C11" s="14"/>
      <c r="D11" s="11" t="s">
        <v>15</v>
      </c>
      <c r="E11" s="14"/>
      <c r="F11" s="12"/>
      <c r="G11" s="14"/>
      <c r="H11" s="14"/>
      <c r="I11" s="11" t="s">
        <v>16</v>
      </c>
      <c r="J11" s="12"/>
      <c r="K11" s="14"/>
      <c r="L11" s="2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s="18" customFormat="1" ht="12" customHeight="1">
      <c r="A12" s="14"/>
      <c r="B12" s="15"/>
      <c r="C12" s="14"/>
      <c r="D12" s="11" t="s">
        <v>17</v>
      </c>
      <c r="E12" s="14"/>
      <c r="F12" s="12" t="s">
        <v>18</v>
      </c>
      <c r="G12" s="14"/>
      <c r="H12" s="14"/>
      <c r="I12" s="11" t="s">
        <v>19</v>
      </c>
      <c r="J12" s="80" t="str">
        <f>'Rekapitulace stavby'!AN8</f>
        <v>22. 4. 2020</v>
      </c>
      <c r="K12" s="14"/>
      <c r="L12" s="2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8" customFormat="1" ht="10.5" customHeight="1">
      <c r="A13" s="14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2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18" customFormat="1" ht="12" customHeight="1">
      <c r="A14" s="14"/>
      <c r="B14" s="15"/>
      <c r="C14" s="14"/>
      <c r="D14" s="11" t="s">
        <v>21</v>
      </c>
      <c r="E14" s="14"/>
      <c r="F14" s="14"/>
      <c r="G14" s="14"/>
      <c r="H14" s="14"/>
      <c r="I14" s="11" t="s">
        <v>22</v>
      </c>
      <c r="J14" s="12"/>
      <c r="K14" s="14"/>
      <c r="L14" s="2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s="18" customFormat="1" ht="18" customHeight="1">
      <c r="A15" s="14"/>
      <c r="B15" s="15"/>
      <c r="C15" s="14"/>
      <c r="D15" s="14"/>
      <c r="E15" s="12" t="s">
        <v>23</v>
      </c>
      <c r="F15" s="14"/>
      <c r="G15" s="14"/>
      <c r="H15" s="14"/>
      <c r="I15" s="11" t="s">
        <v>24</v>
      </c>
      <c r="J15" s="12"/>
      <c r="K15" s="14"/>
      <c r="L15" s="2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18" customFormat="1" ht="6.75" customHeight="1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2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8" customFormat="1" ht="12" customHeight="1">
      <c r="A17" s="14"/>
      <c r="B17" s="15"/>
      <c r="C17" s="14"/>
      <c r="D17" s="11" t="s">
        <v>25</v>
      </c>
      <c r="E17" s="14"/>
      <c r="F17" s="14"/>
      <c r="G17" s="14"/>
      <c r="H17" s="14"/>
      <c r="I17" s="11" t="s">
        <v>22</v>
      </c>
      <c r="J17" s="12">
        <f>'Rekapitulace stavby'!AN13</f>
        <v>0</v>
      </c>
      <c r="K17" s="14"/>
      <c r="L17" s="2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8" customFormat="1" ht="18" customHeight="1">
      <c r="A18" s="14"/>
      <c r="B18" s="15"/>
      <c r="C18" s="14"/>
      <c r="D18" s="14"/>
      <c r="E18" s="188" t="str">
        <f>'Rekapitulace stavby'!E14</f>
        <v> </v>
      </c>
      <c r="F18" s="188"/>
      <c r="G18" s="188"/>
      <c r="H18" s="188"/>
      <c r="I18" s="11" t="s">
        <v>24</v>
      </c>
      <c r="J18" s="12">
        <f>'Rekapitulace stavby'!AN14</f>
        <v>0</v>
      </c>
      <c r="K18" s="14"/>
      <c r="L18" s="2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8" customFormat="1" ht="6.75" customHeight="1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2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8" customFormat="1" ht="12" customHeight="1">
      <c r="A20" s="14"/>
      <c r="B20" s="15"/>
      <c r="C20" s="14"/>
      <c r="D20" s="11" t="s">
        <v>27</v>
      </c>
      <c r="E20" s="14"/>
      <c r="F20" s="14"/>
      <c r="G20" s="14"/>
      <c r="H20" s="14"/>
      <c r="I20" s="11" t="s">
        <v>22</v>
      </c>
      <c r="J20" s="12"/>
      <c r="K20" s="14"/>
      <c r="L20" s="2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8" customFormat="1" ht="18" customHeight="1">
      <c r="A21" s="14"/>
      <c r="B21" s="15"/>
      <c r="C21" s="14"/>
      <c r="D21" s="14"/>
      <c r="E21" s="12" t="s">
        <v>28</v>
      </c>
      <c r="F21" s="14"/>
      <c r="G21" s="14"/>
      <c r="H21" s="14"/>
      <c r="I21" s="11" t="s">
        <v>24</v>
      </c>
      <c r="J21" s="12"/>
      <c r="K21" s="14"/>
      <c r="L21" s="2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8" customFormat="1" ht="6.75" customHeight="1">
      <c r="A22" s="14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2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8" customFormat="1" ht="12" customHeight="1">
      <c r="A23" s="14"/>
      <c r="B23" s="15"/>
      <c r="C23" s="14"/>
      <c r="D23" s="11" t="s">
        <v>30</v>
      </c>
      <c r="E23" s="14"/>
      <c r="F23" s="14"/>
      <c r="G23" s="14"/>
      <c r="H23" s="14"/>
      <c r="I23" s="11" t="s">
        <v>22</v>
      </c>
      <c r="J23" s="12"/>
      <c r="K23" s="14"/>
      <c r="L23" s="2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8" customFormat="1" ht="18" customHeight="1">
      <c r="A24" s="14"/>
      <c r="B24" s="15"/>
      <c r="C24" s="14"/>
      <c r="D24" s="14"/>
      <c r="E24" s="12" t="s">
        <v>31</v>
      </c>
      <c r="F24" s="14"/>
      <c r="G24" s="14"/>
      <c r="H24" s="14"/>
      <c r="I24" s="11" t="s">
        <v>24</v>
      </c>
      <c r="J24" s="12"/>
      <c r="K24" s="14"/>
      <c r="L24" s="2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8" customFormat="1" ht="6.75" customHeight="1">
      <c r="A25" s="14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2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8" customFormat="1" ht="12" customHeight="1">
      <c r="A26" s="14"/>
      <c r="B26" s="15"/>
      <c r="C26" s="14"/>
      <c r="D26" s="11" t="s">
        <v>32</v>
      </c>
      <c r="E26" s="14"/>
      <c r="F26" s="14"/>
      <c r="G26" s="14"/>
      <c r="H26" s="14"/>
      <c r="I26" s="14"/>
      <c r="J26" s="14"/>
      <c r="K26" s="14"/>
      <c r="L26" s="25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84" customFormat="1" ht="16.5" customHeight="1">
      <c r="A27" s="81"/>
      <c r="B27" s="82"/>
      <c r="C27" s="81"/>
      <c r="D27" s="81"/>
      <c r="E27" s="190"/>
      <c r="F27" s="190"/>
      <c r="G27" s="190"/>
      <c r="H27" s="190"/>
      <c r="I27" s="81"/>
      <c r="J27" s="81"/>
      <c r="K27" s="81"/>
      <c r="L27" s="83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s="18" customFormat="1" ht="6.75" customHeight="1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2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18" customFormat="1" ht="6.75" customHeight="1">
      <c r="A29" s="14"/>
      <c r="B29" s="15"/>
      <c r="C29" s="14"/>
      <c r="D29" s="50"/>
      <c r="E29" s="50"/>
      <c r="F29" s="50"/>
      <c r="G29" s="50"/>
      <c r="H29" s="50"/>
      <c r="I29" s="50"/>
      <c r="J29" s="50"/>
      <c r="K29" s="50"/>
      <c r="L29" s="2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18" customFormat="1" ht="25.5" customHeight="1">
      <c r="A30" s="14"/>
      <c r="B30" s="15"/>
      <c r="C30" s="14"/>
      <c r="D30" s="85" t="s">
        <v>33</v>
      </c>
      <c r="E30" s="14"/>
      <c r="F30" s="14"/>
      <c r="G30" s="14"/>
      <c r="H30" s="14"/>
      <c r="I30" s="14"/>
      <c r="J30" s="86">
        <f>ROUND(J121,2)</f>
        <v>0</v>
      </c>
      <c r="K30" s="14"/>
      <c r="L30" s="25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18" customFormat="1" ht="6.75" customHeight="1">
      <c r="A31" s="14"/>
      <c r="B31" s="15"/>
      <c r="C31" s="14"/>
      <c r="D31" s="50"/>
      <c r="E31" s="50"/>
      <c r="F31" s="50"/>
      <c r="G31" s="50"/>
      <c r="H31" s="50"/>
      <c r="I31" s="50"/>
      <c r="J31" s="50"/>
      <c r="K31" s="50"/>
      <c r="L31" s="2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18" customFormat="1" ht="14.25" customHeight="1">
      <c r="A32" s="14"/>
      <c r="B32" s="15"/>
      <c r="C32" s="14"/>
      <c r="D32" s="14"/>
      <c r="E32" s="14"/>
      <c r="F32" s="87" t="s">
        <v>35</v>
      </c>
      <c r="G32" s="14"/>
      <c r="H32" s="14"/>
      <c r="I32" s="87" t="s">
        <v>34</v>
      </c>
      <c r="J32" s="87" t="s">
        <v>36</v>
      </c>
      <c r="K32" s="14"/>
      <c r="L32" s="2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18" customFormat="1" ht="14.25" customHeight="1">
      <c r="A33" s="14"/>
      <c r="B33" s="15"/>
      <c r="C33" s="14"/>
      <c r="D33" s="88" t="s">
        <v>37</v>
      </c>
      <c r="E33" s="11" t="s">
        <v>38</v>
      </c>
      <c r="F33" s="89">
        <f>ROUND((SUM(BE121:BE183)),2)</f>
        <v>0</v>
      </c>
      <c r="G33" s="14"/>
      <c r="H33" s="14"/>
      <c r="I33" s="90">
        <v>0.21</v>
      </c>
      <c r="J33" s="89">
        <f>ROUND(((SUM(BE121:BE183))*I33),2)</f>
        <v>0</v>
      </c>
      <c r="K33" s="14"/>
      <c r="L33" s="2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18" customFormat="1" ht="14.25" customHeight="1">
      <c r="A34" s="14"/>
      <c r="B34" s="15"/>
      <c r="C34" s="14"/>
      <c r="D34" s="14"/>
      <c r="E34" s="11" t="s">
        <v>39</v>
      </c>
      <c r="F34" s="89">
        <f>ROUND((SUM(BF121:BF183)),2)</f>
        <v>0</v>
      </c>
      <c r="G34" s="14"/>
      <c r="H34" s="14"/>
      <c r="I34" s="90">
        <v>0.15</v>
      </c>
      <c r="J34" s="89">
        <f>ROUND(((SUM(BF121:BF183))*I34),2)</f>
        <v>0</v>
      </c>
      <c r="K34" s="14"/>
      <c r="L34" s="2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s="18" customFormat="1" ht="14.25" customHeight="1" hidden="1">
      <c r="A35" s="14"/>
      <c r="B35" s="15"/>
      <c r="C35" s="14"/>
      <c r="D35" s="14"/>
      <c r="E35" s="11" t="s">
        <v>40</v>
      </c>
      <c r="F35" s="89">
        <f>ROUND((SUM(BG121:BG183)),2)</f>
        <v>0</v>
      </c>
      <c r="G35" s="14"/>
      <c r="H35" s="14"/>
      <c r="I35" s="90">
        <v>0.21</v>
      </c>
      <c r="J35" s="89">
        <f>0</f>
        <v>0</v>
      </c>
      <c r="K35" s="14"/>
      <c r="L35" s="25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18" customFormat="1" ht="14.25" customHeight="1" hidden="1">
      <c r="A36" s="14"/>
      <c r="B36" s="15"/>
      <c r="C36" s="14"/>
      <c r="D36" s="14"/>
      <c r="E36" s="11" t="s">
        <v>41</v>
      </c>
      <c r="F36" s="89">
        <f>ROUND((SUM(BH121:BH183)),2)</f>
        <v>0</v>
      </c>
      <c r="G36" s="14"/>
      <c r="H36" s="14"/>
      <c r="I36" s="90">
        <v>0.15</v>
      </c>
      <c r="J36" s="89">
        <f>0</f>
        <v>0</v>
      </c>
      <c r="K36" s="14"/>
      <c r="L36" s="25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s="18" customFormat="1" ht="14.25" customHeight="1" hidden="1">
      <c r="A37" s="14"/>
      <c r="B37" s="15"/>
      <c r="C37" s="14"/>
      <c r="D37" s="14"/>
      <c r="E37" s="11" t="s">
        <v>42</v>
      </c>
      <c r="F37" s="89">
        <f>ROUND((SUM(BI121:BI183)),2)</f>
        <v>0</v>
      </c>
      <c r="G37" s="14"/>
      <c r="H37" s="14"/>
      <c r="I37" s="90">
        <v>0</v>
      </c>
      <c r="J37" s="89">
        <f>0</f>
        <v>0</v>
      </c>
      <c r="K37" s="14"/>
      <c r="L37" s="2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18" customFormat="1" ht="6.75" customHeight="1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25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18" customFormat="1" ht="25.5" customHeight="1">
      <c r="A39" s="14"/>
      <c r="B39" s="15"/>
      <c r="C39" s="91"/>
      <c r="D39" s="92" t="s">
        <v>43</v>
      </c>
      <c r="E39" s="44"/>
      <c r="F39" s="44"/>
      <c r="G39" s="93" t="s">
        <v>44</v>
      </c>
      <c r="H39" s="94" t="s">
        <v>45</v>
      </c>
      <c r="I39" s="44"/>
      <c r="J39" s="95">
        <f>SUM(J30:J37)</f>
        <v>0</v>
      </c>
      <c r="K39" s="96"/>
      <c r="L39" s="25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s="18" customFormat="1" ht="14.25" customHeight="1">
      <c r="A40" s="14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25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8" customFormat="1" ht="14.25" customHeight="1">
      <c r="B50" s="25"/>
      <c r="D50" s="26" t="s">
        <v>46</v>
      </c>
      <c r="E50" s="27"/>
      <c r="F50" s="27"/>
      <c r="G50" s="26" t="s">
        <v>47</v>
      </c>
      <c r="H50" s="27"/>
      <c r="I50" s="27"/>
      <c r="J50" s="27"/>
      <c r="K50" s="27"/>
      <c r="L50" s="25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2:12" ht="11.25">
      <c r="B60" s="6"/>
      <c r="L60" s="6"/>
    </row>
    <row r="61" spans="1:31" s="18" customFormat="1" ht="12.75">
      <c r="A61" s="14"/>
      <c r="B61" s="15"/>
      <c r="C61" s="14"/>
      <c r="D61" s="28" t="s">
        <v>48</v>
      </c>
      <c r="E61" s="17"/>
      <c r="F61" s="97" t="s">
        <v>49</v>
      </c>
      <c r="G61" s="28" t="s">
        <v>48</v>
      </c>
      <c r="H61" s="17"/>
      <c r="I61" s="17"/>
      <c r="J61" s="98" t="s">
        <v>49</v>
      </c>
      <c r="K61" s="17"/>
      <c r="L61" s="25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2:12" ht="11.25">
      <c r="B62" s="6"/>
      <c r="L62" s="6"/>
    </row>
    <row r="63" spans="2:12" ht="11.25">
      <c r="B63" s="6"/>
      <c r="L63" s="6"/>
    </row>
    <row r="64" spans="2:12" ht="11.25">
      <c r="B64" s="6"/>
      <c r="L64" s="6"/>
    </row>
    <row r="65" spans="1:31" s="18" customFormat="1" ht="12.75">
      <c r="A65" s="14"/>
      <c r="B65" s="15"/>
      <c r="C65" s="14"/>
      <c r="D65" s="26" t="s">
        <v>50</v>
      </c>
      <c r="E65" s="29"/>
      <c r="F65" s="29"/>
      <c r="G65" s="26" t="s">
        <v>51</v>
      </c>
      <c r="H65" s="29"/>
      <c r="I65" s="29"/>
      <c r="J65" s="29"/>
      <c r="K65" s="29"/>
      <c r="L65" s="25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2:12" ht="11.25">
      <c r="B75" s="6"/>
      <c r="L75" s="6"/>
    </row>
    <row r="76" spans="1:31" s="18" customFormat="1" ht="12.75">
      <c r="A76" s="14"/>
      <c r="B76" s="15"/>
      <c r="C76" s="14"/>
      <c r="D76" s="28" t="s">
        <v>48</v>
      </c>
      <c r="E76" s="17"/>
      <c r="F76" s="97" t="s">
        <v>49</v>
      </c>
      <c r="G76" s="28" t="s">
        <v>48</v>
      </c>
      <c r="H76" s="17"/>
      <c r="I76" s="17"/>
      <c r="J76" s="98" t="s">
        <v>49</v>
      </c>
      <c r="K76" s="17"/>
      <c r="L76" s="25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s="18" customFormat="1" ht="14.25" customHeight="1">
      <c r="A77" s="14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25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81" spans="1:31" s="18" customFormat="1" ht="6.75" customHeight="1">
      <c r="A81" s="14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25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s="18" customFormat="1" ht="24.75" customHeight="1">
      <c r="A82" s="14"/>
      <c r="B82" s="15"/>
      <c r="C82" s="7" t="s">
        <v>99</v>
      </c>
      <c r="D82" s="14"/>
      <c r="E82" s="14"/>
      <c r="F82" s="14"/>
      <c r="G82" s="14"/>
      <c r="H82" s="14"/>
      <c r="I82" s="14"/>
      <c r="J82" s="14"/>
      <c r="K82" s="14"/>
      <c r="L82" s="25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s="18" customFormat="1" ht="6.75" customHeigh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25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s="18" customFormat="1" ht="12" customHeight="1">
      <c r="A84" s="14"/>
      <c r="B84" s="15"/>
      <c r="C84" s="11" t="s">
        <v>13</v>
      </c>
      <c r="D84" s="14"/>
      <c r="E84" s="14"/>
      <c r="F84" s="14"/>
      <c r="G84" s="14"/>
      <c r="H84" s="14"/>
      <c r="I84" s="14"/>
      <c r="J84" s="14"/>
      <c r="K84" s="14"/>
      <c r="L84" s="25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s="18" customFormat="1" ht="16.5" customHeight="1">
      <c r="A85" s="14"/>
      <c r="B85" s="15"/>
      <c r="C85" s="14"/>
      <c r="D85" s="14"/>
      <c r="E85" s="209" t="str">
        <f>E7</f>
        <v>Rekonstrukce  dětského hřiště  v Lískovci</v>
      </c>
      <c r="F85" s="209"/>
      <c r="G85" s="209"/>
      <c r="H85" s="209"/>
      <c r="I85" s="14"/>
      <c r="J85" s="14"/>
      <c r="K85" s="14"/>
      <c r="L85" s="25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s="18" customFormat="1" ht="12" customHeight="1">
      <c r="A86" s="14"/>
      <c r="B86" s="15"/>
      <c r="C86" s="11" t="s">
        <v>97</v>
      </c>
      <c r="D86" s="14"/>
      <c r="E86" s="14"/>
      <c r="F86" s="14"/>
      <c r="G86" s="14"/>
      <c r="H86" s="14"/>
      <c r="I86" s="14"/>
      <c r="J86" s="14"/>
      <c r="K86" s="14"/>
      <c r="L86" s="25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s="18" customFormat="1" ht="16.5" customHeight="1">
      <c r="A87" s="14"/>
      <c r="B87" s="15"/>
      <c r="C87" s="14"/>
      <c r="D87" s="14"/>
      <c r="E87" s="197" t="str">
        <f>E9</f>
        <v>SO 02 - SO 02 - Zpevněné plochy</v>
      </c>
      <c r="F87" s="197"/>
      <c r="G87" s="197"/>
      <c r="H87" s="197"/>
      <c r="I87" s="14"/>
      <c r="J87" s="14"/>
      <c r="K87" s="14"/>
      <c r="L87" s="25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s="18" customFormat="1" ht="6.75" customHeigh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25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s="18" customFormat="1" ht="12" customHeight="1">
      <c r="A89" s="14"/>
      <c r="B89" s="15"/>
      <c r="C89" s="11" t="s">
        <v>17</v>
      </c>
      <c r="D89" s="14"/>
      <c r="E89" s="14"/>
      <c r="F89" s="12" t="str">
        <f>F12</f>
        <v>Frýdek - Místek</v>
      </c>
      <c r="G89" s="14"/>
      <c r="H89" s="14"/>
      <c r="I89" s="11" t="s">
        <v>19</v>
      </c>
      <c r="J89" s="80" t="str">
        <f>IF(J12="","",J12)</f>
        <v>22. 4. 2020</v>
      </c>
      <c r="K89" s="14"/>
      <c r="L89" s="25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s="18" customFormat="1" ht="6.75" customHeight="1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25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s="18" customFormat="1" ht="15" customHeight="1">
      <c r="A91" s="14"/>
      <c r="B91" s="15"/>
      <c r="C91" s="11" t="s">
        <v>21</v>
      </c>
      <c r="D91" s="14"/>
      <c r="E91" s="14"/>
      <c r="F91" s="12" t="str">
        <f>E15</f>
        <v>Statutární město   Frýdek - Místek</v>
      </c>
      <c r="G91" s="14"/>
      <c r="H91" s="14"/>
      <c r="I91" s="11" t="s">
        <v>27</v>
      </c>
      <c r="J91" s="99" t="str">
        <f>E21</f>
        <v>Sapekor s.r.o.</v>
      </c>
      <c r="K91" s="14"/>
      <c r="L91" s="25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s="18" customFormat="1" ht="15" customHeight="1">
      <c r="A92" s="14"/>
      <c r="B92" s="15"/>
      <c r="C92" s="11" t="s">
        <v>25</v>
      </c>
      <c r="D92" s="14"/>
      <c r="E92" s="14"/>
      <c r="F92" s="12" t="str">
        <f>IF(E18="","",E18)</f>
        <v> </v>
      </c>
      <c r="G92" s="14"/>
      <c r="H92" s="14"/>
      <c r="I92" s="11" t="s">
        <v>30</v>
      </c>
      <c r="J92" s="99" t="str">
        <f>E24</f>
        <v>Martin Pniok</v>
      </c>
      <c r="K92" s="14"/>
      <c r="L92" s="25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s="18" customFormat="1" ht="9.75" customHeigh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25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s="18" customFormat="1" ht="29.25" customHeight="1">
      <c r="A94" s="14"/>
      <c r="B94" s="15"/>
      <c r="C94" s="100" t="s">
        <v>100</v>
      </c>
      <c r="D94" s="91"/>
      <c r="E94" s="91"/>
      <c r="F94" s="91"/>
      <c r="G94" s="91"/>
      <c r="H94" s="91"/>
      <c r="I94" s="91"/>
      <c r="J94" s="101" t="s">
        <v>101</v>
      </c>
      <c r="K94" s="91"/>
      <c r="L94" s="25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s="18" customFormat="1" ht="9.75" customHeight="1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25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47" s="18" customFormat="1" ht="22.5" customHeight="1">
      <c r="A96" s="14"/>
      <c r="B96" s="15"/>
      <c r="C96" s="102" t="s">
        <v>102</v>
      </c>
      <c r="D96" s="14"/>
      <c r="E96" s="14"/>
      <c r="F96" s="14"/>
      <c r="G96" s="14"/>
      <c r="H96" s="14"/>
      <c r="I96" s="14"/>
      <c r="J96" s="86">
        <f>J121</f>
        <v>0</v>
      </c>
      <c r="K96" s="14"/>
      <c r="L96" s="25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U96" s="3" t="s">
        <v>103</v>
      </c>
    </row>
    <row r="97" spans="2:12" s="103" customFormat="1" ht="24.75" customHeight="1">
      <c r="B97" s="104"/>
      <c r="D97" s="105" t="s">
        <v>104</v>
      </c>
      <c r="E97" s="106"/>
      <c r="F97" s="106"/>
      <c r="G97" s="106"/>
      <c r="H97" s="106"/>
      <c r="I97" s="106"/>
      <c r="J97" s="107">
        <f>J122</f>
        <v>0</v>
      </c>
      <c r="L97" s="104"/>
    </row>
    <row r="98" spans="2:12" s="108" customFormat="1" ht="19.5" customHeight="1">
      <c r="B98" s="109"/>
      <c r="D98" s="110" t="s">
        <v>105</v>
      </c>
      <c r="E98" s="111"/>
      <c r="F98" s="111"/>
      <c r="G98" s="111"/>
      <c r="H98" s="111"/>
      <c r="I98" s="111"/>
      <c r="J98" s="112">
        <f>J123</f>
        <v>0</v>
      </c>
      <c r="L98" s="109"/>
    </row>
    <row r="99" spans="2:12" s="108" customFormat="1" ht="19.5" customHeight="1">
      <c r="B99" s="109"/>
      <c r="D99" s="110" t="s">
        <v>222</v>
      </c>
      <c r="E99" s="111"/>
      <c r="F99" s="111"/>
      <c r="G99" s="111"/>
      <c r="H99" s="111"/>
      <c r="I99" s="111"/>
      <c r="J99" s="112">
        <f>J158</f>
        <v>0</v>
      </c>
      <c r="L99" s="109"/>
    </row>
    <row r="100" spans="2:12" s="108" customFormat="1" ht="19.5" customHeight="1">
      <c r="B100" s="109"/>
      <c r="D100" s="110" t="s">
        <v>107</v>
      </c>
      <c r="E100" s="111"/>
      <c r="F100" s="111"/>
      <c r="G100" s="111"/>
      <c r="H100" s="111"/>
      <c r="I100" s="111"/>
      <c r="J100" s="112">
        <f>J173</f>
        <v>0</v>
      </c>
      <c r="L100" s="109"/>
    </row>
    <row r="101" spans="2:12" s="108" customFormat="1" ht="19.5" customHeight="1">
      <c r="B101" s="109"/>
      <c r="D101" s="110" t="s">
        <v>108</v>
      </c>
      <c r="E101" s="111"/>
      <c r="F101" s="111"/>
      <c r="G101" s="111"/>
      <c r="H101" s="111"/>
      <c r="I101" s="111"/>
      <c r="J101" s="112">
        <f>J182</f>
        <v>0</v>
      </c>
      <c r="L101" s="109"/>
    </row>
    <row r="102" spans="1:31" s="18" customFormat="1" ht="21.75" customHeight="1">
      <c r="A102" s="14"/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25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8" customFormat="1" ht="6.75" customHeight="1">
      <c r="A103" s="14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25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7" spans="1:31" s="18" customFormat="1" ht="6.75" customHeight="1">
      <c r="A107" s="14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25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s="18" customFormat="1" ht="24.75" customHeight="1">
      <c r="A108" s="14"/>
      <c r="B108" s="15"/>
      <c r="C108" s="7" t="s">
        <v>109</v>
      </c>
      <c r="D108" s="14"/>
      <c r="E108" s="14"/>
      <c r="F108" s="14"/>
      <c r="G108" s="14"/>
      <c r="H108" s="14"/>
      <c r="I108" s="14"/>
      <c r="J108" s="14"/>
      <c r="K108" s="14"/>
      <c r="L108" s="25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18" customFormat="1" ht="6.75" customHeight="1">
      <c r="A109" s="14"/>
      <c r="B109" s="15"/>
      <c r="C109" s="14"/>
      <c r="D109" s="14"/>
      <c r="E109" s="14"/>
      <c r="F109" s="14"/>
      <c r="G109" s="14"/>
      <c r="H109" s="14"/>
      <c r="I109" s="14"/>
      <c r="J109" s="14"/>
      <c r="K109" s="14"/>
      <c r="L109" s="25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s="18" customFormat="1" ht="12" customHeight="1">
      <c r="A110" s="14"/>
      <c r="B110" s="15"/>
      <c r="C110" s="11" t="s">
        <v>13</v>
      </c>
      <c r="D110" s="14"/>
      <c r="E110" s="14"/>
      <c r="F110" s="14"/>
      <c r="G110" s="14"/>
      <c r="H110" s="14"/>
      <c r="I110" s="14"/>
      <c r="J110" s="14"/>
      <c r="K110" s="14"/>
      <c r="L110" s="25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s="18" customFormat="1" ht="16.5" customHeight="1">
      <c r="A111" s="14"/>
      <c r="B111" s="15"/>
      <c r="C111" s="14"/>
      <c r="D111" s="14"/>
      <c r="E111" s="209" t="str">
        <f>E7</f>
        <v>Rekonstrukce  dětského hřiště  v Lískovci</v>
      </c>
      <c r="F111" s="209"/>
      <c r="G111" s="209"/>
      <c r="H111" s="209"/>
      <c r="I111" s="14"/>
      <c r="J111" s="14"/>
      <c r="K111" s="14"/>
      <c r="L111" s="25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s="18" customFormat="1" ht="12" customHeight="1">
      <c r="A112" s="14"/>
      <c r="B112" s="15"/>
      <c r="C112" s="11" t="s">
        <v>97</v>
      </c>
      <c r="D112" s="14"/>
      <c r="E112" s="14"/>
      <c r="F112" s="14"/>
      <c r="G112" s="14"/>
      <c r="H112" s="14"/>
      <c r="I112" s="14"/>
      <c r="J112" s="14"/>
      <c r="K112" s="14"/>
      <c r="L112" s="25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s="18" customFormat="1" ht="16.5" customHeight="1">
      <c r="A113" s="14"/>
      <c r="B113" s="15"/>
      <c r="C113" s="14"/>
      <c r="D113" s="14"/>
      <c r="E113" s="197" t="str">
        <f>E9</f>
        <v>SO 02 - SO 02 - Zpevněné plochy</v>
      </c>
      <c r="F113" s="197"/>
      <c r="G113" s="197"/>
      <c r="H113" s="197"/>
      <c r="I113" s="14"/>
      <c r="J113" s="14"/>
      <c r="K113" s="14"/>
      <c r="L113" s="25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s="18" customFormat="1" ht="6.75" customHeight="1">
      <c r="A114" s="14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25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s="18" customFormat="1" ht="12" customHeight="1">
      <c r="A115" s="14"/>
      <c r="B115" s="15"/>
      <c r="C115" s="11" t="s">
        <v>17</v>
      </c>
      <c r="D115" s="14"/>
      <c r="E115" s="14"/>
      <c r="F115" s="12" t="str">
        <f>F12</f>
        <v>Frýdek - Místek</v>
      </c>
      <c r="G115" s="14"/>
      <c r="H115" s="14"/>
      <c r="I115" s="11" t="s">
        <v>19</v>
      </c>
      <c r="J115" s="80" t="str">
        <f>IF(J12="","",J12)</f>
        <v>22. 4. 2020</v>
      </c>
      <c r="K115" s="14"/>
      <c r="L115" s="25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s="18" customFormat="1" ht="6.75" customHeight="1">
      <c r="A116" s="14"/>
      <c r="B116" s="15"/>
      <c r="C116" s="14"/>
      <c r="D116" s="14"/>
      <c r="E116" s="14"/>
      <c r="F116" s="14"/>
      <c r="G116" s="14"/>
      <c r="H116" s="14"/>
      <c r="I116" s="14"/>
      <c r="J116" s="14"/>
      <c r="K116" s="14"/>
      <c r="L116" s="25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s="18" customFormat="1" ht="15" customHeight="1">
      <c r="A117" s="14"/>
      <c r="B117" s="15"/>
      <c r="C117" s="11" t="s">
        <v>21</v>
      </c>
      <c r="D117" s="14"/>
      <c r="E117" s="14"/>
      <c r="F117" s="12" t="str">
        <f>E15</f>
        <v>Statutární město   Frýdek - Místek</v>
      </c>
      <c r="G117" s="14"/>
      <c r="H117" s="14"/>
      <c r="I117" s="11" t="s">
        <v>27</v>
      </c>
      <c r="J117" s="99" t="str">
        <f>E21</f>
        <v>Sapekor s.r.o.</v>
      </c>
      <c r="K117" s="14"/>
      <c r="L117" s="25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s="18" customFormat="1" ht="15" customHeight="1">
      <c r="A118" s="14"/>
      <c r="B118" s="15"/>
      <c r="C118" s="11" t="s">
        <v>25</v>
      </c>
      <c r="D118" s="14"/>
      <c r="E118" s="14"/>
      <c r="F118" s="12" t="str">
        <f>IF(E18="","",E18)</f>
        <v> </v>
      </c>
      <c r="G118" s="14"/>
      <c r="H118" s="14"/>
      <c r="I118" s="11" t="s">
        <v>30</v>
      </c>
      <c r="J118" s="99" t="str">
        <f>E24</f>
        <v>Martin Pniok</v>
      </c>
      <c r="K118" s="14"/>
      <c r="L118" s="25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s="18" customFormat="1" ht="9.75" customHeight="1">
      <c r="A119" s="14"/>
      <c r="B119" s="15"/>
      <c r="C119" s="14"/>
      <c r="D119" s="14"/>
      <c r="E119" s="14"/>
      <c r="F119" s="14"/>
      <c r="G119" s="14"/>
      <c r="H119" s="14"/>
      <c r="I119" s="14"/>
      <c r="J119" s="14"/>
      <c r="K119" s="14"/>
      <c r="L119" s="25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s="119" customFormat="1" ht="29.25" customHeight="1">
      <c r="A120" s="113"/>
      <c r="B120" s="114"/>
      <c r="C120" s="115" t="s">
        <v>110</v>
      </c>
      <c r="D120" s="116" t="s">
        <v>58</v>
      </c>
      <c r="E120" s="116" t="s">
        <v>54</v>
      </c>
      <c r="F120" s="116" t="s">
        <v>55</v>
      </c>
      <c r="G120" s="116" t="s">
        <v>111</v>
      </c>
      <c r="H120" s="116" t="s">
        <v>112</v>
      </c>
      <c r="I120" s="116" t="s">
        <v>113</v>
      </c>
      <c r="J120" s="116" t="s">
        <v>101</v>
      </c>
      <c r="K120" s="117" t="s">
        <v>114</v>
      </c>
      <c r="L120" s="118"/>
      <c r="M120" s="46"/>
      <c r="N120" s="47" t="s">
        <v>37</v>
      </c>
      <c r="O120" s="47" t="s">
        <v>115</v>
      </c>
      <c r="P120" s="47" t="s">
        <v>116</v>
      </c>
      <c r="Q120" s="47" t="s">
        <v>117</v>
      </c>
      <c r="R120" s="47" t="s">
        <v>118</v>
      </c>
      <c r="S120" s="47" t="s">
        <v>119</v>
      </c>
      <c r="T120" s="48" t="s">
        <v>120</v>
      </c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</row>
    <row r="121" spans="1:63" s="18" customFormat="1" ht="22.5" customHeight="1">
      <c r="A121" s="14"/>
      <c r="B121" s="15"/>
      <c r="C121" s="54" t="s">
        <v>121</v>
      </c>
      <c r="D121" s="14"/>
      <c r="E121" s="14"/>
      <c r="F121" s="14"/>
      <c r="G121" s="14"/>
      <c r="H121" s="14"/>
      <c r="I121" s="14"/>
      <c r="J121" s="120">
        <f>BK121</f>
        <v>0</v>
      </c>
      <c r="K121" s="14"/>
      <c r="L121" s="15"/>
      <c r="M121" s="49"/>
      <c r="N121" s="40"/>
      <c r="O121" s="50"/>
      <c r="P121" s="121">
        <f>P122</f>
        <v>189.655595</v>
      </c>
      <c r="Q121" s="50"/>
      <c r="R121" s="121">
        <f>R122</f>
        <v>113.16483960000001</v>
      </c>
      <c r="S121" s="50"/>
      <c r="T121" s="122">
        <f>T122</f>
        <v>1.31</v>
      </c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3" t="s">
        <v>72</v>
      </c>
      <c r="AU121" s="3" t="s">
        <v>103</v>
      </c>
      <c r="BK121" s="123">
        <f>BK122</f>
        <v>0</v>
      </c>
    </row>
    <row r="122" spans="2:63" s="124" customFormat="1" ht="25.5" customHeight="1">
      <c r="B122" s="125"/>
      <c r="D122" s="126" t="s">
        <v>72</v>
      </c>
      <c r="E122" s="127" t="s">
        <v>122</v>
      </c>
      <c r="F122" s="127" t="s">
        <v>123</v>
      </c>
      <c r="J122" s="128">
        <f>BK122</f>
        <v>0</v>
      </c>
      <c r="L122" s="125"/>
      <c r="M122" s="129"/>
      <c r="N122" s="130"/>
      <c r="O122" s="130"/>
      <c r="P122" s="131">
        <f>P123+P158+P173+P182</f>
        <v>189.655595</v>
      </c>
      <c r="Q122" s="130"/>
      <c r="R122" s="131">
        <f>R123+R158+R173+R182</f>
        <v>113.16483960000001</v>
      </c>
      <c r="S122" s="130"/>
      <c r="T122" s="132">
        <f>T123+T158+T173+T182</f>
        <v>1.31</v>
      </c>
      <c r="AR122" s="126" t="s">
        <v>81</v>
      </c>
      <c r="AT122" s="133" t="s">
        <v>72</v>
      </c>
      <c r="AU122" s="133" t="s">
        <v>73</v>
      </c>
      <c r="AY122" s="126" t="s">
        <v>124</v>
      </c>
      <c r="BK122" s="134">
        <f>BK123+BK158+BK173+BK182</f>
        <v>0</v>
      </c>
    </row>
    <row r="123" spans="2:63" s="124" customFormat="1" ht="22.5" customHeight="1">
      <c r="B123" s="125"/>
      <c r="D123" s="126" t="s">
        <v>72</v>
      </c>
      <c r="E123" s="135" t="s">
        <v>81</v>
      </c>
      <c r="F123" s="135" t="s">
        <v>125</v>
      </c>
      <c r="J123" s="136">
        <f>BK123</f>
        <v>0</v>
      </c>
      <c r="L123" s="125"/>
      <c r="M123" s="129"/>
      <c r="N123" s="130"/>
      <c r="O123" s="130"/>
      <c r="P123" s="131">
        <f>SUM(P124:P157)</f>
        <v>102.83545000000001</v>
      </c>
      <c r="Q123" s="130"/>
      <c r="R123" s="131">
        <f>SUM(R124:R157)</f>
        <v>26.988678999999998</v>
      </c>
      <c r="S123" s="130"/>
      <c r="T123" s="132">
        <f>SUM(T124:T157)</f>
        <v>0</v>
      </c>
      <c r="AR123" s="126" t="s">
        <v>81</v>
      </c>
      <c r="AT123" s="133" t="s">
        <v>72</v>
      </c>
      <c r="AU123" s="133" t="s">
        <v>81</v>
      </c>
      <c r="AY123" s="126" t="s">
        <v>124</v>
      </c>
      <c r="BK123" s="134">
        <f>SUM(BK124:BK157)</f>
        <v>0</v>
      </c>
    </row>
    <row r="124" spans="1:65" s="18" customFormat="1" ht="16.5" customHeight="1">
      <c r="A124" s="14"/>
      <c r="B124" s="137"/>
      <c r="C124" s="138" t="s">
        <v>81</v>
      </c>
      <c r="D124" s="138" t="s">
        <v>126</v>
      </c>
      <c r="E124" s="139" t="s">
        <v>223</v>
      </c>
      <c r="F124" s="140" t="s">
        <v>224</v>
      </c>
      <c r="G124" s="141" t="s">
        <v>225</v>
      </c>
      <c r="H124" s="142">
        <v>8.1</v>
      </c>
      <c r="I124" s="143">
        <v>0</v>
      </c>
      <c r="J124" s="143">
        <f>ROUND(I124*H124,2)</f>
        <v>0</v>
      </c>
      <c r="K124" s="140" t="s">
        <v>130</v>
      </c>
      <c r="L124" s="15"/>
      <c r="M124" s="144"/>
      <c r="N124" s="145" t="s">
        <v>38</v>
      </c>
      <c r="O124" s="146">
        <v>0.732</v>
      </c>
      <c r="P124" s="146">
        <f>O124*H124</f>
        <v>5.9292</v>
      </c>
      <c r="Q124" s="146">
        <v>0</v>
      </c>
      <c r="R124" s="146">
        <f>Q124*H124</f>
        <v>0</v>
      </c>
      <c r="S124" s="146">
        <v>0</v>
      </c>
      <c r="T124" s="147">
        <f>S124*H124</f>
        <v>0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R124" s="148" t="s">
        <v>131</v>
      </c>
      <c r="AT124" s="148" t="s">
        <v>126</v>
      </c>
      <c r="AU124" s="148" t="s">
        <v>83</v>
      </c>
      <c r="AY124" s="3" t="s">
        <v>124</v>
      </c>
      <c r="BE124" s="149">
        <f>IF(N124="základní",J124,0)</f>
        <v>0</v>
      </c>
      <c r="BF124" s="149">
        <f>IF(N124="snížená",J124,0)</f>
        <v>0</v>
      </c>
      <c r="BG124" s="149">
        <f>IF(N124="zákl. přenesená",J124,0)</f>
        <v>0</v>
      </c>
      <c r="BH124" s="149">
        <f>IF(N124="sníž. přenesená",J124,0)</f>
        <v>0</v>
      </c>
      <c r="BI124" s="149">
        <f>IF(N124="nulová",J124,0)</f>
        <v>0</v>
      </c>
      <c r="BJ124" s="3" t="s">
        <v>81</v>
      </c>
      <c r="BK124" s="149">
        <f>ROUND(I124*H124,2)</f>
        <v>0</v>
      </c>
      <c r="BL124" s="3" t="s">
        <v>131</v>
      </c>
      <c r="BM124" s="148" t="s">
        <v>226</v>
      </c>
    </row>
    <row r="125" spans="2:51" s="180" customFormat="1" ht="11.25">
      <c r="B125" s="181"/>
      <c r="D125" s="152" t="s">
        <v>133</v>
      </c>
      <c r="E125" s="182"/>
      <c r="F125" s="183" t="s">
        <v>227</v>
      </c>
      <c r="H125" s="182"/>
      <c r="L125" s="181"/>
      <c r="M125" s="184"/>
      <c r="N125" s="185"/>
      <c r="O125" s="185"/>
      <c r="P125" s="185"/>
      <c r="Q125" s="185"/>
      <c r="R125" s="185"/>
      <c r="S125" s="185"/>
      <c r="T125" s="186"/>
      <c r="AT125" s="182" t="s">
        <v>133</v>
      </c>
      <c r="AU125" s="182" t="s">
        <v>83</v>
      </c>
      <c r="AV125" s="180" t="s">
        <v>81</v>
      </c>
      <c r="AW125" s="180" t="s">
        <v>29</v>
      </c>
      <c r="AX125" s="180" t="s">
        <v>73</v>
      </c>
      <c r="AY125" s="182" t="s">
        <v>124</v>
      </c>
    </row>
    <row r="126" spans="2:51" s="150" customFormat="1" ht="11.25">
      <c r="B126" s="151"/>
      <c r="D126" s="152" t="s">
        <v>133</v>
      </c>
      <c r="E126" s="153"/>
      <c r="F126" s="154" t="s">
        <v>228</v>
      </c>
      <c r="H126" s="155">
        <v>8.1</v>
      </c>
      <c r="L126" s="151"/>
      <c r="M126" s="156"/>
      <c r="N126" s="157"/>
      <c r="O126" s="157"/>
      <c r="P126" s="157"/>
      <c r="Q126" s="157"/>
      <c r="R126" s="157"/>
      <c r="S126" s="157"/>
      <c r="T126" s="158"/>
      <c r="AT126" s="153" t="s">
        <v>133</v>
      </c>
      <c r="AU126" s="153" t="s">
        <v>83</v>
      </c>
      <c r="AV126" s="150" t="s">
        <v>83</v>
      </c>
      <c r="AW126" s="150" t="s">
        <v>29</v>
      </c>
      <c r="AX126" s="150" t="s">
        <v>81</v>
      </c>
      <c r="AY126" s="153" t="s">
        <v>124</v>
      </c>
    </row>
    <row r="127" spans="1:65" s="18" customFormat="1" ht="21.75" customHeight="1">
      <c r="A127" s="14"/>
      <c r="B127" s="137"/>
      <c r="C127" s="138" t="s">
        <v>83</v>
      </c>
      <c r="D127" s="138" t="s">
        <v>126</v>
      </c>
      <c r="E127" s="139" t="s">
        <v>229</v>
      </c>
      <c r="F127" s="140" t="s">
        <v>230</v>
      </c>
      <c r="G127" s="141" t="s">
        <v>129</v>
      </c>
      <c r="H127" s="142">
        <v>39.831</v>
      </c>
      <c r="I127" s="143">
        <v>0</v>
      </c>
      <c r="J127" s="143">
        <f>ROUND(I127*H127,2)</f>
        <v>0</v>
      </c>
      <c r="K127" s="140" t="s">
        <v>130</v>
      </c>
      <c r="L127" s="15"/>
      <c r="M127" s="144"/>
      <c r="N127" s="145" t="s">
        <v>38</v>
      </c>
      <c r="O127" s="146">
        <v>0.28200000000000003</v>
      </c>
      <c r="P127" s="146">
        <f>O127*H127</f>
        <v>11.232342000000003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R127" s="148" t="s">
        <v>131</v>
      </c>
      <c r="AT127" s="148" t="s">
        <v>126</v>
      </c>
      <c r="AU127" s="148" t="s">
        <v>83</v>
      </c>
      <c r="AY127" s="3" t="s">
        <v>124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3" t="s">
        <v>81</v>
      </c>
      <c r="BK127" s="149">
        <f>ROUND(I127*H127,2)</f>
        <v>0</v>
      </c>
      <c r="BL127" s="3" t="s">
        <v>131</v>
      </c>
      <c r="BM127" s="148" t="s">
        <v>231</v>
      </c>
    </row>
    <row r="128" spans="2:51" s="180" customFormat="1" ht="11.25">
      <c r="B128" s="181"/>
      <c r="D128" s="152" t="s">
        <v>133</v>
      </c>
      <c r="E128" s="182"/>
      <c r="F128" s="183" t="s">
        <v>232</v>
      </c>
      <c r="H128" s="182"/>
      <c r="L128" s="181"/>
      <c r="M128" s="184"/>
      <c r="N128" s="185"/>
      <c r="O128" s="185"/>
      <c r="P128" s="185"/>
      <c r="Q128" s="185"/>
      <c r="R128" s="185"/>
      <c r="S128" s="185"/>
      <c r="T128" s="186"/>
      <c r="AT128" s="182" t="s">
        <v>133</v>
      </c>
      <c r="AU128" s="182" t="s">
        <v>83</v>
      </c>
      <c r="AV128" s="180" t="s">
        <v>81</v>
      </c>
      <c r="AW128" s="180" t="s">
        <v>29</v>
      </c>
      <c r="AX128" s="180" t="s">
        <v>73</v>
      </c>
      <c r="AY128" s="182" t="s">
        <v>124</v>
      </c>
    </row>
    <row r="129" spans="2:51" s="150" customFormat="1" ht="11.25">
      <c r="B129" s="151"/>
      <c r="D129" s="152" t="s">
        <v>133</v>
      </c>
      <c r="E129" s="153"/>
      <c r="F129" s="154" t="s">
        <v>233</v>
      </c>
      <c r="H129" s="155">
        <v>39.831</v>
      </c>
      <c r="L129" s="151"/>
      <c r="M129" s="156"/>
      <c r="N129" s="157"/>
      <c r="O129" s="157"/>
      <c r="P129" s="157"/>
      <c r="Q129" s="157"/>
      <c r="R129" s="157"/>
      <c r="S129" s="157"/>
      <c r="T129" s="158"/>
      <c r="AT129" s="153" t="s">
        <v>133</v>
      </c>
      <c r="AU129" s="153" t="s">
        <v>83</v>
      </c>
      <c r="AV129" s="150" t="s">
        <v>83</v>
      </c>
      <c r="AW129" s="150" t="s">
        <v>29</v>
      </c>
      <c r="AX129" s="150" t="s">
        <v>81</v>
      </c>
      <c r="AY129" s="153" t="s">
        <v>124</v>
      </c>
    </row>
    <row r="130" spans="1:65" s="18" customFormat="1" ht="21.75" customHeight="1">
      <c r="A130" s="14"/>
      <c r="B130" s="137"/>
      <c r="C130" s="138" t="s">
        <v>140</v>
      </c>
      <c r="D130" s="138" t="s">
        <v>126</v>
      </c>
      <c r="E130" s="139" t="s">
        <v>141</v>
      </c>
      <c r="F130" s="140" t="s">
        <v>142</v>
      </c>
      <c r="G130" s="141" t="s">
        <v>129</v>
      </c>
      <c r="H130" s="142">
        <v>41.613</v>
      </c>
      <c r="I130" s="143">
        <v>0</v>
      </c>
      <c r="J130" s="143">
        <f>ROUND(I130*H130,2)</f>
        <v>0</v>
      </c>
      <c r="K130" s="140" t="s">
        <v>130</v>
      </c>
      <c r="L130" s="15"/>
      <c r="M130" s="144"/>
      <c r="N130" s="145" t="s">
        <v>38</v>
      </c>
      <c r="O130" s="146">
        <v>0.08700000000000001</v>
      </c>
      <c r="P130" s="146">
        <f>O130*H130</f>
        <v>3.620331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R130" s="148" t="s">
        <v>131</v>
      </c>
      <c r="AT130" s="148" t="s">
        <v>126</v>
      </c>
      <c r="AU130" s="148" t="s">
        <v>83</v>
      </c>
      <c r="AY130" s="3" t="s">
        <v>124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3" t="s">
        <v>81</v>
      </c>
      <c r="BK130" s="149">
        <f>ROUND(I130*H130,2)</f>
        <v>0</v>
      </c>
      <c r="BL130" s="3" t="s">
        <v>131</v>
      </c>
      <c r="BM130" s="148" t="s">
        <v>234</v>
      </c>
    </row>
    <row r="131" spans="2:51" s="180" customFormat="1" ht="11.25">
      <c r="B131" s="181"/>
      <c r="D131" s="152" t="s">
        <v>133</v>
      </c>
      <c r="E131" s="182"/>
      <c r="F131" s="183" t="s">
        <v>227</v>
      </c>
      <c r="H131" s="182"/>
      <c r="L131" s="181"/>
      <c r="M131" s="184"/>
      <c r="N131" s="185"/>
      <c r="O131" s="185"/>
      <c r="P131" s="185"/>
      <c r="Q131" s="185"/>
      <c r="R131" s="185"/>
      <c r="S131" s="185"/>
      <c r="T131" s="186"/>
      <c r="AT131" s="182" t="s">
        <v>133</v>
      </c>
      <c r="AU131" s="182" t="s">
        <v>83</v>
      </c>
      <c r="AV131" s="180" t="s">
        <v>81</v>
      </c>
      <c r="AW131" s="180" t="s">
        <v>29</v>
      </c>
      <c r="AX131" s="180" t="s">
        <v>73</v>
      </c>
      <c r="AY131" s="182" t="s">
        <v>124</v>
      </c>
    </row>
    <row r="132" spans="2:51" s="150" customFormat="1" ht="11.25">
      <c r="B132" s="151"/>
      <c r="D132" s="152" t="s">
        <v>133</v>
      </c>
      <c r="E132" s="153"/>
      <c r="F132" s="154" t="s">
        <v>235</v>
      </c>
      <c r="H132" s="155">
        <v>1.782</v>
      </c>
      <c r="L132" s="151"/>
      <c r="M132" s="156"/>
      <c r="N132" s="157"/>
      <c r="O132" s="157"/>
      <c r="P132" s="157"/>
      <c r="Q132" s="157"/>
      <c r="R132" s="157"/>
      <c r="S132" s="157"/>
      <c r="T132" s="158"/>
      <c r="AT132" s="153" t="s">
        <v>133</v>
      </c>
      <c r="AU132" s="153" t="s">
        <v>83</v>
      </c>
      <c r="AV132" s="150" t="s">
        <v>83</v>
      </c>
      <c r="AW132" s="150" t="s">
        <v>29</v>
      </c>
      <c r="AX132" s="150" t="s">
        <v>73</v>
      </c>
      <c r="AY132" s="153" t="s">
        <v>124</v>
      </c>
    </row>
    <row r="133" spans="2:51" s="180" customFormat="1" ht="11.25">
      <c r="B133" s="181"/>
      <c r="D133" s="152" t="s">
        <v>133</v>
      </c>
      <c r="E133" s="182"/>
      <c r="F133" s="183" t="s">
        <v>232</v>
      </c>
      <c r="H133" s="182"/>
      <c r="L133" s="181"/>
      <c r="M133" s="184"/>
      <c r="N133" s="185"/>
      <c r="O133" s="185"/>
      <c r="P133" s="185"/>
      <c r="Q133" s="185"/>
      <c r="R133" s="185"/>
      <c r="S133" s="185"/>
      <c r="T133" s="186"/>
      <c r="AT133" s="182" t="s">
        <v>133</v>
      </c>
      <c r="AU133" s="182" t="s">
        <v>83</v>
      </c>
      <c r="AV133" s="180" t="s">
        <v>81</v>
      </c>
      <c r="AW133" s="180" t="s">
        <v>29</v>
      </c>
      <c r="AX133" s="180" t="s">
        <v>73</v>
      </c>
      <c r="AY133" s="182" t="s">
        <v>124</v>
      </c>
    </row>
    <row r="134" spans="2:51" s="150" customFormat="1" ht="11.25">
      <c r="B134" s="151"/>
      <c r="D134" s="152" t="s">
        <v>133</v>
      </c>
      <c r="E134" s="153"/>
      <c r="F134" s="154" t="s">
        <v>233</v>
      </c>
      <c r="H134" s="155">
        <v>39.831</v>
      </c>
      <c r="L134" s="151"/>
      <c r="M134" s="156"/>
      <c r="N134" s="157"/>
      <c r="O134" s="157"/>
      <c r="P134" s="157"/>
      <c r="Q134" s="157"/>
      <c r="R134" s="157"/>
      <c r="S134" s="157"/>
      <c r="T134" s="158"/>
      <c r="AT134" s="153" t="s">
        <v>133</v>
      </c>
      <c r="AU134" s="153" t="s">
        <v>83</v>
      </c>
      <c r="AV134" s="150" t="s">
        <v>83</v>
      </c>
      <c r="AW134" s="150" t="s">
        <v>29</v>
      </c>
      <c r="AX134" s="150" t="s">
        <v>73</v>
      </c>
      <c r="AY134" s="153" t="s">
        <v>124</v>
      </c>
    </row>
    <row r="135" spans="2:51" s="159" customFormat="1" ht="11.25">
      <c r="B135" s="160"/>
      <c r="D135" s="152" t="s">
        <v>133</v>
      </c>
      <c r="E135" s="161"/>
      <c r="F135" s="162" t="s">
        <v>136</v>
      </c>
      <c r="H135" s="163">
        <v>41.613</v>
      </c>
      <c r="L135" s="160"/>
      <c r="M135" s="164"/>
      <c r="N135" s="165"/>
      <c r="O135" s="165"/>
      <c r="P135" s="165"/>
      <c r="Q135" s="165"/>
      <c r="R135" s="165"/>
      <c r="S135" s="165"/>
      <c r="T135" s="166"/>
      <c r="AT135" s="161" t="s">
        <v>133</v>
      </c>
      <c r="AU135" s="161" t="s">
        <v>83</v>
      </c>
      <c r="AV135" s="159" t="s">
        <v>131</v>
      </c>
      <c r="AW135" s="159" t="s">
        <v>29</v>
      </c>
      <c r="AX135" s="159" t="s">
        <v>81</v>
      </c>
      <c r="AY135" s="161" t="s">
        <v>124</v>
      </c>
    </row>
    <row r="136" spans="1:65" s="18" customFormat="1" ht="21.75" customHeight="1">
      <c r="A136" s="14"/>
      <c r="B136" s="137"/>
      <c r="C136" s="138" t="s">
        <v>131</v>
      </c>
      <c r="D136" s="138" t="s">
        <v>126</v>
      </c>
      <c r="E136" s="139" t="s">
        <v>148</v>
      </c>
      <c r="F136" s="140" t="s">
        <v>149</v>
      </c>
      <c r="G136" s="141" t="s">
        <v>150</v>
      </c>
      <c r="H136" s="142">
        <v>74.903</v>
      </c>
      <c r="I136" s="143">
        <v>0</v>
      </c>
      <c r="J136" s="143">
        <f>ROUND(I136*H136,2)</f>
        <v>0</v>
      </c>
      <c r="K136" s="140" t="s">
        <v>130</v>
      </c>
      <c r="L136" s="15"/>
      <c r="M136" s="144"/>
      <c r="N136" s="145" t="s">
        <v>38</v>
      </c>
      <c r="O136" s="146">
        <v>0</v>
      </c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R136" s="148" t="s">
        <v>131</v>
      </c>
      <c r="AT136" s="148" t="s">
        <v>126</v>
      </c>
      <c r="AU136" s="148" t="s">
        <v>83</v>
      </c>
      <c r="AY136" s="3" t="s">
        <v>124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3" t="s">
        <v>81</v>
      </c>
      <c r="BK136" s="149">
        <f>ROUND(I136*H136,2)</f>
        <v>0</v>
      </c>
      <c r="BL136" s="3" t="s">
        <v>131</v>
      </c>
      <c r="BM136" s="148" t="s">
        <v>236</v>
      </c>
    </row>
    <row r="137" spans="2:51" s="150" customFormat="1" ht="11.25">
      <c r="B137" s="151"/>
      <c r="D137" s="152" t="s">
        <v>133</v>
      </c>
      <c r="F137" s="154" t="s">
        <v>237</v>
      </c>
      <c r="H137" s="155">
        <v>74.903</v>
      </c>
      <c r="L137" s="151"/>
      <c r="M137" s="156"/>
      <c r="N137" s="157"/>
      <c r="O137" s="157"/>
      <c r="P137" s="157"/>
      <c r="Q137" s="157"/>
      <c r="R137" s="157"/>
      <c r="S137" s="157"/>
      <c r="T137" s="158"/>
      <c r="AT137" s="153" t="s">
        <v>133</v>
      </c>
      <c r="AU137" s="153" t="s">
        <v>83</v>
      </c>
      <c r="AV137" s="150" t="s">
        <v>83</v>
      </c>
      <c r="AW137" s="150" t="s">
        <v>2</v>
      </c>
      <c r="AX137" s="150" t="s">
        <v>81</v>
      </c>
      <c r="AY137" s="153" t="s">
        <v>124</v>
      </c>
    </row>
    <row r="138" spans="1:65" s="18" customFormat="1" ht="16.5" customHeight="1">
      <c r="A138" s="14"/>
      <c r="B138" s="137"/>
      <c r="C138" s="138" t="s">
        <v>147</v>
      </c>
      <c r="D138" s="138" t="s">
        <v>126</v>
      </c>
      <c r="E138" s="139" t="s">
        <v>154</v>
      </c>
      <c r="F138" s="140" t="s">
        <v>155</v>
      </c>
      <c r="G138" s="141" t="s">
        <v>129</v>
      </c>
      <c r="H138" s="142">
        <v>41.613</v>
      </c>
      <c r="I138" s="143">
        <v>0</v>
      </c>
      <c r="J138" s="143">
        <f>ROUND(I138*H138,2)</f>
        <v>0</v>
      </c>
      <c r="K138" s="140" t="s">
        <v>130</v>
      </c>
      <c r="L138" s="15"/>
      <c r="M138" s="144"/>
      <c r="N138" s="145" t="s">
        <v>38</v>
      </c>
      <c r="O138" s="146">
        <v>0.009000000000000001</v>
      </c>
      <c r="P138" s="146">
        <f>O138*H138</f>
        <v>0.37451700000000004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R138" s="148" t="s">
        <v>131</v>
      </c>
      <c r="AT138" s="148" t="s">
        <v>126</v>
      </c>
      <c r="AU138" s="148" t="s">
        <v>83</v>
      </c>
      <c r="AY138" s="3" t="s">
        <v>124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3" t="s">
        <v>81</v>
      </c>
      <c r="BK138" s="149">
        <f>ROUND(I138*H138,2)</f>
        <v>0</v>
      </c>
      <c r="BL138" s="3" t="s">
        <v>131</v>
      </c>
      <c r="BM138" s="148" t="s">
        <v>238</v>
      </c>
    </row>
    <row r="139" spans="1:65" s="18" customFormat="1" ht="21.75" customHeight="1">
      <c r="A139" s="14"/>
      <c r="B139" s="137"/>
      <c r="C139" s="138" t="s">
        <v>153</v>
      </c>
      <c r="D139" s="138" t="s">
        <v>126</v>
      </c>
      <c r="E139" s="139" t="s">
        <v>239</v>
      </c>
      <c r="F139" s="140" t="s">
        <v>240</v>
      </c>
      <c r="G139" s="141" t="s">
        <v>225</v>
      </c>
      <c r="H139" s="142">
        <v>8.1</v>
      </c>
      <c r="I139" s="143">
        <v>0</v>
      </c>
      <c r="J139" s="143">
        <f>ROUND(I139*H139,2)</f>
        <v>0</v>
      </c>
      <c r="K139" s="140" t="s">
        <v>130</v>
      </c>
      <c r="L139" s="15"/>
      <c r="M139" s="144"/>
      <c r="N139" s="145" t="s">
        <v>38</v>
      </c>
      <c r="O139" s="146">
        <v>0.225</v>
      </c>
      <c r="P139" s="146">
        <f>O139*H139</f>
        <v>1.8225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R139" s="148" t="s">
        <v>131</v>
      </c>
      <c r="AT139" s="148" t="s">
        <v>126</v>
      </c>
      <c r="AU139" s="148" t="s">
        <v>83</v>
      </c>
      <c r="AY139" s="3" t="s">
        <v>124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3" t="s">
        <v>81</v>
      </c>
      <c r="BK139" s="149">
        <f>ROUND(I139*H139,2)</f>
        <v>0</v>
      </c>
      <c r="BL139" s="3" t="s">
        <v>131</v>
      </c>
      <c r="BM139" s="148" t="s">
        <v>241</v>
      </c>
    </row>
    <row r="140" spans="2:51" s="180" customFormat="1" ht="11.25">
      <c r="B140" s="181"/>
      <c r="D140" s="152" t="s">
        <v>133</v>
      </c>
      <c r="E140" s="182"/>
      <c r="F140" s="183" t="s">
        <v>227</v>
      </c>
      <c r="H140" s="182"/>
      <c r="L140" s="181"/>
      <c r="M140" s="184"/>
      <c r="N140" s="185"/>
      <c r="O140" s="185"/>
      <c r="P140" s="185"/>
      <c r="Q140" s="185"/>
      <c r="R140" s="185"/>
      <c r="S140" s="185"/>
      <c r="T140" s="186"/>
      <c r="AT140" s="182" t="s">
        <v>133</v>
      </c>
      <c r="AU140" s="182" t="s">
        <v>83</v>
      </c>
      <c r="AV140" s="180" t="s">
        <v>81</v>
      </c>
      <c r="AW140" s="180" t="s">
        <v>29</v>
      </c>
      <c r="AX140" s="180" t="s">
        <v>73</v>
      </c>
      <c r="AY140" s="182" t="s">
        <v>124</v>
      </c>
    </row>
    <row r="141" spans="2:51" s="150" customFormat="1" ht="11.25">
      <c r="B141" s="151"/>
      <c r="D141" s="152" t="s">
        <v>133</v>
      </c>
      <c r="E141" s="153"/>
      <c r="F141" s="154" t="s">
        <v>228</v>
      </c>
      <c r="H141" s="155">
        <v>8.1</v>
      </c>
      <c r="L141" s="151"/>
      <c r="M141" s="156"/>
      <c r="N141" s="157"/>
      <c r="O141" s="157"/>
      <c r="P141" s="157"/>
      <c r="Q141" s="157"/>
      <c r="R141" s="157"/>
      <c r="S141" s="157"/>
      <c r="T141" s="158"/>
      <c r="AT141" s="153" t="s">
        <v>133</v>
      </c>
      <c r="AU141" s="153" t="s">
        <v>83</v>
      </c>
      <c r="AV141" s="150" t="s">
        <v>83</v>
      </c>
      <c r="AW141" s="150" t="s">
        <v>29</v>
      </c>
      <c r="AX141" s="150" t="s">
        <v>81</v>
      </c>
      <c r="AY141" s="153" t="s">
        <v>124</v>
      </c>
    </row>
    <row r="142" spans="1:65" s="18" customFormat="1" ht="16.5" customHeight="1">
      <c r="A142" s="14"/>
      <c r="B142" s="137"/>
      <c r="C142" s="167" t="s">
        <v>158</v>
      </c>
      <c r="D142" s="167" t="s">
        <v>171</v>
      </c>
      <c r="E142" s="168" t="s">
        <v>242</v>
      </c>
      <c r="F142" s="169" t="s">
        <v>243</v>
      </c>
      <c r="G142" s="170" t="s">
        <v>129</v>
      </c>
      <c r="H142" s="171">
        <v>0.324</v>
      </c>
      <c r="I142" s="172">
        <v>0</v>
      </c>
      <c r="J142" s="172">
        <f>ROUND(I142*H142,2)</f>
        <v>0</v>
      </c>
      <c r="K142" s="169" t="s">
        <v>130</v>
      </c>
      <c r="L142" s="173"/>
      <c r="M142" s="174"/>
      <c r="N142" s="175" t="s">
        <v>38</v>
      </c>
      <c r="O142" s="146">
        <v>0</v>
      </c>
      <c r="P142" s="146">
        <f>O142*H142</f>
        <v>0</v>
      </c>
      <c r="Q142" s="146">
        <v>0.21</v>
      </c>
      <c r="R142" s="146">
        <f>Q142*H142</f>
        <v>0.06804</v>
      </c>
      <c r="S142" s="146">
        <v>0</v>
      </c>
      <c r="T142" s="147">
        <f>S142*H142</f>
        <v>0</v>
      </c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R142" s="148" t="s">
        <v>166</v>
      </c>
      <c r="AT142" s="148" t="s">
        <v>171</v>
      </c>
      <c r="AU142" s="148" t="s">
        <v>83</v>
      </c>
      <c r="AY142" s="3" t="s">
        <v>124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3" t="s">
        <v>81</v>
      </c>
      <c r="BK142" s="149">
        <f>ROUND(I142*H142,2)</f>
        <v>0</v>
      </c>
      <c r="BL142" s="3" t="s">
        <v>131</v>
      </c>
      <c r="BM142" s="148" t="s">
        <v>244</v>
      </c>
    </row>
    <row r="143" spans="2:51" s="180" customFormat="1" ht="11.25">
      <c r="B143" s="181"/>
      <c r="D143" s="152" t="s">
        <v>133</v>
      </c>
      <c r="E143" s="182"/>
      <c r="F143" s="183" t="s">
        <v>227</v>
      </c>
      <c r="H143" s="182"/>
      <c r="L143" s="181"/>
      <c r="M143" s="184"/>
      <c r="N143" s="185"/>
      <c r="O143" s="185"/>
      <c r="P143" s="185"/>
      <c r="Q143" s="185"/>
      <c r="R143" s="185"/>
      <c r="S143" s="185"/>
      <c r="T143" s="186"/>
      <c r="AT143" s="182" t="s">
        <v>133</v>
      </c>
      <c r="AU143" s="182" t="s">
        <v>83</v>
      </c>
      <c r="AV143" s="180" t="s">
        <v>81</v>
      </c>
      <c r="AW143" s="180" t="s">
        <v>29</v>
      </c>
      <c r="AX143" s="180" t="s">
        <v>73</v>
      </c>
      <c r="AY143" s="182" t="s">
        <v>124</v>
      </c>
    </row>
    <row r="144" spans="2:51" s="150" customFormat="1" ht="11.25">
      <c r="B144" s="151"/>
      <c r="D144" s="152" t="s">
        <v>133</v>
      </c>
      <c r="E144" s="153"/>
      <c r="F144" s="154" t="s">
        <v>245</v>
      </c>
      <c r="H144" s="155">
        <v>0.324</v>
      </c>
      <c r="L144" s="151"/>
      <c r="M144" s="156"/>
      <c r="N144" s="157"/>
      <c r="O144" s="157"/>
      <c r="P144" s="157"/>
      <c r="Q144" s="157"/>
      <c r="R144" s="157"/>
      <c r="S144" s="157"/>
      <c r="T144" s="158"/>
      <c r="AT144" s="153" t="s">
        <v>133</v>
      </c>
      <c r="AU144" s="153" t="s">
        <v>83</v>
      </c>
      <c r="AV144" s="150" t="s">
        <v>83</v>
      </c>
      <c r="AW144" s="150" t="s">
        <v>29</v>
      </c>
      <c r="AX144" s="150" t="s">
        <v>81</v>
      </c>
      <c r="AY144" s="153" t="s">
        <v>124</v>
      </c>
    </row>
    <row r="145" spans="1:65" s="18" customFormat="1" ht="21.75" customHeight="1">
      <c r="A145" s="14"/>
      <c r="B145" s="137"/>
      <c r="C145" s="138" t="s">
        <v>166</v>
      </c>
      <c r="D145" s="138" t="s">
        <v>126</v>
      </c>
      <c r="E145" s="139" t="s">
        <v>246</v>
      </c>
      <c r="F145" s="140" t="s">
        <v>247</v>
      </c>
      <c r="G145" s="141" t="s">
        <v>225</v>
      </c>
      <c r="H145" s="142">
        <v>105.56</v>
      </c>
      <c r="I145" s="143">
        <v>0</v>
      </c>
      <c r="J145" s="143">
        <f>ROUND(I145*H145,2)</f>
        <v>0</v>
      </c>
      <c r="K145" s="140" t="s">
        <v>130</v>
      </c>
      <c r="L145" s="15"/>
      <c r="M145" s="144"/>
      <c r="N145" s="145" t="s">
        <v>38</v>
      </c>
      <c r="O145" s="146">
        <v>0.668</v>
      </c>
      <c r="P145" s="146">
        <f>O145*H145</f>
        <v>70.51408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R145" s="148" t="s">
        <v>131</v>
      </c>
      <c r="AT145" s="148" t="s">
        <v>126</v>
      </c>
      <c r="AU145" s="148" t="s">
        <v>83</v>
      </c>
      <c r="AY145" s="3" t="s">
        <v>124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3" t="s">
        <v>81</v>
      </c>
      <c r="BK145" s="149">
        <f>ROUND(I145*H145,2)</f>
        <v>0</v>
      </c>
      <c r="BL145" s="3" t="s">
        <v>131</v>
      </c>
      <c r="BM145" s="148" t="s">
        <v>248</v>
      </c>
    </row>
    <row r="146" spans="2:51" s="180" customFormat="1" ht="11.25">
      <c r="B146" s="181"/>
      <c r="D146" s="152" t="s">
        <v>133</v>
      </c>
      <c r="E146" s="182"/>
      <c r="F146" s="183" t="s">
        <v>227</v>
      </c>
      <c r="H146" s="182"/>
      <c r="L146" s="181"/>
      <c r="M146" s="184"/>
      <c r="N146" s="185"/>
      <c r="O146" s="185"/>
      <c r="P146" s="185"/>
      <c r="Q146" s="185"/>
      <c r="R146" s="185"/>
      <c r="S146" s="185"/>
      <c r="T146" s="186"/>
      <c r="AT146" s="182" t="s">
        <v>133</v>
      </c>
      <c r="AU146" s="182" t="s">
        <v>83</v>
      </c>
      <c r="AV146" s="180" t="s">
        <v>81</v>
      </c>
      <c r="AW146" s="180" t="s">
        <v>29</v>
      </c>
      <c r="AX146" s="180" t="s">
        <v>73</v>
      </c>
      <c r="AY146" s="182" t="s">
        <v>124</v>
      </c>
    </row>
    <row r="147" spans="2:51" s="150" customFormat="1" ht="11.25">
      <c r="B147" s="151"/>
      <c r="D147" s="152" t="s">
        <v>133</v>
      </c>
      <c r="E147" s="153"/>
      <c r="F147" s="154" t="s">
        <v>249</v>
      </c>
      <c r="H147" s="155">
        <v>234.36</v>
      </c>
      <c r="L147" s="151"/>
      <c r="M147" s="156"/>
      <c r="N147" s="157"/>
      <c r="O147" s="157"/>
      <c r="P147" s="157"/>
      <c r="Q147" s="157"/>
      <c r="R147" s="157"/>
      <c r="S147" s="157"/>
      <c r="T147" s="158"/>
      <c r="AT147" s="153" t="s">
        <v>133</v>
      </c>
      <c r="AU147" s="153" t="s">
        <v>83</v>
      </c>
      <c r="AV147" s="150" t="s">
        <v>83</v>
      </c>
      <c r="AW147" s="150" t="s">
        <v>29</v>
      </c>
      <c r="AX147" s="150" t="s">
        <v>73</v>
      </c>
      <c r="AY147" s="153" t="s">
        <v>124</v>
      </c>
    </row>
    <row r="148" spans="2:51" s="150" customFormat="1" ht="11.25">
      <c r="B148" s="151"/>
      <c r="D148" s="152" t="s">
        <v>133</v>
      </c>
      <c r="E148" s="153"/>
      <c r="F148" s="154" t="s">
        <v>250</v>
      </c>
      <c r="H148" s="155">
        <v>-128.8</v>
      </c>
      <c r="L148" s="151"/>
      <c r="M148" s="156"/>
      <c r="N148" s="157"/>
      <c r="O148" s="157"/>
      <c r="P148" s="157"/>
      <c r="Q148" s="157"/>
      <c r="R148" s="157"/>
      <c r="S148" s="157"/>
      <c r="T148" s="158"/>
      <c r="AT148" s="153" t="s">
        <v>133</v>
      </c>
      <c r="AU148" s="153" t="s">
        <v>83</v>
      </c>
      <c r="AV148" s="150" t="s">
        <v>83</v>
      </c>
      <c r="AW148" s="150" t="s">
        <v>29</v>
      </c>
      <c r="AX148" s="150" t="s">
        <v>73</v>
      </c>
      <c r="AY148" s="153" t="s">
        <v>124</v>
      </c>
    </row>
    <row r="149" spans="2:51" s="159" customFormat="1" ht="11.25">
      <c r="B149" s="160"/>
      <c r="D149" s="152" t="s">
        <v>133</v>
      </c>
      <c r="E149" s="161"/>
      <c r="F149" s="162" t="s">
        <v>136</v>
      </c>
      <c r="H149" s="163">
        <v>105.56</v>
      </c>
      <c r="L149" s="160"/>
      <c r="M149" s="164"/>
      <c r="N149" s="165"/>
      <c r="O149" s="165"/>
      <c r="P149" s="165"/>
      <c r="Q149" s="165"/>
      <c r="R149" s="165"/>
      <c r="S149" s="165"/>
      <c r="T149" s="166"/>
      <c r="AT149" s="161" t="s">
        <v>133</v>
      </c>
      <c r="AU149" s="161" t="s">
        <v>83</v>
      </c>
      <c r="AV149" s="159" t="s">
        <v>131</v>
      </c>
      <c r="AW149" s="159" t="s">
        <v>29</v>
      </c>
      <c r="AX149" s="159" t="s">
        <v>81</v>
      </c>
      <c r="AY149" s="161" t="s">
        <v>124</v>
      </c>
    </row>
    <row r="150" spans="1:65" s="18" customFormat="1" ht="16.5" customHeight="1">
      <c r="A150" s="14"/>
      <c r="B150" s="137"/>
      <c r="C150" s="167" t="s">
        <v>164</v>
      </c>
      <c r="D150" s="167" t="s">
        <v>171</v>
      </c>
      <c r="E150" s="168" t="s">
        <v>251</v>
      </c>
      <c r="F150" s="169" t="s">
        <v>252</v>
      </c>
      <c r="G150" s="170" t="s">
        <v>150</v>
      </c>
      <c r="H150" s="171">
        <v>26.918</v>
      </c>
      <c r="I150" s="172">
        <v>0</v>
      </c>
      <c r="J150" s="172">
        <f>ROUND(I150*H150,2)</f>
        <v>0</v>
      </c>
      <c r="K150" s="169" t="s">
        <v>130</v>
      </c>
      <c r="L150" s="173"/>
      <c r="M150" s="174"/>
      <c r="N150" s="175" t="s">
        <v>38</v>
      </c>
      <c r="O150" s="146">
        <v>0</v>
      </c>
      <c r="P150" s="146">
        <f>O150*H150</f>
        <v>0</v>
      </c>
      <c r="Q150" s="146">
        <v>1</v>
      </c>
      <c r="R150" s="146">
        <f>Q150*H150</f>
        <v>26.918</v>
      </c>
      <c r="S150" s="146">
        <v>0</v>
      </c>
      <c r="T150" s="147">
        <f>S150*H150</f>
        <v>0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R150" s="148" t="s">
        <v>166</v>
      </c>
      <c r="AT150" s="148" t="s">
        <v>171</v>
      </c>
      <c r="AU150" s="148" t="s">
        <v>83</v>
      </c>
      <c r="AY150" s="3" t="s">
        <v>124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3" t="s">
        <v>81</v>
      </c>
      <c r="BK150" s="149">
        <f>ROUND(I150*H150,2)</f>
        <v>0</v>
      </c>
      <c r="BL150" s="3" t="s">
        <v>131</v>
      </c>
      <c r="BM150" s="148" t="s">
        <v>253</v>
      </c>
    </row>
    <row r="151" spans="2:51" s="150" customFormat="1" ht="11.25">
      <c r="B151" s="151"/>
      <c r="D151" s="152" t="s">
        <v>133</v>
      </c>
      <c r="E151" s="153"/>
      <c r="F151" s="154" t="s">
        <v>254</v>
      </c>
      <c r="H151" s="155">
        <v>26.918</v>
      </c>
      <c r="L151" s="151"/>
      <c r="M151" s="156"/>
      <c r="N151" s="157"/>
      <c r="O151" s="157"/>
      <c r="P151" s="157"/>
      <c r="Q151" s="157"/>
      <c r="R151" s="157"/>
      <c r="S151" s="157"/>
      <c r="T151" s="158"/>
      <c r="AT151" s="153" t="s">
        <v>133</v>
      </c>
      <c r="AU151" s="153" t="s">
        <v>83</v>
      </c>
      <c r="AV151" s="150" t="s">
        <v>83</v>
      </c>
      <c r="AW151" s="150" t="s">
        <v>29</v>
      </c>
      <c r="AX151" s="150" t="s">
        <v>81</v>
      </c>
      <c r="AY151" s="153" t="s">
        <v>124</v>
      </c>
    </row>
    <row r="152" spans="1:65" s="18" customFormat="1" ht="21.75" customHeight="1">
      <c r="A152" s="14"/>
      <c r="B152" s="137"/>
      <c r="C152" s="138" t="s">
        <v>175</v>
      </c>
      <c r="D152" s="138" t="s">
        <v>126</v>
      </c>
      <c r="E152" s="139" t="s">
        <v>255</v>
      </c>
      <c r="F152" s="140" t="s">
        <v>256</v>
      </c>
      <c r="G152" s="141" t="s">
        <v>225</v>
      </c>
      <c r="H152" s="142">
        <v>105.56</v>
      </c>
      <c r="I152" s="143">
        <v>0</v>
      </c>
      <c r="J152" s="143">
        <f>ROUND(I152*H152,2)</f>
        <v>0</v>
      </c>
      <c r="K152" s="140" t="s">
        <v>130</v>
      </c>
      <c r="L152" s="15"/>
      <c r="M152" s="144"/>
      <c r="N152" s="145" t="s">
        <v>38</v>
      </c>
      <c r="O152" s="146">
        <v>0.058</v>
      </c>
      <c r="P152" s="146">
        <f>O152*H152</f>
        <v>6.12248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R152" s="148" t="s">
        <v>131</v>
      </c>
      <c r="AT152" s="148" t="s">
        <v>126</v>
      </c>
      <c r="AU152" s="148" t="s">
        <v>83</v>
      </c>
      <c r="AY152" s="3" t="s">
        <v>124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3" t="s">
        <v>81</v>
      </c>
      <c r="BK152" s="149">
        <f>ROUND(I152*H152,2)</f>
        <v>0</v>
      </c>
      <c r="BL152" s="3" t="s">
        <v>131</v>
      </c>
      <c r="BM152" s="148" t="s">
        <v>257</v>
      </c>
    </row>
    <row r="153" spans="1:65" s="18" customFormat="1" ht="16.5" customHeight="1">
      <c r="A153" s="14"/>
      <c r="B153" s="137"/>
      <c r="C153" s="167" t="s">
        <v>179</v>
      </c>
      <c r="D153" s="167" t="s">
        <v>171</v>
      </c>
      <c r="E153" s="168" t="s">
        <v>258</v>
      </c>
      <c r="F153" s="169" t="s">
        <v>259</v>
      </c>
      <c r="G153" s="170" t="s">
        <v>260</v>
      </c>
      <c r="H153" s="171">
        <v>2.6390000000000002</v>
      </c>
      <c r="I153" s="172">
        <v>0</v>
      </c>
      <c r="J153" s="172">
        <f>ROUND(I153*H153,2)</f>
        <v>0</v>
      </c>
      <c r="K153" s="169" t="s">
        <v>130</v>
      </c>
      <c r="L153" s="173"/>
      <c r="M153" s="174"/>
      <c r="N153" s="175" t="s">
        <v>38</v>
      </c>
      <c r="O153" s="146">
        <v>0</v>
      </c>
      <c r="P153" s="146">
        <f>O153*H153</f>
        <v>0</v>
      </c>
      <c r="Q153" s="146">
        <v>0.001</v>
      </c>
      <c r="R153" s="146">
        <f>Q153*H153</f>
        <v>0.0026390000000000003</v>
      </c>
      <c r="S153" s="146">
        <v>0</v>
      </c>
      <c r="T153" s="147">
        <f>S153*H153</f>
        <v>0</v>
      </c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R153" s="148" t="s">
        <v>166</v>
      </c>
      <c r="AT153" s="148" t="s">
        <v>171</v>
      </c>
      <c r="AU153" s="148" t="s">
        <v>83</v>
      </c>
      <c r="AY153" s="3" t="s">
        <v>124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3" t="s">
        <v>81</v>
      </c>
      <c r="BK153" s="149">
        <f>ROUND(I153*H153,2)</f>
        <v>0</v>
      </c>
      <c r="BL153" s="3" t="s">
        <v>131</v>
      </c>
      <c r="BM153" s="148" t="s">
        <v>261</v>
      </c>
    </row>
    <row r="154" spans="2:51" s="150" customFormat="1" ht="11.25">
      <c r="B154" s="151"/>
      <c r="D154" s="152" t="s">
        <v>133</v>
      </c>
      <c r="F154" s="154" t="s">
        <v>262</v>
      </c>
      <c r="H154" s="155">
        <v>2.6390000000000002</v>
      </c>
      <c r="L154" s="151"/>
      <c r="M154" s="156"/>
      <c r="N154" s="157"/>
      <c r="O154" s="157"/>
      <c r="P154" s="157"/>
      <c r="Q154" s="157"/>
      <c r="R154" s="157"/>
      <c r="S154" s="157"/>
      <c r="T154" s="158"/>
      <c r="AT154" s="153" t="s">
        <v>133</v>
      </c>
      <c r="AU154" s="153" t="s">
        <v>83</v>
      </c>
      <c r="AV154" s="150" t="s">
        <v>83</v>
      </c>
      <c r="AW154" s="150" t="s">
        <v>2</v>
      </c>
      <c r="AX154" s="150" t="s">
        <v>81</v>
      </c>
      <c r="AY154" s="153" t="s">
        <v>124</v>
      </c>
    </row>
    <row r="155" spans="1:65" s="18" customFormat="1" ht="21.75" customHeight="1">
      <c r="A155" s="14"/>
      <c r="B155" s="137"/>
      <c r="C155" s="138" t="s">
        <v>183</v>
      </c>
      <c r="D155" s="138" t="s">
        <v>126</v>
      </c>
      <c r="E155" s="139" t="s">
        <v>263</v>
      </c>
      <c r="F155" s="140" t="s">
        <v>264</v>
      </c>
      <c r="G155" s="141" t="s">
        <v>225</v>
      </c>
      <c r="H155" s="142">
        <v>128.8</v>
      </c>
      <c r="I155" s="143">
        <v>0</v>
      </c>
      <c r="J155" s="143">
        <f>ROUND(I155*H155,2)</f>
        <v>0</v>
      </c>
      <c r="K155" s="140" t="s">
        <v>130</v>
      </c>
      <c r="L155" s="15"/>
      <c r="M155" s="144"/>
      <c r="N155" s="145" t="s">
        <v>38</v>
      </c>
      <c r="O155" s="146">
        <v>0.025</v>
      </c>
      <c r="P155" s="146">
        <f>O155*H155</f>
        <v>3.2200000000000006</v>
      </c>
      <c r="Q155" s="146">
        <v>0</v>
      </c>
      <c r="R155" s="146">
        <f>Q155*H155</f>
        <v>0</v>
      </c>
      <c r="S155" s="146">
        <v>0</v>
      </c>
      <c r="T155" s="147">
        <f>S155*H155</f>
        <v>0</v>
      </c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R155" s="148" t="s">
        <v>131</v>
      </c>
      <c r="AT155" s="148" t="s">
        <v>126</v>
      </c>
      <c r="AU155" s="148" t="s">
        <v>83</v>
      </c>
      <c r="AY155" s="3" t="s">
        <v>124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3" t="s">
        <v>81</v>
      </c>
      <c r="BK155" s="149">
        <f>ROUND(I155*H155,2)</f>
        <v>0</v>
      </c>
      <c r="BL155" s="3" t="s">
        <v>131</v>
      </c>
      <c r="BM155" s="148" t="s">
        <v>265</v>
      </c>
    </row>
    <row r="156" spans="2:51" s="180" customFormat="1" ht="11.25">
      <c r="B156" s="181"/>
      <c r="D156" s="152" t="s">
        <v>133</v>
      </c>
      <c r="E156" s="182"/>
      <c r="F156" s="183" t="s">
        <v>227</v>
      </c>
      <c r="H156" s="182"/>
      <c r="L156" s="181"/>
      <c r="M156" s="184"/>
      <c r="N156" s="185"/>
      <c r="O156" s="185"/>
      <c r="P156" s="185"/>
      <c r="Q156" s="185"/>
      <c r="R156" s="185"/>
      <c r="S156" s="185"/>
      <c r="T156" s="186"/>
      <c r="AT156" s="182" t="s">
        <v>133</v>
      </c>
      <c r="AU156" s="182" t="s">
        <v>83</v>
      </c>
      <c r="AV156" s="180" t="s">
        <v>81</v>
      </c>
      <c r="AW156" s="180" t="s">
        <v>29</v>
      </c>
      <c r="AX156" s="180" t="s">
        <v>73</v>
      </c>
      <c r="AY156" s="182" t="s">
        <v>124</v>
      </c>
    </row>
    <row r="157" spans="2:51" s="150" customFormat="1" ht="11.25">
      <c r="B157" s="151"/>
      <c r="D157" s="152" t="s">
        <v>133</v>
      </c>
      <c r="E157" s="153"/>
      <c r="F157" s="154" t="s">
        <v>266</v>
      </c>
      <c r="H157" s="155">
        <v>128.8</v>
      </c>
      <c r="L157" s="151"/>
      <c r="M157" s="156"/>
      <c r="N157" s="157"/>
      <c r="O157" s="157"/>
      <c r="P157" s="157"/>
      <c r="Q157" s="157"/>
      <c r="R157" s="157"/>
      <c r="S157" s="157"/>
      <c r="T157" s="158"/>
      <c r="AT157" s="153" t="s">
        <v>133</v>
      </c>
      <c r="AU157" s="153" t="s">
        <v>83</v>
      </c>
      <c r="AV157" s="150" t="s">
        <v>83</v>
      </c>
      <c r="AW157" s="150" t="s">
        <v>29</v>
      </c>
      <c r="AX157" s="150" t="s">
        <v>81</v>
      </c>
      <c r="AY157" s="153" t="s">
        <v>124</v>
      </c>
    </row>
    <row r="158" spans="2:63" s="124" customFormat="1" ht="22.5" customHeight="1">
      <c r="B158" s="125"/>
      <c r="D158" s="126" t="s">
        <v>72</v>
      </c>
      <c r="E158" s="135" t="s">
        <v>147</v>
      </c>
      <c r="F158" s="135" t="s">
        <v>267</v>
      </c>
      <c r="J158" s="136">
        <f>BK158</f>
        <v>0</v>
      </c>
      <c r="L158" s="125"/>
      <c r="M158" s="129"/>
      <c r="N158" s="130"/>
      <c r="O158" s="130"/>
      <c r="P158" s="131">
        <f>SUM(P159:P172)</f>
        <v>26.9685</v>
      </c>
      <c r="Q158" s="130"/>
      <c r="R158" s="131">
        <f>SUM(R159:R172)</f>
        <v>76.0710748</v>
      </c>
      <c r="S158" s="130"/>
      <c r="T158" s="132">
        <f>SUM(T159:T172)</f>
        <v>0</v>
      </c>
      <c r="AR158" s="126" t="s">
        <v>81</v>
      </c>
      <c r="AT158" s="133" t="s">
        <v>72</v>
      </c>
      <c r="AU158" s="133" t="s">
        <v>81</v>
      </c>
      <c r="AY158" s="126" t="s">
        <v>124</v>
      </c>
      <c r="BK158" s="134">
        <f>SUM(BK159:BK172)</f>
        <v>0</v>
      </c>
    </row>
    <row r="159" spans="1:65" s="18" customFormat="1" ht="21.75" customHeight="1">
      <c r="A159" s="14"/>
      <c r="B159" s="137"/>
      <c r="C159" s="138" t="s">
        <v>187</v>
      </c>
      <c r="D159" s="138" t="s">
        <v>126</v>
      </c>
      <c r="E159" s="139" t="s">
        <v>268</v>
      </c>
      <c r="F159" s="140" t="s">
        <v>269</v>
      </c>
      <c r="G159" s="141" t="s">
        <v>225</v>
      </c>
      <c r="H159" s="142">
        <v>8.1</v>
      </c>
      <c r="I159" s="143">
        <v>0</v>
      </c>
      <c r="J159" s="143">
        <f>ROUND(I159*H159,2)</f>
        <v>0</v>
      </c>
      <c r="K159" s="140" t="s">
        <v>130</v>
      </c>
      <c r="L159" s="15"/>
      <c r="M159" s="144"/>
      <c r="N159" s="145" t="s">
        <v>38</v>
      </c>
      <c r="O159" s="146">
        <v>0.027</v>
      </c>
      <c r="P159" s="146">
        <f>O159*H159</f>
        <v>0.21869999999999998</v>
      </c>
      <c r="Q159" s="146">
        <v>0.357</v>
      </c>
      <c r="R159" s="146">
        <f>Q159*H159</f>
        <v>2.8916999999999997</v>
      </c>
      <c r="S159" s="146">
        <v>0</v>
      </c>
      <c r="T159" s="147">
        <f>S159*H159</f>
        <v>0</v>
      </c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R159" s="148" t="s">
        <v>131</v>
      </c>
      <c r="AT159" s="148" t="s">
        <v>126</v>
      </c>
      <c r="AU159" s="148" t="s">
        <v>83</v>
      </c>
      <c r="AY159" s="3" t="s">
        <v>124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3" t="s">
        <v>81</v>
      </c>
      <c r="BK159" s="149">
        <f>ROUND(I159*H159,2)</f>
        <v>0</v>
      </c>
      <c r="BL159" s="3" t="s">
        <v>131</v>
      </c>
      <c r="BM159" s="148" t="s">
        <v>270</v>
      </c>
    </row>
    <row r="160" spans="2:51" s="180" customFormat="1" ht="11.25">
      <c r="B160" s="181"/>
      <c r="D160" s="152" t="s">
        <v>133</v>
      </c>
      <c r="E160" s="182"/>
      <c r="F160" s="183" t="s">
        <v>227</v>
      </c>
      <c r="H160" s="182"/>
      <c r="L160" s="181"/>
      <c r="M160" s="184"/>
      <c r="N160" s="185"/>
      <c r="O160" s="185"/>
      <c r="P160" s="185"/>
      <c r="Q160" s="185"/>
      <c r="R160" s="185"/>
      <c r="S160" s="185"/>
      <c r="T160" s="186"/>
      <c r="AT160" s="182" t="s">
        <v>133</v>
      </c>
      <c r="AU160" s="182" t="s">
        <v>83</v>
      </c>
      <c r="AV160" s="180" t="s">
        <v>81</v>
      </c>
      <c r="AW160" s="180" t="s">
        <v>29</v>
      </c>
      <c r="AX160" s="180" t="s">
        <v>73</v>
      </c>
      <c r="AY160" s="182" t="s">
        <v>124</v>
      </c>
    </row>
    <row r="161" spans="2:51" s="150" customFormat="1" ht="11.25">
      <c r="B161" s="151"/>
      <c r="D161" s="152" t="s">
        <v>133</v>
      </c>
      <c r="E161" s="153"/>
      <c r="F161" s="154" t="s">
        <v>228</v>
      </c>
      <c r="H161" s="155">
        <v>8.1</v>
      </c>
      <c r="L161" s="151"/>
      <c r="M161" s="156"/>
      <c r="N161" s="157"/>
      <c r="O161" s="157"/>
      <c r="P161" s="157"/>
      <c r="Q161" s="157"/>
      <c r="R161" s="157"/>
      <c r="S161" s="157"/>
      <c r="T161" s="158"/>
      <c r="AT161" s="153" t="s">
        <v>133</v>
      </c>
      <c r="AU161" s="153" t="s">
        <v>83</v>
      </c>
      <c r="AV161" s="150" t="s">
        <v>83</v>
      </c>
      <c r="AW161" s="150" t="s">
        <v>29</v>
      </c>
      <c r="AX161" s="150" t="s">
        <v>81</v>
      </c>
      <c r="AY161" s="153" t="s">
        <v>124</v>
      </c>
    </row>
    <row r="162" spans="1:65" s="18" customFormat="1" ht="21.75" customHeight="1">
      <c r="A162" s="14"/>
      <c r="B162" s="137"/>
      <c r="C162" s="138" t="s">
        <v>191</v>
      </c>
      <c r="D162" s="138" t="s">
        <v>126</v>
      </c>
      <c r="E162" s="139" t="s">
        <v>271</v>
      </c>
      <c r="F162" s="140" t="s">
        <v>272</v>
      </c>
      <c r="G162" s="141" t="s">
        <v>225</v>
      </c>
      <c r="H162" s="142">
        <v>120.7</v>
      </c>
      <c r="I162" s="143">
        <v>0</v>
      </c>
      <c r="J162" s="143">
        <f>ROUND(I162*H162,2)</f>
        <v>0</v>
      </c>
      <c r="K162" s="140" t="s">
        <v>130</v>
      </c>
      <c r="L162" s="15"/>
      <c r="M162" s="144"/>
      <c r="N162" s="145" t="s">
        <v>38</v>
      </c>
      <c r="O162" s="146">
        <v>0.033</v>
      </c>
      <c r="P162" s="146">
        <f>O162*H162</f>
        <v>3.9831000000000003</v>
      </c>
      <c r="Q162" s="146">
        <v>0.496</v>
      </c>
      <c r="R162" s="146">
        <f>Q162*H162</f>
        <v>59.867200000000004</v>
      </c>
      <c r="S162" s="146">
        <v>0</v>
      </c>
      <c r="T162" s="147">
        <f>S162*H162</f>
        <v>0</v>
      </c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R162" s="148" t="s">
        <v>131</v>
      </c>
      <c r="AT162" s="148" t="s">
        <v>126</v>
      </c>
      <c r="AU162" s="148" t="s">
        <v>83</v>
      </c>
      <c r="AY162" s="3" t="s">
        <v>124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3" t="s">
        <v>81</v>
      </c>
      <c r="BK162" s="149">
        <f>ROUND(I162*H162,2)</f>
        <v>0</v>
      </c>
      <c r="BL162" s="3" t="s">
        <v>131</v>
      </c>
      <c r="BM162" s="148" t="s">
        <v>273</v>
      </c>
    </row>
    <row r="163" spans="2:51" s="180" customFormat="1" ht="11.25">
      <c r="B163" s="181"/>
      <c r="D163" s="152" t="s">
        <v>133</v>
      </c>
      <c r="E163" s="182"/>
      <c r="F163" s="183" t="s">
        <v>232</v>
      </c>
      <c r="H163" s="182"/>
      <c r="L163" s="181"/>
      <c r="M163" s="184"/>
      <c r="N163" s="185"/>
      <c r="O163" s="185"/>
      <c r="P163" s="185"/>
      <c r="Q163" s="185"/>
      <c r="R163" s="185"/>
      <c r="S163" s="185"/>
      <c r="T163" s="186"/>
      <c r="AT163" s="182" t="s">
        <v>133</v>
      </c>
      <c r="AU163" s="182" t="s">
        <v>83</v>
      </c>
      <c r="AV163" s="180" t="s">
        <v>81</v>
      </c>
      <c r="AW163" s="180" t="s">
        <v>29</v>
      </c>
      <c r="AX163" s="180" t="s">
        <v>73</v>
      </c>
      <c r="AY163" s="182" t="s">
        <v>124</v>
      </c>
    </row>
    <row r="164" spans="2:51" s="150" customFormat="1" ht="11.25">
      <c r="B164" s="151"/>
      <c r="D164" s="152" t="s">
        <v>133</v>
      </c>
      <c r="E164" s="153"/>
      <c r="F164" s="154" t="s">
        <v>274</v>
      </c>
      <c r="H164" s="155">
        <v>120.7</v>
      </c>
      <c r="L164" s="151"/>
      <c r="M164" s="156"/>
      <c r="N164" s="157"/>
      <c r="O164" s="157"/>
      <c r="P164" s="157"/>
      <c r="Q164" s="157"/>
      <c r="R164" s="157"/>
      <c r="S164" s="157"/>
      <c r="T164" s="158"/>
      <c r="AT164" s="153" t="s">
        <v>133</v>
      </c>
      <c r="AU164" s="153" t="s">
        <v>83</v>
      </c>
      <c r="AV164" s="150" t="s">
        <v>83</v>
      </c>
      <c r="AW164" s="150" t="s">
        <v>29</v>
      </c>
      <c r="AX164" s="150" t="s">
        <v>81</v>
      </c>
      <c r="AY164" s="153" t="s">
        <v>124</v>
      </c>
    </row>
    <row r="165" spans="1:65" s="18" customFormat="1" ht="21.75" customHeight="1">
      <c r="A165" s="14"/>
      <c r="B165" s="137"/>
      <c r="C165" s="138" t="s">
        <v>7</v>
      </c>
      <c r="D165" s="138" t="s">
        <v>126</v>
      </c>
      <c r="E165" s="139" t="s">
        <v>275</v>
      </c>
      <c r="F165" s="140" t="s">
        <v>276</v>
      </c>
      <c r="G165" s="141" t="s">
        <v>225</v>
      </c>
      <c r="H165" s="142">
        <v>120.7</v>
      </c>
      <c r="I165" s="143">
        <v>0</v>
      </c>
      <c r="J165" s="143">
        <f>ROUND(I165*H165,2)</f>
        <v>0</v>
      </c>
      <c r="K165" s="140" t="s">
        <v>130</v>
      </c>
      <c r="L165" s="15"/>
      <c r="M165" s="144"/>
      <c r="N165" s="145" t="s">
        <v>38</v>
      </c>
      <c r="O165" s="146">
        <v>0.165</v>
      </c>
      <c r="P165" s="146">
        <f>O165*H165</f>
        <v>19.9155</v>
      </c>
      <c r="Q165" s="146">
        <v>0.10722000000000001</v>
      </c>
      <c r="R165" s="146">
        <f>Q165*H165</f>
        <v>12.941454000000002</v>
      </c>
      <c r="S165" s="146">
        <v>0</v>
      </c>
      <c r="T165" s="147">
        <f>S165*H165</f>
        <v>0</v>
      </c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R165" s="148" t="s">
        <v>131</v>
      </c>
      <c r="AT165" s="148" t="s">
        <v>126</v>
      </c>
      <c r="AU165" s="148" t="s">
        <v>83</v>
      </c>
      <c r="AY165" s="3" t="s">
        <v>124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3" t="s">
        <v>81</v>
      </c>
      <c r="BK165" s="149">
        <f>ROUND(I165*H165,2)</f>
        <v>0</v>
      </c>
      <c r="BL165" s="3" t="s">
        <v>131</v>
      </c>
      <c r="BM165" s="148" t="s">
        <v>277</v>
      </c>
    </row>
    <row r="166" spans="2:51" s="180" customFormat="1" ht="11.25">
      <c r="B166" s="181"/>
      <c r="D166" s="152" t="s">
        <v>133</v>
      </c>
      <c r="E166" s="182"/>
      <c r="F166" s="183" t="s">
        <v>232</v>
      </c>
      <c r="H166" s="182"/>
      <c r="L166" s="181"/>
      <c r="M166" s="184"/>
      <c r="N166" s="185"/>
      <c r="O166" s="185"/>
      <c r="P166" s="185"/>
      <c r="Q166" s="185"/>
      <c r="R166" s="185"/>
      <c r="S166" s="185"/>
      <c r="T166" s="186"/>
      <c r="AT166" s="182" t="s">
        <v>133</v>
      </c>
      <c r="AU166" s="182" t="s">
        <v>83</v>
      </c>
      <c r="AV166" s="180" t="s">
        <v>81</v>
      </c>
      <c r="AW166" s="180" t="s">
        <v>29</v>
      </c>
      <c r="AX166" s="180" t="s">
        <v>73</v>
      </c>
      <c r="AY166" s="182" t="s">
        <v>124</v>
      </c>
    </row>
    <row r="167" spans="2:51" s="150" customFormat="1" ht="11.25">
      <c r="B167" s="151"/>
      <c r="D167" s="152" t="s">
        <v>133</v>
      </c>
      <c r="E167" s="153"/>
      <c r="F167" s="154" t="s">
        <v>274</v>
      </c>
      <c r="H167" s="155">
        <v>120.7</v>
      </c>
      <c r="L167" s="151"/>
      <c r="M167" s="156"/>
      <c r="N167" s="157"/>
      <c r="O167" s="157"/>
      <c r="P167" s="157"/>
      <c r="Q167" s="157"/>
      <c r="R167" s="157"/>
      <c r="S167" s="157"/>
      <c r="T167" s="158"/>
      <c r="AT167" s="153" t="s">
        <v>133</v>
      </c>
      <c r="AU167" s="153" t="s">
        <v>83</v>
      </c>
      <c r="AV167" s="150" t="s">
        <v>83</v>
      </c>
      <c r="AW167" s="150" t="s">
        <v>29</v>
      </c>
      <c r="AX167" s="150" t="s">
        <v>81</v>
      </c>
      <c r="AY167" s="153" t="s">
        <v>124</v>
      </c>
    </row>
    <row r="168" spans="1:65" s="18" customFormat="1" ht="21.75" customHeight="1">
      <c r="A168" s="14"/>
      <c r="B168" s="137"/>
      <c r="C168" s="138" t="s">
        <v>198</v>
      </c>
      <c r="D168" s="138" t="s">
        <v>126</v>
      </c>
      <c r="E168" s="139" t="s">
        <v>278</v>
      </c>
      <c r="F168" s="140" t="s">
        <v>279</v>
      </c>
      <c r="G168" s="141" t="s">
        <v>225</v>
      </c>
      <c r="H168" s="142">
        <v>8.1</v>
      </c>
      <c r="I168" s="143">
        <v>0</v>
      </c>
      <c r="J168" s="143">
        <f>ROUND(I168*H168,2)</f>
        <v>0</v>
      </c>
      <c r="K168" s="140" t="s">
        <v>130</v>
      </c>
      <c r="L168" s="15"/>
      <c r="M168" s="144"/>
      <c r="N168" s="145" t="s">
        <v>38</v>
      </c>
      <c r="O168" s="146">
        <v>0.352</v>
      </c>
      <c r="P168" s="146">
        <f>O168*H168</f>
        <v>2.8511999999999995</v>
      </c>
      <c r="Q168" s="146">
        <v>0.04</v>
      </c>
      <c r="R168" s="146">
        <f>Q168*H168</f>
        <v>0.324</v>
      </c>
      <c r="S168" s="146">
        <v>0</v>
      </c>
      <c r="T168" s="147">
        <f>S168*H168</f>
        <v>0</v>
      </c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R168" s="148" t="s">
        <v>131</v>
      </c>
      <c r="AT168" s="148" t="s">
        <v>126</v>
      </c>
      <c r="AU168" s="148" t="s">
        <v>83</v>
      </c>
      <c r="AY168" s="3" t="s">
        <v>124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3" t="s">
        <v>81</v>
      </c>
      <c r="BK168" s="149">
        <f>ROUND(I168*H168,2)</f>
        <v>0</v>
      </c>
      <c r="BL168" s="3" t="s">
        <v>131</v>
      </c>
      <c r="BM168" s="148" t="s">
        <v>280</v>
      </c>
    </row>
    <row r="169" spans="2:51" s="180" customFormat="1" ht="11.25">
      <c r="B169" s="181"/>
      <c r="D169" s="152" t="s">
        <v>133</v>
      </c>
      <c r="E169" s="182"/>
      <c r="F169" s="183" t="s">
        <v>227</v>
      </c>
      <c r="H169" s="182"/>
      <c r="L169" s="181"/>
      <c r="M169" s="184"/>
      <c r="N169" s="185"/>
      <c r="O169" s="185"/>
      <c r="P169" s="185"/>
      <c r="Q169" s="185"/>
      <c r="R169" s="185"/>
      <c r="S169" s="185"/>
      <c r="T169" s="186"/>
      <c r="AT169" s="182" t="s">
        <v>133</v>
      </c>
      <c r="AU169" s="182" t="s">
        <v>83</v>
      </c>
      <c r="AV169" s="180" t="s">
        <v>81</v>
      </c>
      <c r="AW169" s="180" t="s">
        <v>29</v>
      </c>
      <c r="AX169" s="180" t="s">
        <v>73</v>
      </c>
      <c r="AY169" s="182" t="s">
        <v>124</v>
      </c>
    </row>
    <row r="170" spans="2:51" s="150" customFormat="1" ht="11.25">
      <c r="B170" s="151"/>
      <c r="D170" s="152" t="s">
        <v>133</v>
      </c>
      <c r="E170" s="153"/>
      <c r="F170" s="154" t="s">
        <v>228</v>
      </c>
      <c r="H170" s="155">
        <v>8.1</v>
      </c>
      <c r="L170" s="151"/>
      <c r="M170" s="156"/>
      <c r="N170" s="157"/>
      <c r="O170" s="157"/>
      <c r="P170" s="157"/>
      <c r="Q170" s="157"/>
      <c r="R170" s="157"/>
      <c r="S170" s="157"/>
      <c r="T170" s="158"/>
      <c r="AT170" s="153" t="s">
        <v>133</v>
      </c>
      <c r="AU170" s="153" t="s">
        <v>83</v>
      </c>
      <c r="AV170" s="150" t="s">
        <v>83</v>
      </c>
      <c r="AW170" s="150" t="s">
        <v>29</v>
      </c>
      <c r="AX170" s="150" t="s">
        <v>81</v>
      </c>
      <c r="AY170" s="153" t="s">
        <v>124</v>
      </c>
    </row>
    <row r="171" spans="1:65" s="18" customFormat="1" ht="21.75" customHeight="1">
      <c r="A171" s="14"/>
      <c r="B171" s="137"/>
      <c r="C171" s="167" t="s">
        <v>203</v>
      </c>
      <c r="D171" s="167" t="s">
        <v>171</v>
      </c>
      <c r="E171" s="168" t="s">
        <v>281</v>
      </c>
      <c r="F171" s="169" t="s">
        <v>282</v>
      </c>
      <c r="G171" s="170" t="s">
        <v>225</v>
      </c>
      <c r="H171" s="171">
        <v>8.343</v>
      </c>
      <c r="I171" s="172">
        <v>0</v>
      </c>
      <c r="J171" s="172">
        <f>ROUND(I171*H171,2)</f>
        <v>0</v>
      </c>
      <c r="K171" s="169" t="s">
        <v>130</v>
      </c>
      <c r="L171" s="173"/>
      <c r="M171" s="174"/>
      <c r="N171" s="175" t="s">
        <v>38</v>
      </c>
      <c r="O171" s="146">
        <v>0</v>
      </c>
      <c r="P171" s="146">
        <f>O171*H171</f>
        <v>0</v>
      </c>
      <c r="Q171" s="146">
        <v>0.0056</v>
      </c>
      <c r="R171" s="146">
        <f>Q171*H171</f>
        <v>0.0467208</v>
      </c>
      <c r="S171" s="146">
        <v>0</v>
      </c>
      <c r="T171" s="147">
        <f>S171*H171</f>
        <v>0</v>
      </c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R171" s="148" t="s">
        <v>166</v>
      </c>
      <c r="AT171" s="148" t="s">
        <v>171</v>
      </c>
      <c r="AU171" s="148" t="s">
        <v>83</v>
      </c>
      <c r="AY171" s="3" t="s">
        <v>124</v>
      </c>
      <c r="BE171" s="149">
        <f>IF(N171="základní",J171,0)</f>
        <v>0</v>
      </c>
      <c r="BF171" s="149">
        <f>IF(N171="snížená",J171,0)</f>
        <v>0</v>
      </c>
      <c r="BG171" s="149">
        <f>IF(N171="zákl. přenesená",J171,0)</f>
        <v>0</v>
      </c>
      <c r="BH171" s="149">
        <f>IF(N171="sníž. přenesená",J171,0)</f>
        <v>0</v>
      </c>
      <c r="BI171" s="149">
        <f>IF(N171="nulová",J171,0)</f>
        <v>0</v>
      </c>
      <c r="BJ171" s="3" t="s">
        <v>81</v>
      </c>
      <c r="BK171" s="149">
        <f>ROUND(I171*H171,2)</f>
        <v>0</v>
      </c>
      <c r="BL171" s="3" t="s">
        <v>131</v>
      </c>
      <c r="BM171" s="148" t="s">
        <v>283</v>
      </c>
    </row>
    <row r="172" spans="2:51" s="150" customFormat="1" ht="11.25">
      <c r="B172" s="151"/>
      <c r="D172" s="152" t="s">
        <v>133</v>
      </c>
      <c r="F172" s="154" t="s">
        <v>284</v>
      </c>
      <c r="H172" s="155">
        <v>8.343</v>
      </c>
      <c r="L172" s="151"/>
      <c r="M172" s="156"/>
      <c r="N172" s="157"/>
      <c r="O172" s="157"/>
      <c r="P172" s="157"/>
      <c r="Q172" s="157"/>
      <c r="R172" s="157"/>
      <c r="S172" s="157"/>
      <c r="T172" s="158"/>
      <c r="AT172" s="153" t="s">
        <v>133</v>
      </c>
      <c r="AU172" s="153" t="s">
        <v>83</v>
      </c>
      <c r="AV172" s="150" t="s">
        <v>83</v>
      </c>
      <c r="AW172" s="150" t="s">
        <v>2</v>
      </c>
      <c r="AX172" s="150" t="s">
        <v>81</v>
      </c>
      <c r="AY172" s="153" t="s">
        <v>124</v>
      </c>
    </row>
    <row r="173" spans="2:63" s="124" customFormat="1" ht="22.5" customHeight="1">
      <c r="B173" s="125"/>
      <c r="D173" s="126" t="s">
        <v>72</v>
      </c>
      <c r="E173" s="135" t="s">
        <v>164</v>
      </c>
      <c r="F173" s="135" t="s">
        <v>165</v>
      </c>
      <c r="J173" s="136">
        <f>BK173</f>
        <v>0</v>
      </c>
      <c r="L173" s="125"/>
      <c r="M173" s="129"/>
      <c r="N173" s="130"/>
      <c r="O173" s="130"/>
      <c r="P173" s="131">
        <f>SUM(P174:P181)</f>
        <v>14.925140000000003</v>
      </c>
      <c r="Q173" s="130"/>
      <c r="R173" s="131">
        <f>SUM(R174:R181)</f>
        <v>10.105085800000001</v>
      </c>
      <c r="S173" s="130"/>
      <c r="T173" s="132">
        <f>SUM(T174:T181)</f>
        <v>1.31</v>
      </c>
      <c r="AR173" s="126" t="s">
        <v>81</v>
      </c>
      <c r="AT173" s="133" t="s">
        <v>72</v>
      </c>
      <c r="AU173" s="133" t="s">
        <v>81</v>
      </c>
      <c r="AY173" s="126" t="s">
        <v>124</v>
      </c>
      <c r="BK173" s="134">
        <f>SUM(BK174:BK181)</f>
        <v>0</v>
      </c>
    </row>
    <row r="174" spans="1:65" s="18" customFormat="1" ht="21.75" customHeight="1">
      <c r="A174" s="14"/>
      <c r="B174" s="137"/>
      <c r="C174" s="138" t="s">
        <v>207</v>
      </c>
      <c r="D174" s="138" t="s">
        <v>126</v>
      </c>
      <c r="E174" s="139" t="s">
        <v>285</v>
      </c>
      <c r="F174" s="140" t="s">
        <v>286</v>
      </c>
      <c r="G174" s="141" t="s">
        <v>287</v>
      </c>
      <c r="H174" s="142">
        <v>45.6</v>
      </c>
      <c r="I174" s="143">
        <v>0</v>
      </c>
      <c r="J174" s="143">
        <f>ROUND(I174*H174,2)</f>
        <v>0</v>
      </c>
      <c r="K174" s="140" t="s">
        <v>130</v>
      </c>
      <c r="L174" s="15"/>
      <c r="M174" s="144"/>
      <c r="N174" s="145" t="s">
        <v>38</v>
      </c>
      <c r="O174" s="146">
        <v>0.216</v>
      </c>
      <c r="P174" s="146">
        <f>O174*H174</f>
        <v>9.8496</v>
      </c>
      <c r="Q174" s="146">
        <v>0.1295</v>
      </c>
      <c r="R174" s="146">
        <f>Q174*H174</f>
        <v>5.905200000000001</v>
      </c>
      <c r="S174" s="146">
        <v>0</v>
      </c>
      <c r="T174" s="147">
        <f>S174*H174</f>
        <v>0</v>
      </c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R174" s="148" t="s">
        <v>131</v>
      </c>
      <c r="AT174" s="148" t="s">
        <v>126</v>
      </c>
      <c r="AU174" s="148" t="s">
        <v>83</v>
      </c>
      <c r="AY174" s="3" t="s">
        <v>124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3" t="s">
        <v>81</v>
      </c>
      <c r="BK174" s="149">
        <f>ROUND(I174*H174,2)</f>
        <v>0</v>
      </c>
      <c r="BL174" s="3" t="s">
        <v>131</v>
      </c>
      <c r="BM174" s="148" t="s">
        <v>288</v>
      </c>
    </row>
    <row r="175" spans="2:51" s="180" customFormat="1" ht="11.25">
      <c r="B175" s="181"/>
      <c r="D175" s="152" t="s">
        <v>133</v>
      </c>
      <c r="E175" s="182"/>
      <c r="F175" s="183" t="s">
        <v>227</v>
      </c>
      <c r="H175" s="182"/>
      <c r="L175" s="181"/>
      <c r="M175" s="184"/>
      <c r="N175" s="185"/>
      <c r="O175" s="185"/>
      <c r="P175" s="185"/>
      <c r="Q175" s="185"/>
      <c r="R175" s="185"/>
      <c r="S175" s="185"/>
      <c r="T175" s="186"/>
      <c r="AT175" s="182" t="s">
        <v>133</v>
      </c>
      <c r="AU175" s="182" t="s">
        <v>83</v>
      </c>
      <c r="AV175" s="180" t="s">
        <v>81</v>
      </c>
      <c r="AW175" s="180" t="s">
        <v>29</v>
      </c>
      <c r="AX175" s="180" t="s">
        <v>73</v>
      </c>
      <c r="AY175" s="182" t="s">
        <v>124</v>
      </c>
    </row>
    <row r="176" spans="2:51" s="150" customFormat="1" ht="11.25">
      <c r="B176" s="151"/>
      <c r="D176" s="152" t="s">
        <v>133</v>
      </c>
      <c r="E176" s="153"/>
      <c r="F176" s="154" t="s">
        <v>289</v>
      </c>
      <c r="H176" s="155">
        <v>45.6</v>
      </c>
      <c r="L176" s="151"/>
      <c r="M176" s="156"/>
      <c r="N176" s="157"/>
      <c r="O176" s="157"/>
      <c r="P176" s="157"/>
      <c r="Q176" s="157"/>
      <c r="R176" s="157"/>
      <c r="S176" s="157"/>
      <c r="T176" s="158"/>
      <c r="AT176" s="153" t="s">
        <v>133</v>
      </c>
      <c r="AU176" s="153" t="s">
        <v>83</v>
      </c>
      <c r="AV176" s="150" t="s">
        <v>83</v>
      </c>
      <c r="AW176" s="150" t="s">
        <v>29</v>
      </c>
      <c r="AX176" s="150" t="s">
        <v>81</v>
      </c>
      <c r="AY176" s="153" t="s">
        <v>124</v>
      </c>
    </row>
    <row r="177" spans="1:65" s="18" customFormat="1" ht="16.5" customHeight="1">
      <c r="A177" s="14"/>
      <c r="B177" s="137"/>
      <c r="C177" s="167" t="s">
        <v>211</v>
      </c>
      <c r="D177" s="167" t="s">
        <v>171</v>
      </c>
      <c r="E177" s="168" t="s">
        <v>290</v>
      </c>
      <c r="F177" s="169" t="s">
        <v>291</v>
      </c>
      <c r="G177" s="170" t="s">
        <v>287</v>
      </c>
      <c r="H177" s="171">
        <v>46</v>
      </c>
      <c r="I177" s="172">
        <v>0</v>
      </c>
      <c r="J177" s="172">
        <f>ROUND(I177*H177,2)</f>
        <v>0</v>
      </c>
      <c r="K177" s="169" t="s">
        <v>130</v>
      </c>
      <c r="L177" s="173"/>
      <c r="M177" s="174"/>
      <c r="N177" s="175" t="s">
        <v>38</v>
      </c>
      <c r="O177" s="146">
        <v>0</v>
      </c>
      <c r="P177" s="146">
        <f>O177*H177</f>
        <v>0</v>
      </c>
      <c r="Q177" s="146">
        <v>0.024</v>
      </c>
      <c r="R177" s="146">
        <f>Q177*H177</f>
        <v>1.104</v>
      </c>
      <c r="S177" s="146">
        <v>0</v>
      </c>
      <c r="T177" s="147">
        <f>S177*H177</f>
        <v>0</v>
      </c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R177" s="148" t="s">
        <v>166</v>
      </c>
      <c r="AT177" s="148" t="s">
        <v>171</v>
      </c>
      <c r="AU177" s="148" t="s">
        <v>83</v>
      </c>
      <c r="AY177" s="3" t="s">
        <v>124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3" t="s">
        <v>81</v>
      </c>
      <c r="BK177" s="149">
        <f>ROUND(I177*H177,2)</f>
        <v>0</v>
      </c>
      <c r="BL177" s="3" t="s">
        <v>131</v>
      </c>
      <c r="BM177" s="148" t="s">
        <v>292</v>
      </c>
    </row>
    <row r="178" spans="1:65" s="18" customFormat="1" ht="21.75" customHeight="1">
      <c r="A178" s="14"/>
      <c r="B178" s="137"/>
      <c r="C178" s="138" t="s">
        <v>217</v>
      </c>
      <c r="D178" s="138" t="s">
        <v>126</v>
      </c>
      <c r="E178" s="139" t="s">
        <v>293</v>
      </c>
      <c r="F178" s="140" t="s">
        <v>294</v>
      </c>
      <c r="G178" s="141" t="s">
        <v>129</v>
      </c>
      <c r="H178" s="142">
        <v>1.37</v>
      </c>
      <c r="I178" s="143">
        <v>0</v>
      </c>
      <c r="J178" s="143">
        <f>ROUND(I178*H178,2)</f>
        <v>0</v>
      </c>
      <c r="K178" s="140" t="s">
        <v>130</v>
      </c>
      <c r="L178" s="15"/>
      <c r="M178" s="144"/>
      <c r="N178" s="145" t="s">
        <v>38</v>
      </c>
      <c r="O178" s="146">
        <v>1.442</v>
      </c>
      <c r="P178" s="146">
        <f>O178*H178</f>
        <v>1.97554</v>
      </c>
      <c r="Q178" s="146">
        <v>2.25634</v>
      </c>
      <c r="R178" s="146">
        <f>Q178*H178</f>
        <v>3.0911858</v>
      </c>
      <c r="S178" s="146">
        <v>0</v>
      </c>
      <c r="T178" s="147">
        <f>S178*H178</f>
        <v>0</v>
      </c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R178" s="148" t="s">
        <v>131</v>
      </c>
      <c r="AT178" s="148" t="s">
        <v>126</v>
      </c>
      <c r="AU178" s="148" t="s">
        <v>83</v>
      </c>
      <c r="AY178" s="3" t="s">
        <v>124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3" t="s">
        <v>81</v>
      </c>
      <c r="BK178" s="149">
        <f>ROUND(I178*H178,2)</f>
        <v>0</v>
      </c>
      <c r="BL178" s="3" t="s">
        <v>131</v>
      </c>
      <c r="BM178" s="148" t="s">
        <v>295</v>
      </c>
    </row>
    <row r="179" spans="2:51" s="150" customFormat="1" ht="11.25">
      <c r="B179" s="151"/>
      <c r="D179" s="152" t="s">
        <v>133</v>
      </c>
      <c r="E179" s="153"/>
      <c r="F179" s="154" t="s">
        <v>296</v>
      </c>
      <c r="H179" s="155">
        <v>1.37</v>
      </c>
      <c r="L179" s="151"/>
      <c r="M179" s="156"/>
      <c r="N179" s="157"/>
      <c r="O179" s="157"/>
      <c r="P179" s="157"/>
      <c r="Q179" s="157"/>
      <c r="R179" s="157"/>
      <c r="S179" s="157"/>
      <c r="T179" s="158"/>
      <c r="AT179" s="153" t="s">
        <v>133</v>
      </c>
      <c r="AU179" s="153" t="s">
        <v>83</v>
      </c>
      <c r="AV179" s="150" t="s">
        <v>83</v>
      </c>
      <c r="AW179" s="150" t="s">
        <v>29</v>
      </c>
      <c r="AX179" s="150" t="s">
        <v>81</v>
      </c>
      <c r="AY179" s="153" t="s">
        <v>124</v>
      </c>
    </row>
    <row r="180" spans="1:65" s="18" customFormat="1" ht="21.75" customHeight="1">
      <c r="A180" s="14"/>
      <c r="B180" s="137"/>
      <c r="C180" s="138" t="s">
        <v>6</v>
      </c>
      <c r="D180" s="138" t="s">
        <v>126</v>
      </c>
      <c r="E180" s="139" t="s">
        <v>297</v>
      </c>
      <c r="F180" s="140" t="s">
        <v>298</v>
      </c>
      <c r="G180" s="141" t="s">
        <v>225</v>
      </c>
      <c r="H180" s="142">
        <v>10</v>
      </c>
      <c r="I180" s="143">
        <v>0</v>
      </c>
      <c r="J180" s="143">
        <f>ROUND(I180*H180,2)</f>
        <v>0</v>
      </c>
      <c r="K180" s="140" t="s">
        <v>130</v>
      </c>
      <c r="L180" s="15"/>
      <c r="M180" s="144"/>
      <c r="N180" s="145" t="s">
        <v>38</v>
      </c>
      <c r="O180" s="146">
        <v>0.08</v>
      </c>
      <c r="P180" s="146">
        <f>O180*H180</f>
        <v>0.8</v>
      </c>
      <c r="Q180" s="146">
        <v>0.00047000000000000004</v>
      </c>
      <c r="R180" s="146">
        <f>Q180*H180</f>
        <v>0.0047</v>
      </c>
      <c r="S180" s="146">
        <v>0</v>
      </c>
      <c r="T180" s="147">
        <f>S180*H180</f>
        <v>0</v>
      </c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R180" s="148" t="s">
        <v>131</v>
      </c>
      <c r="AT180" s="148" t="s">
        <v>126</v>
      </c>
      <c r="AU180" s="148" t="s">
        <v>83</v>
      </c>
      <c r="AY180" s="3" t="s">
        <v>124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3" t="s">
        <v>81</v>
      </c>
      <c r="BK180" s="149">
        <f>ROUND(I180*H180,2)</f>
        <v>0</v>
      </c>
      <c r="BL180" s="3" t="s">
        <v>131</v>
      </c>
      <c r="BM180" s="148" t="s">
        <v>299</v>
      </c>
    </row>
    <row r="181" spans="1:65" s="18" customFormat="1" ht="16.5" customHeight="1">
      <c r="A181" s="14"/>
      <c r="B181" s="137"/>
      <c r="C181" s="138" t="s">
        <v>300</v>
      </c>
      <c r="D181" s="138" t="s">
        <v>126</v>
      </c>
      <c r="E181" s="139" t="s">
        <v>301</v>
      </c>
      <c r="F181" s="140" t="s">
        <v>302</v>
      </c>
      <c r="G181" s="141" t="s">
        <v>201</v>
      </c>
      <c r="H181" s="142">
        <v>1</v>
      </c>
      <c r="I181" s="143">
        <v>0</v>
      </c>
      <c r="J181" s="143">
        <f>ROUND(I181*H181,2)</f>
        <v>0</v>
      </c>
      <c r="K181" s="140"/>
      <c r="L181" s="15"/>
      <c r="M181" s="144"/>
      <c r="N181" s="145" t="s">
        <v>38</v>
      </c>
      <c r="O181" s="146">
        <v>2.3</v>
      </c>
      <c r="P181" s="146">
        <f>O181*H181</f>
        <v>2.3</v>
      </c>
      <c r="Q181" s="146">
        <v>0</v>
      </c>
      <c r="R181" s="146">
        <f>Q181*H181</f>
        <v>0</v>
      </c>
      <c r="S181" s="146">
        <v>1.31</v>
      </c>
      <c r="T181" s="147">
        <f>S181*H181</f>
        <v>1.31</v>
      </c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R181" s="148" t="s">
        <v>131</v>
      </c>
      <c r="AT181" s="148" t="s">
        <v>126</v>
      </c>
      <c r="AU181" s="148" t="s">
        <v>83</v>
      </c>
      <c r="AY181" s="3" t="s">
        <v>124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3" t="s">
        <v>81</v>
      </c>
      <c r="BK181" s="149">
        <f>ROUND(I181*H181,2)</f>
        <v>0</v>
      </c>
      <c r="BL181" s="3" t="s">
        <v>131</v>
      </c>
      <c r="BM181" s="148" t="s">
        <v>303</v>
      </c>
    </row>
    <row r="182" spans="2:63" s="124" customFormat="1" ht="22.5" customHeight="1">
      <c r="B182" s="125"/>
      <c r="D182" s="126" t="s">
        <v>72</v>
      </c>
      <c r="E182" s="135" t="s">
        <v>215</v>
      </c>
      <c r="F182" s="135" t="s">
        <v>216</v>
      </c>
      <c r="J182" s="136">
        <f>BK182</f>
        <v>0</v>
      </c>
      <c r="L182" s="125"/>
      <c r="M182" s="129"/>
      <c r="N182" s="130"/>
      <c r="O182" s="130"/>
      <c r="P182" s="131">
        <f>P183</f>
        <v>44.926505000000006</v>
      </c>
      <c r="Q182" s="130"/>
      <c r="R182" s="131">
        <f>R183</f>
        <v>0</v>
      </c>
      <c r="S182" s="130"/>
      <c r="T182" s="132">
        <f>T183</f>
        <v>0</v>
      </c>
      <c r="AR182" s="126" t="s">
        <v>81</v>
      </c>
      <c r="AT182" s="133" t="s">
        <v>72</v>
      </c>
      <c r="AU182" s="133" t="s">
        <v>81</v>
      </c>
      <c r="AY182" s="126" t="s">
        <v>124</v>
      </c>
      <c r="BK182" s="134">
        <f>BK183</f>
        <v>0</v>
      </c>
    </row>
    <row r="183" spans="1:65" s="18" customFormat="1" ht="21.75" customHeight="1">
      <c r="A183" s="14"/>
      <c r="B183" s="137"/>
      <c r="C183" s="138" t="s">
        <v>304</v>
      </c>
      <c r="D183" s="138" t="s">
        <v>126</v>
      </c>
      <c r="E183" s="139" t="s">
        <v>305</v>
      </c>
      <c r="F183" s="140" t="s">
        <v>306</v>
      </c>
      <c r="G183" s="141" t="s">
        <v>150</v>
      </c>
      <c r="H183" s="142">
        <v>113.165</v>
      </c>
      <c r="I183" s="143">
        <v>0</v>
      </c>
      <c r="J183" s="143">
        <f>ROUND(I183*H183,2)</f>
        <v>0</v>
      </c>
      <c r="K183" s="140" t="s">
        <v>130</v>
      </c>
      <c r="L183" s="15"/>
      <c r="M183" s="176"/>
      <c r="N183" s="177" t="s">
        <v>38</v>
      </c>
      <c r="O183" s="178">
        <v>0.397</v>
      </c>
      <c r="P183" s="178">
        <f>O183*H183</f>
        <v>44.926505000000006</v>
      </c>
      <c r="Q183" s="178">
        <v>0</v>
      </c>
      <c r="R183" s="178">
        <f>Q183*H183</f>
        <v>0</v>
      </c>
      <c r="S183" s="178">
        <v>0</v>
      </c>
      <c r="T183" s="179">
        <f>S183*H183</f>
        <v>0</v>
      </c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R183" s="148" t="s">
        <v>131</v>
      </c>
      <c r="AT183" s="148" t="s">
        <v>126</v>
      </c>
      <c r="AU183" s="148" t="s">
        <v>83</v>
      </c>
      <c r="AY183" s="3" t="s">
        <v>124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3" t="s">
        <v>81</v>
      </c>
      <c r="BK183" s="149">
        <f>ROUND(I183*H183,2)</f>
        <v>0</v>
      </c>
      <c r="BL183" s="3" t="s">
        <v>131</v>
      </c>
      <c r="BM183" s="148" t="s">
        <v>307</v>
      </c>
    </row>
    <row r="184" spans="1:31" s="18" customFormat="1" ht="6.75" customHeight="1">
      <c r="A184" s="14"/>
      <c r="B184" s="30"/>
      <c r="C184" s="31"/>
      <c r="D184" s="31"/>
      <c r="E184" s="31"/>
      <c r="F184" s="31"/>
      <c r="G184" s="31"/>
      <c r="H184" s="31"/>
      <c r="I184" s="31"/>
      <c r="J184" s="31"/>
      <c r="K184" s="31"/>
      <c r="L184" s="15"/>
      <c r="M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</sheetData>
  <sheetProtection selectLockedCells="1" selectUnlockedCells="1"/>
  <autoFilter ref="C120:K18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5"/>
  <sheetViews>
    <sheetView showGridLines="0" zoomScalePageLayoutView="0" workbookViewId="0" topLeftCell="A50">
      <selection activeCell="I145" sqref="I145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1" width="16.140625" style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1" ht="11.25">
      <c r="A1" s="78"/>
    </row>
    <row r="2" spans="12:46" ht="36.75" customHeight="1">
      <c r="L2" s="187" t="s">
        <v>4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3" t="s">
        <v>89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83</v>
      </c>
    </row>
    <row r="4" spans="2:46" ht="24.75" customHeight="1">
      <c r="B4" s="6"/>
      <c r="D4" s="7" t="s">
        <v>96</v>
      </c>
      <c r="L4" s="6"/>
      <c r="M4" s="79" t="s">
        <v>9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13</v>
      </c>
      <c r="L6" s="6"/>
    </row>
    <row r="7" spans="2:12" ht="16.5" customHeight="1">
      <c r="B7" s="6"/>
      <c r="E7" s="209" t="str">
        <f>'Rekapitulace stavby'!K6</f>
        <v>Rekonstrukce  dětského hřiště  v Lískovci</v>
      </c>
      <c r="F7" s="209"/>
      <c r="G7" s="209"/>
      <c r="H7" s="209"/>
      <c r="L7" s="6"/>
    </row>
    <row r="8" spans="1:31" s="18" customFormat="1" ht="12" customHeight="1">
      <c r="A8" s="14"/>
      <c r="B8" s="15"/>
      <c r="C8" s="14"/>
      <c r="D8" s="11" t="s">
        <v>97</v>
      </c>
      <c r="E8" s="14"/>
      <c r="F8" s="14"/>
      <c r="G8" s="14"/>
      <c r="H8" s="14"/>
      <c r="I8" s="14"/>
      <c r="J8" s="14"/>
      <c r="K8" s="14"/>
      <c r="L8" s="2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18" customFormat="1" ht="16.5" customHeight="1">
      <c r="A9" s="14"/>
      <c r="B9" s="15"/>
      <c r="C9" s="14"/>
      <c r="D9" s="14"/>
      <c r="E9" s="197" t="s">
        <v>308</v>
      </c>
      <c r="F9" s="197"/>
      <c r="G9" s="197"/>
      <c r="H9" s="197"/>
      <c r="I9" s="14"/>
      <c r="J9" s="14"/>
      <c r="K9" s="14"/>
      <c r="L9" s="2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s="18" customFormat="1" ht="11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2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s="18" customFormat="1" ht="12" customHeight="1">
      <c r="A11" s="14"/>
      <c r="B11" s="15"/>
      <c r="C11" s="14"/>
      <c r="D11" s="11" t="s">
        <v>15</v>
      </c>
      <c r="E11" s="14"/>
      <c r="F11" s="12"/>
      <c r="G11" s="14"/>
      <c r="H11" s="14"/>
      <c r="I11" s="11" t="s">
        <v>16</v>
      </c>
      <c r="J11" s="12"/>
      <c r="K11" s="14"/>
      <c r="L11" s="2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s="18" customFormat="1" ht="12" customHeight="1">
      <c r="A12" s="14"/>
      <c r="B12" s="15"/>
      <c r="C12" s="14"/>
      <c r="D12" s="11" t="s">
        <v>17</v>
      </c>
      <c r="E12" s="14"/>
      <c r="F12" s="12" t="s">
        <v>18</v>
      </c>
      <c r="G12" s="14"/>
      <c r="H12" s="14"/>
      <c r="I12" s="11" t="s">
        <v>19</v>
      </c>
      <c r="J12" s="80" t="str">
        <f>'Rekapitulace stavby'!AN8</f>
        <v>22. 4. 2020</v>
      </c>
      <c r="K12" s="14"/>
      <c r="L12" s="2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8" customFormat="1" ht="10.5" customHeight="1">
      <c r="A13" s="14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2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18" customFormat="1" ht="12" customHeight="1">
      <c r="A14" s="14"/>
      <c r="B14" s="15"/>
      <c r="C14" s="14"/>
      <c r="D14" s="11" t="s">
        <v>21</v>
      </c>
      <c r="E14" s="14"/>
      <c r="F14" s="14"/>
      <c r="G14" s="14"/>
      <c r="H14" s="14"/>
      <c r="I14" s="11" t="s">
        <v>22</v>
      </c>
      <c r="J14" s="12"/>
      <c r="K14" s="14"/>
      <c r="L14" s="2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s="18" customFormat="1" ht="18" customHeight="1">
      <c r="A15" s="14"/>
      <c r="B15" s="15"/>
      <c r="C15" s="14"/>
      <c r="D15" s="14"/>
      <c r="E15" s="12" t="s">
        <v>23</v>
      </c>
      <c r="F15" s="14"/>
      <c r="G15" s="14"/>
      <c r="H15" s="14"/>
      <c r="I15" s="11" t="s">
        <v>24</v>
      </c>
      <c r="J15" s="12"/>
      <c r="K15" s="14"/>
      <c r="L15" s="2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18" customFormat="1" ht="6.75" customHeight="1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2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8" customFormat="1" ht="12" customHeight="1">
      <c r="A17" s="14"/>
      <c r="B17" s="15"/>
      <c r="C17" s="14"/>
      <c r="D17" s="11" t="s">
        <v>25</v>
      </c>
      <c r="E17" s="14"/>
      <c r="F17" s="14"/>
      <c r="G17" s="14"/>
      <c r="H17" s="14"/>
      <c r="I17" s="11" t="s">
        <v>22</v>
      </c>
      <c r="J17" s="12">
        <f>'Rekapitulace stavby'!AN13</f>
        <v>0</v>
      </c>
      <c r="K17" s="14"/>
      <c r="L17" s="2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8" customFormat="1" ht="18" customHeight="1">
      <c r="A18" s="14"/>
      <c r="B18" s="15"/>
      <c r="C18" s="14"/>
      <c r="D18" s="14"/>
      <c r="E18" s="188" t="str">
        <f>'Rekapitulace stavby'!E14</f>
        <v> </v>
      </c>
      <c r="F18" s="188"/>
      <c r="G18" s="188"/>
      <c r="H18" s="188"/>
      <c r="I18" s="11" t="s">
        <v>24</v>
      </c>
      <c r="J18" s="12">
        <f>'Rekapitulace stavby'!AN14</f>
        <v>0</v>
      </c>
      <c r="K18" s="14"/>
      <c r="L18" s="2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8" customFormat="1" ht="6.75" customHeight="1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2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8" customFormat="1" ht="12" customHeight="1">
      <c r="A20" s="14"/>
      <c r="B20" s="15"/>
      <c r="C20" s="14"/>
      <c r="D20" s="11" t="s">
        <v>27</v>
      </c>
      <c r="E20" s="14"/>
      <c r="F20" s="14"/>
      <c r="G20" s="14"/>
      <c r="H20" s="14"/>
      <c r="I20" s="11" t="s">
        <v>22</v>
      </c>
      <c r="J20" s="12"/>
      <c r="K20" s="14"/>
      <c r="L20" s="2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8" customFormat="1" ht="18" customHeight="1">
      <c r="A21" s="14"/>
      <c r="B21" s="15"/>
      <c r="C21" s="14"/>
      <c r="D21" s="14"/>
      <c r="E21" s="12" t="s">
        <v>28</v>
      </c>
      <c r="F21" s="14"/>
      <c r="G21" s="14"/>
      <c r="H21" s="14"/>
      <c r="I21" s="11" t="s">
        <v>24</v>
      </c>
      <c r="J21" s="12"/>
      <c r="K21" s="14"/>
      <c r="L21" s="2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8" customFormat="1" ht="6.75" customHeight="1">
      <c r="A22" s="14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2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8" customFormat="1" ht="12" customHeight="1">
      <c r="A23" s="14"/>
      <c r="B23" s="15"/>
      <c r="C23" s="14"/>
      <c r="D23" s="11" t="s">
        <v>30</v>
      </c>
      <c r="E23" s="14"/>
      <c r="F23" s="14"/>
      <c r="G23" s="14"/>
      <c r="H23" s="14"/>
      <c r="I23" s="11" t="s">
        <v>22</v>
      </c>
      <c r="J23" s="12"/>
      <c r="K23" s="14"/>
      <c r="L23" s="2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8" customFormat="1" ht="18" customHeight="1">
      <c r="A24" s="14"/>
      <c r="B24" s="15"/>
      <c r="C24" s="14"/>
      <c r="D24" s="14"/>
      <c r="E24" s="12" t="s">
        <v>31</v>
      </c>
      <c r="F24" s="14"/>
      <c r="G24" s="14"/>
      <c r="H24" s="14"/>
      <c r="I24" s="11" t="s">
        <v>24</v>
      </c>
      <c r="J24" s="12"/>
      <c r="K24" s="14"/>
      <c r="L24" s="2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8" customFormat="1" ht="6.75" customHeight="1">
      <c r="A25" s="14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2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8" customFormat="1" ht="12" customHeight="1">
      <c r="A26" s="14"/>
      <c r="B26" s="15"/>
      <c r="C26" s="14"/>
      <c r="D26" s="11" t="s">
        <v>32</v>
      </c>
      <c r="E26" s="14"/>
      <c r="F26" s="14"/>
      <c r="G26" s="14"/>
      <c r="H26" s="14"/>
      <c r="I26" s="14"/>
      <c r="J26" s="14"/>
      <c r="K26" s="14"/>
      <c r="L26" s="25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84" customFormat="1" ht="16.5" customHeight="1">
      <c r="A27" s="81"/>
      <c r="B27" s="82"/>
      <c r="C27" s="81"/>
      <c r="D27" s="81"/>
      <c r="E27" s="190"/>
      <c r="F27" s="190"/>
      <c r="G27" s="190"/>
      <c r="H27" s="190"/>
      <c r="I27" s="81"/>
      <c r="J27" s="81"/>
      <c r="K27" s="81"/>
      <c r="L27" s="83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s="18" customFormat="1" ht="6.75" customHeight="1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2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18" customFormat="1" ht="6.75" customHeight="1">
      <c r="A29" s="14"/>
      <c r="B29" s="15"/>
      <c r="C29" s="14"/>
      <c r="D29" s="50"/>
      <c r="E29" s="50"/>
      <c r="F29" s="50"/>
      <c r="G29" s="50"/>
      <c r="H29" s="50"/>
      <c r="I29" s="50"/>
      <c r="J29" s="50"/>
      <c r="K29" s="50"/>
      <c r="L29" s="2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18" customFormat="1" ht="25.5" customHeight="1">
      <c r="A30" s="14"/>
      <c r="B30" s="15"/>
      <c r="C30" s="14"/>
      <c r="D30" s="85" t="s">
        <v>33</v>
      </c>
      <c r="E30" s="14"/>
      <c r="F30" s="14"/>
      <c r="G30" s="14"/>
      <c r="H30" s="14"/>
      <c r="I30" s="14"/>
      <c r="J30" s="86">
        <f>ROUND(J120,2)</f>
        <v>0</v>
      </c>
      <c r="K30" s="14"/>
      <c r="L30" s="25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18" customFormat="1" ht="6.75" customHeight="1">
      <c r="A31" s="14"/>
      <c r="B31" s="15"/>
      <c r="C31" s="14"/>
      <c r="D31" s="50"/>
      <c r="E31" s="50"/>
      <c r="F31" s="50"/>
      <c r="G31" s="50"/>
      <c r="H31" s="50"/>
      <c r="I31" s="50"/>
      <c r="J31" s="50"/>
      <c r="K31" s="50"/>
      <c r="L31" s="2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18" customFormat="1" ht="14.25" customHeight="1">
      <c r="A32" s="14"/>
      <c r="B32" s="15"/>
      <c r="C32" s="14"/>
      <c r="D32" s="14"/>
      <c r="E32" s="14"/>
      <c r="F32" s="87" t="s">
        <v>35</v>
      </c>
      <c r="G32" s="14"/>
      <c r="H32" s="14"/>
      <c r="I32" s="87" t="s">
        <v>34</v>
      </c>
      <c r="J32" s="87" t="s">
        <v>36</v>
      </c>
      <c r="K32" s="14"/>
      <c r="L32" s="2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18" customFormat="1" ht="14.25" customHeight="1">
      <c r="A33" s="14"/>
      <c r="B33" s="15"/>
      <c r="C33" s="14"/>
      <c r="D33" s="88" t="s">
        <v>37</v>
      </c>
      <c r="E33" s="11" t="s">
        <v>38</v>
      </c>
      <c r="F33" s="89">
        <f>ROUND((SUM(BE120:BE144)),2)</f>
        <v>0</v>
      </c>
      <c r="G33" s="14"/>
      <c r="H33" s="14"/>
      <c r="I33" s="90">
        <v>0.21</v>
      </c>
      <c r="J33" s="89">
        <f>ROUND(((SUM(BE120:BE144))*I33),2)</f>
        <v>0</v>
      </c>
      <c r="K33" s="14"/>
      <c r="L33" s="2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18" customFormat="1" ht="14.25" customHeight="1">
      <c r="A34" s="14"/>
      <c r="B34" s="15"/>
      <c r="C34" s="14"/>
      <c r="D34" s="14"/>
      <c r="E34" s="11" t="s">
        <v>39</v>
      </c>
      <c r="F34" s="89">
        <f>ROUND((SUM(BF120:BF144)),2)</f>
        <v>0</v>
      </c>
      <c r="G34" s="14"/>
      <c r="H34" s="14"/>
      <c r="I34" s="90">
        <v>0.15</v>
      </c>
      <c r="J34" s="89">
        <f>ROUND(((SUM(BF120:BF144))*I34),2)</f>
        <v>0</v>
      </c>
      <c r="K34" s="14"/>
      <c r="L34" s="2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s="18" customFormat="1" ht="14.25" customHeight="1" hidden="1">
      <c r="A35" s="14"/>
      <c r="B35" s="15"/>
      <c r="C35" s="14"/>
      <c r="D35" s="14"/>
      <c r="E35" s="11" t="s">
        <v>40</v>
      </c>
      <c r="F35" s="89">
        <f>ROUND((SUM(BG120:BG144)),2)</f>
        <v>0</v>
      </c>
      <c r="G35" s="14"/>
      <c r="H35" s="14"/>
      <c r="I35" s="90">
        <v>0.21</v>
      </c>
      <c r="J35" s="89">
        <f>0</f>
        <v>0</v>
      </c>
      <c r="K35" s="14"/>
      <c r="L35" s="25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18" customFormat="1" ht="14.25" customHeight="1" hidden="1">
      <c r="A36" s="14"/>
      <c r="B36" s="15"/>
      <c r="C36" s="14"/>
      <c r="D36" s="14"/>
      <c r="E36" s="11" t="s">
        <v>41</v>
      </c>
      <c r="F36" s="89">
        <f>ROUND((SUM(BH120:BH144)),2)</f>
        <v>0</v>
      </c>
      <c r="G36" s="14"/>
      <c r="H36" s="14"/>
      <c r="I36" s="90">
        <v>0.15</v>
      </c>
      <c r="J36" s="89">
        <f>0</f>
        <v>0</v>
      </c>
      <c r="K36" s="14"/>
      <c r="L36" s="25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s="18" customFormat="1" ht="14.25" customHeight="1" hidden="1">
      <c r="A37" s="14"/>
      <c r="B37" s="15"/>
      <c r="C37" s="14"/>
      <c r="D37" s="14"/>
      <c r="E37" s="11" t="s">
        <v>42</v>
      </c>
      <c r="F37" s="89">
        <f>ROUND((SUM(BI120:BI144)),2)</f>
        <v>0</v>
      </c>
      <c r="G37" s="14"/>
      <c r="H37" s="14"/>
      <c r="I37" s="90">
        <v>0</v>
      </c>
      <c r="J37" s="89">
        <f>0</f>
        <v>0</v>
      </c>
      <c r="K37" s="14"/>
      <c r="L37" s="2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18" customFormat="1" ht="6.75" customHeight="1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25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18" customFormat="1" ht="25.5" customHeight="1">
      <c r="A39" s="14"/>
      <c r="B39" s="15"/>
      <c r="C39" s="91"/>
      <c r="D39" s="92" t="s">
        <v>43</v>
      </c>
      <c r="E39" s="44"/>
      <c r="F39" s="44"/>
      <c r="G39" s="93" t="s">
        <v>44</v>
      </c>
      <c r="H39" s="94" t="s">
        <v>45</v>
      </c>
      <c r="I39" s="44"/>
      <c r="J39" s="95">
        <f>SUM(J30:J37)</f>
        <v>0</v>
      </c>
      <c r="K39" s="96"/>
      <c r="L39" s="25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s="18" customFormat="1" ht="14.25" customHeight="1">
      <c r="A40" s="14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25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8" customFormat="1" ht="14.25" customHeight="1">
      <c r="B50" s="25"/>
      <c r="D50" s="26" t="s">
        <v>46</v>
      </c>
      <c r="E50" s="27"/>
      <c r="F50" s="27"/>
      <c r="G50" s="26" t="s">
        <v>47</v>
      </c>
      <c r="H50" s="27"/>
      <c r="I50" s="27"/>
      <c r="J50" s="27"/>
      <c r="K50" s="27"/>
      <c r="L50" s="25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2:12" ht="11.25">
      <c r="B60" s="6"/>
      <c r="L60" s="6"/>
    </row>
    <row r="61" spans="1:31" s="18" customFormat="1" ht="12.75">
      <c r="A61" s="14"/>
      <c r="B61" s="15"/>
      <c r="C61" s="14"/>
      <c r="D61" s="28" t="s">
        <v>48</v>
      </c>
      <c r="E61" s="17"/>
      <c r="F61" s="97" t="s">
        <v>49</v>
      </c>
      <c r="G61" s="28" t="s">
        <v>48</v>
      </c>
      <c r="H61" s="17"/>
      <c r="I61" s="17"/>
      <c r="J61" s="98" t="s">
        <v>49</v>
      </c>
      <c r="K61" s="17"/>
      <c r="L61" s="25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2:12" ht="11.25">
      <c r="B62" s="6"/>
      <c r="L62" s="6"/>
    </row>
    <row r="63" spans="2:12" ht="11.25">
      <c r="B63" s="6"/>
      <c r="L63" s="6"/>
    </row>
    <row r="64" spans="2:12" ht="11.25">
      <c r="B64" s="6"/>
      <c r="L64" s="6"/>
    </row>
    <row r="65" spans="1:31" s="18" customFormat="1" ht="12.75">
      <c r="A65" s="14"/>
      <c r="B65" s="15"/>
      <c r="C65" s="14"/>
      <c r="D65" s="26" t="s">
        <v>50</v>
      </c>
      <c r="E65" s="29"/>
      <c r="F65" s="29"/>
      <c r="G65" s="26" t="s">
        <v>51</v>
      </c>
      <c r="H65" s="29"/>
      <c r="I65" s="29"/>
      <c r="J65" s="29"/>
      <c r="K65" s="29"/>
      <c r="L65" s="25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2:12" ht="11.25">
      <c r="B75" s="6"/>
      <c r="L75" s="6"/>
    </row>
    <row r="76" spans="1:31" s="18" customFormat="1" ht="12.75">
      <c r="A76" s="14"/>
      <c r="B76" s="15"/>
      <c r="C76" s="14"/>
      <c r="D76" s="28" t="s">
        <v>48</v>
      </c>
      <c r="E76" s="17"/>
      <c r="F76" s="97" t="s">
        <v>49</v>
      </c>
      <c r="G76" s="28" t="s">
        <v>48</v>
      </c>
      <c r="H76" s="17"/>
      <c r="I76" s="17"/>
      <c r="J76" s="98" t="s">
        <v>49</v>
      </c>
      <c r="K76" s="17"/>
      <c r="L76" s="25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s="18" customFormat="1" ht="14.25" customHeight="1">
      <c r="A77" s="14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25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81" spans="1:31" s="18" customFormat="1" ht="6.75" customHeight="1">
      <c r="A81" s="14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25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s="18" customFormat="1" ht="24.75" customHeight="1">
      <c r="A82" s="14"/>
      <c r="B82" s="15"/>
      <c r="C82" s="7" t="s">
        <v>99</v>
      </c>
      <c r="D82" s="14"/>
      <c r="E82" s="14"/>
      <c r="F82" s="14"/>
      <c r="G82" s="14"/>
      <c r="H82" s="14"/>
      <c r="I82" s="14"/>
      <c r="J82" s="14"/>
      <c r="K82" s="14"/>
      <c r="L82" s="25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s="18" customFormat="1" ht="6.75" customHeigh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25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s="18" customFormat="1" ht="12" customHeight="1">
      <c r="A84" s="14"/>
      <c r="B84" s="15"/>
      <c r="C84" s="11" t="s">
        <v>13</v>
      </c>
      <c r="D84" s="14"/>
      <c r="E84" s="14"/>
      <c r="F84" s="14"/>
      <c r="G84" s="14"/>
      <c r="H84" s="14"/>
      <c r="I84" s="14"/>
      <c r="J84" s="14"/>
      <c r="K84" s="14"/>
      <c r="L84" s="25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s="18" customFormat="1" ht="16.5" customHeight="1">
      <c r="A85" s="14"/>
      <c r="B85" s="15"/>
      <c r="C85" s="14"/>
      <c r="D85" s="14"/>
      <c r="E85" s="209" t="str">
        <f>E7</f>
        <v>Rekonstrukce  dětského hřiště  v Lískovci</v>
      </c>
      <c r="F85" s="209"/>
      <c r="G85" s="209"/>
      <c r="H85" s="209"/>
      <c r="I85" s="14"/>
      <c r="J85" s="14"/>
      <c r="K85" s="14"/>
      <c r="L85" s="25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s="18" customFormat="1" ht="12" customHeight="1">
      <c r="A86" s="14"/>
      <c r="B86" s="15"/>
      <c r="C86" s="11" t="s">
        <v>97</v>
      </c>
      <c r="D86" s="14"/>
      <c r="E86" s="14"/>
      <c r="F86" s="14"/>
      <c r="G86" s="14"/>
      <c r="H86" s="14"/>
      <c r="I86" s="14"/>
      <c r="J86" s="14"/>
      <c r="K86" s="14"/>
      <c r="L86" s="25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s="18" customFormat="1" ht="16.5" customHeight="1">
      <c r="A87" s="14"/>
      <c r="B87" s="15"/>
      <c r="C87" s="14"/>
      <c r="D87" s="14"/>
      <c r="E87" s="197" t="str">
        <f>E9</f>
        <v>SO 03 - SO 03 - Oplocení</v>
      </c>
      <c r="F87" s="197"/>
      <c r="G87" s="197"/>
      <c r="H87" s="197"/>
      <c r="I87" s="14"/>
      <c r="J87" s="14"/>
      <c r="K87" s="14"/>
      <c r="L87" s="25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s="18" customFormat="1" ht="6.75" customHeigh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25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s="18" customFormat="1" ht="12" customHeight="1">
      <c r="A89" s="14"/>
      <c r="B89" s="15"/>
      <c r="C89" s="11" t="s">
        <v>17</v>
      </c>
      <c r="D89" s="14"/>
      <c r="E89" s="14"/>
      <c r="F89" s="12" t="str">
        <f>F12</f>
        <v>Frýdek - Místek</v>
      </c>
      <c r="G89" s="14"/>
      <c r="H89" s="14"/>
      <c r="I89" s="11" t="s">
        <v>19</v>
      </c>
      <c r="J89" s="80" t="str">
        <f>IF(J12="","",J12)</f>
        <v>22. 4. 2020</v>
      </c>
      <c r="K89" s="14"/>
      <c r="L89" s="25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s="18" customFormat="1" ht="6.75" customHeight="1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25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s="18" customFormat="1" ht="15" customHeight="1">
      <c r="A91" s="14"/>
      <c r="B91" s="15"/>
      <c r="C91" s="11" t="s">
        <v>21</v>
      </c>
      <c r="D91" s="14"/>
      <c r="E91" s="14"/>
      <c r="F91" s="12" t="str">
        <f>E15</f>
        <v>Statutární město   Frýdek - Místek</v>
      </c>
      <c r="G91" s="14"/>
      <c r="H91" s="14"/>
      <c r="I91" s="11" t="s">
        <v>27</v>
      </c>
      <c r="J91" s="99" t="str">
        <f>E21</f>
        <v>Sapekor s.r.o.</v>
      </c>
      <c r="K91" s="14"/>
      <c r="L91" s="25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s="18" customFormat="1" ht="15" customHeight="1">
      <c r="A92" s="14"/>
      <c r="B92" s="15"/>
      <c r="C92" s="11" t="s">
        <v>25</v>
      </c>
      <c r="D92" s="14"/>
      <c r="E92" s="14"/>
      <c r="F92" s="12" t="str">
        <f>IF(E18="","",E18)</f>
        <v> </v>
      </c>
      <c r="G92" s="14"/>
      <c r="H92" s="14"/>
      <c r="I92" s="11" t="s">
        <v>30</v>
      </c>
      <c r="J92" s="99" t="str">
        <f>E24</f>
        <v>Martin Pniok</v>
      </c>
      <c r="K92" s="14"/>
      <c r="L92" s="25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s="18" customFormat="1" ht="9.75" customHeigh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25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s="18" customFormat="1" ht="29.25" customHeight="1">
      <c r="A94" s="14"/>
      <c r="B94" s="15"/>
      <c r="C94" s="100" t="s">
        <v>100</v>
      </c>
      <c r="D94" s="91"/>
      <c r="E94" s="91"/>
      <c r="F94" s="91"/>
      <c r="G94" s="91"/>
      <c r="H94" s="91"/>
      <c r="I94" s="91"/>
      <c r="J94" s="101" t="s">
        <v>101</v>
      </c>
      <c r="K94" s="91"/>
      <c r="L94" s="25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s="18" customFormat="1" ht="9.75" customHeight="1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25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47" s="18" customFormat="1" ht="22.5" customHeight="1">
      <c r="A96" s="14"/>
      <c r="B96" s="15"/>
      <c r="C96" s="102" t="s">
        <v>102</v>
      </c>
      <c r="D96" s="14"/>
      <c r="E96" s="14"/>
      <c r="F96" s="14"/>
      <c r="G96" s="14"/>
      <c r="H96" s="14"/>
      <c r="I96" s="14"/>
      <c r="J96" s="86">
        <f>J120</f>
        <v>0</v>
      </c>
      <c r="K96" s="14"/>
      <c r="L96" s="25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U96" s="3" t="s">
        <v>103</v>
      </c>
    </row>
    <row r="97" spans="2:12" s="103" customFormat="1" ht="24.75" customHeight="1">
      <c r="B97" s="104"/>
      <c r="D97" s="105" t="s">
        <v>104</v>
      </c>
      <c r="E97" s="106"/>
      <c r="F97" s="106"/>
      <c r="G97" s="106"/>
      <c r="H97" s="106"/>
      <c r="I97" s="106"/>
      <c r="J97" s="107">
        <f>J121</f>
        <v>0</v>
      </c>
      <c r="L97" s="104"/>
    </row>
    <row r="98" spans="2:12" s="108" customFormat="1" ht="19.5" customHeight="1">
      <c r="B98" s="109"/>
      <c r="D98" s="110" t="s">
        <v>105</v>
      </c>
      <c r="E98" s="111"/>
      <c r="F98" s="111"/>
      <c r="G98" s="111"/>
      <c r="H98" s="111"/>
      <c r="I98" s="111"/>
      <c r="J98" s="112">
        <f>J122</f>
        <v>0</v>
      </c>
      <c r="L98" s="109"/>
    </row>
    <row r="99" spans="2:12" s="108" customFormat="1" ht="19.5" customHeight="1">
      <c r="B99" s="109"/>
      <c r="D99" s="110" t="s">
        <v>309</v>
      </c>
      <c r="E99" s="111"/>
      <c r="F99" s="111"/>
      <c r="G99" s="111"/>
      <c r="H99" s="111"/>
      <c r="I99" s="111"/>
      <c r="J99" s="112">
        <f>J133</f>
        <v>0</v>
      </c>
      <c r="L99" s="109"/>
    </row>
    <row r="100" spans="2:12" s="108" customFormat="1" ht="19.5" customHeight="1">
      <c r="B100" s="109"/>
      <c r="D100" s="110" t="s">
        <v>108</v>
      </c>
      <c r="E100" s="111"/>
      <c r="F100" s="111"/>
      <c r="G100" s="111"/>
      <c r="H100" s="111"/>
      <c r="I100" s="111"/>
      <c r="J100" s="112">
        <f>J143</f>
        <v>0</v>
      </c>
      <c r="L100" s="109"/>
    </row>
    <row r="101" spans="1:31" s="18" customFormat="1" ht="21.75" customHeight="1">
      <c r="A101" s="14"/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25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8" customFormat="1" ht="6.75" customHeight="1">
      <c r="A102" s="14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25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6" spans="1:31" s="18" customFormat="1" ht="6.75" customHeight="1">
      <c r="A106" s="14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25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s="18" customFormat="1" ht="24.75" customHeight="1">
      <c r="A107" s="14"/>
      <c r="B107" s="15"/>
      <c r="C107" s="7" t="s">
        <v>109</v>
      </c>
      <c r="D107" s="14"/>
      <c r="E107" s="14"/>
      <c r="F107" s="14"/>
      <c r="G107" s="14"/>
      <c r="H107" s="14"/>
      <c r="I107" s="14"/>
      <c r="J107" s="14"/>
      <c r="K107" s="14"/>
      <c r="L107" s="25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s="18" customFormat="1" ht="6.75" customHeight="1">
      <c r="A108" s="14"/>
      <c r="B108" s="15"/>
      <c r="C108" s="14"/>
      <c r="D108" s="14"/>
      <c r="E108" s="14"/>
      <c r="F108" s="14"/>
      <c r="G108" s="14"/>
      <c r="H108" s="14"/>
      <c r="I108" s="14"/>
      <c r="J108" s="14"/>
      <c r="K108" s="14"/>
      <c r="L108" s="25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18" customFormat="1" ht="12" customHeight="1">
      <c r="A109" s="14"/>
      <c r="B109" s="15"/>
      <c r="C109" s="11" t="s">
        <v>13</v>
      </c>
      <c r="D109" s="14"/>
      <c r="E109" s="14"/>
      <c r="F109" s="14"/>
      <c r="G109" s="14"/>
      <c r="H109" s="14"/>
      <c r="I109" s="14"/>
      <c r="J109" s="14"/>
      <c r="K109" s="14"/>
      <c r="L109" s="25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s="18" customFormat="1" ht="16.5" customHeight="1">
      <c r="A110" s="14"/>
      <c r="B110" s="15"/>
      <c r="C110" s="14"/>
      <c r="D110" s="14"/>
      <c r="E110" s="209" t="str">
        <f>E7</f>
        <v>Rekonstrukce  dětského hřiště  v Lískovci</v>
      </c>
      <c r="F110" s="209"/>
      <c r="G110" s="209"/>
      <c r="H110" s="209"/>
      <c r="I110" s="14"/>
      <c r="J110" s="14"/>
      <c r="K110" s="14"/>
      <c r="L110" s="25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s="18" customFormat="1" ht="12" customHeight="1">
      <c r="A111" s="14"/>
      <c r="B111" s="15"/>
      <c r="C111" s="11" t="s">
        <v>97</v>
      </c>
      <c r="D111" s="14"/>
      <c r="E111" s="14"/>
      <c r="F111" s="14"/>
      <c r="G111" s="14"/>
      <c r="H111" s="14"/>
      <c r="I111" s="14"/>
      <c r="J111" s="14"/>
      <c r="K111" s="14"/>
      <c r="L111" s="25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s="18" customFormat="1" ht="16.5" customHeight="1">
      <c r="A112" s="14"/>
      <c r="B112" s="15"/>
      <c r="C112" s="14"/>
      <c r="D112" s="14"/>
      <c r="E112" s="197" t="str">
        <f>E9</f>
        <v>SO 03 - SO 03 - Oplocení</v>
      </c>
      <c r="F112" s="197"/>
      <c r="G112" s="197"/>
      <c r="H112" s="197"/>
      <c r="I112" s="14"/>
      <c r="J112" s="14"/>
      <c r="K112" s="14"/>
      <c r="L112" s="25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s="18" customFormat="1" ht="6.75" customHeight="1">
      <c r="A113" s="14"/>
      <c r="B113" s="15"/>
      <c r="C113" s="14"/>
      <c r="D113" s="14"/>
      <c r="E113" s="14"/>
      <c r="F113" s="14"/>
      <c r="G113" s="14"/>
      <c r="H113" s="14"/>
      <c r="I113" s="14"/>
      <c r="J113" s="14"/>
      <c r="K113" s="14"/>
      <c r="L113" s="25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s="18" customFormat="1" ht="12" customHeight="1">
      <c r="A114" s="14"/>
      <c r="B114" s="15"/>
      <c r="C114" s="11" t="s">
        <v>17</v>
      </c>
      <c r="D114" s="14"/>
      <c r="E114" s="14"/>
      <c r="F114" s="12" t="str">
        <f>F12</f>
        <v>Frýdek - Místek</v>
      </c>
      <c r="G114" s="14"/>
      <c r="H114" s="14"/>
      <c r="I114" s="11" t="s">
        <v>19</v>
      </c>
      <c r="J114" s="80" t="str">
        <f>IF(J12="","",J12)</f>
        <v>22. 4. 2020</v>
      </c>
      <c r="K114" s="14"/>
      <c r="L114" s="25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s="18" customFormat="1" ht="6.75" customHeight="1">
      <c r="A115" s="14"/>
      <c r="B115" s="15"/>
      <c r="C115" s="14"/>
      <c r="D115" s="14"/>
      <c r="E115" s="14"/>
      <c r="F115" s="14"/>
      <c r="G115" s="14"/>
      <c r="H115" s="14"/>
      <c r="I115" s="14"/>
      <c r="J115" s="14"/>
      <c r="K115" s="14"/>
      <c r="L115" s="25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s="18" customFormat="1" ht="15" customHeight="1">
      <c r="A116" s="14"/>
      <c r="B116" s="15"/>
      <c r="C116" s="11" t="s">
        <v>21</v>
      </c>
      <c r="D116" s="14"/>
      <c r="E116" s="14"/>
      <c r="F116" s="12" t="str">
        <f>E15</f>
        <v>Statutární město   Frýdek - Místek</v>
      </c>
      <c r="G116" s="14"/>
      <c r="H116" s="14"/>
      <c r="I116" s="11" t="s">
        <v>27</v>
      </c>
      <c r="J116" s="99" t="str">
        <f>E21</f>
        <v>Sapekor s.r.o.</v>
      </c>
      <c r="K116" s="14"/>
      <c r="L116" s="25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s="18" customFormat="1" ht="15" customHeight="1">
      <c r="A117" s="14"/>
      <c r="B117" s="15"/>
      <c r="C117" s="11" t="s">
        <v>25</v>
      </c>
      <c r="D117" s="14"/>
      <c r="E117" s="14"/>
      <c r="F117" s="12" t="str">
        <f>IF(E18="","",E18)</f>
        <v> </v>
      </c>
      <c r="G117" s="14"/>
      <c r="H117" s="14"/>
      <c r="I117" s="11" t="s">
        <v>30</v>
      </c>
      <c r="J117" s="99" t="str">
        <f>E24</f>
        <v>Martin Pniok</v>
      </c>
      <c r="K117" s="14"/>
      <c r="L117" s="25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s="18" customFormat="1" ht="9.75" customHeight="1">
      <c r="A118" s="14"/>
      <c r="B118" s="15"/>
      <c r="C118" s="14"/>
      <c r="D118" s="14"/>
      <c r="E118" s="14"/>
      <c r="F118" s="14"/>
      <c r="G118" s="14"/>
      <c r="H118" s="14"/>
      <c r="I118" s="14"/>
      <c r="J118" s="14"/>
      <c r="K118" s="14"/>
      <c r="L118" s="25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s="119" customFormat="1" ht="29.25" customHeight="1">
      <c r="A119" s="113"/>
      <c r="B119" s="114"/>
      <c r="C119" s="115" t="s">
        <v>110</v>
      </c>
      <c r="D119" s="116" t="s">
        <v>58</v>
      </c>
      <c r="E119" s="116" t="s">
        <v>54</v>
      </c>
      <c r="F119" s="116" t="s">
        <v>55</v>
      </c>
      <c r="G119" s="116" t="s">
        <v>111</v>
      </c>
      <c r="H119" s="116" t="s">
        <v>112</v>
      </c>
      <c r="I119" s="116" t="s">
        <v>113</v>
      </c>
      <c r="J119" s="116" t="s">
        <v>101</v>
      </c>
      <c r="K119" s="117" t="s">
        <v>114</v>
      </c>
      <c r="L119" s="118"/>
      <c r="M119" s="46"/>
      <c r="N119" s="47" t="s">
        <v>37</v>
      </c>
      <c r="O119" s="47" t="s">
        <v>115</v>
      </c>
      <c r="P119" s="47" t="s">
        <v>116</v>
      </c>
      <c r="Q119" s="47" t="s">
        <v>117</v>
      </c>
      <c r="R119" s="47" t="s">
        <v>118</v>
      </c>
      <c r="S119" s="47" t="s">
        <v>119</v>
      </c>
      <c r="T119" s="48" t="s">
        <v>120</v>
      </c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</row>
    <row r="120" spans="1:63" s="18" customFormat="1" ht="22.5" customHeight="1">
      <c r="A120" s="14"/>
      <c r="B120" s="15"/>
      <c r="C120" s="54" t="s">
        <v>121</v>
      </c>
      <c r="D120" s="14"/>
      <c r="E120" s="14"/>
      <c r="F120" s="14"/>
      <c r="G120" s="14"/>
      <c r="H120" s="14"/>
      <c r="I120" s="14"/>
      <c r="J120" s="120">
        <f>BK120</f>
        <v>0</v>
      </c>
      <c r="K120" s="14"/>
      <c r="L120" s="15"/>
      <c r="M120" s="49"/>
      <c r="N120" s="40"/>
      <c r="O120" s="50"/>
      <c r="P120" s="121">
        <f>P121</f>
        <v>66.27686800000001</v>
      </c>
      <c r="Q120" s="50"/>
      <c r="R120" s="121">
        <f>R121</f>
        <v>3.96239</v>
      </c>
      <c r="S120" s="50"/>
      <c r="T120" s="122">
        <f>T121</f>
        <v>0</v>
      </c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3" t="s">
        <v>72</v>
      </c>
      <c r="AU120" s="3" t="s">
        <v>103</v>
      </c>
      <c r="BK120" s="123">
        <f>BK121</f>
        <v>0</v>
      </c>
    </row>
    <row r="121" spans="2:63" s="124" customFormat="1" ht="25.5" customHeight="1">
      <c r="B121" s="125"/>
      <c r="D121" s="126" t="s">
        <v>72</v>
      </c>
      <c r="E121" s="127" t="s">
        <v>122</v>
      </c>
      <c r="F121" s="127" t="s">
        <v>123</v>
      </c>
      <c r="J121" s="128">
        <f>BK121</f>
        <v>0</v>
      </c>
      <c r="L121" s="125"/>
      <c r="M121" s="129"/>
      <c r="N121" s="130"/>
      <c r="O121" s="130"/>
      <c r="P121" s="131">
        <f>P122+P133+P143</f>
        <v>66.27686800000001</v>
      </c>
      <c r="Q121" s="130"/>
      <c r="R121" s="131">
        <f>R122+R133+R143</f>
        <v>3.96239</v>
      </c>
      <c r="S121" s="130"/>
      <c r="T121" s="132">
        <f>T122+T133+T143</f>
        <v>0</v>
      </c>
      <c r="AR121" s="126" t="s">
        <v>81</v>
      </c>
      <c r="AT121" s="133" t="s">
        <v>72</v>
      </c>
      <c r="AU121" s="133" t="s">
        <v>73</v>
      </c>
      <c r="AY121" s="126" t="s">
        <v>124</v>
      </c>
      <c r="BK121" s="134">
        <f>BK122+BK133+BK143</f>
        <v>0</v>
      </c>
    </row>
    <row r="122" spans="2:63" s="124" customFormat="1" ht="22.5" customHeight="1">
      <c r="B122" s="125"/>
      <c r="D122" s="126" t="s">
        <v>72</v>
      </c>
      <c r="E122" s="135" t="s">
        <v>81</v>
      </c>
      <c r="F122" s="135" t="s">
        <v>125</v>
      </c>
      <c r="J122" s="136">
        <f>BK122</f>
        <v>0</v>
      </c>
      <c r="L122" s="125"/>
      <c r="M122" s="129"/>
      <c r="N122" s="130"/>
      <c r="O122" s="130"/>
      <c r="P122" s="131">
        <f>SUM(P123:P132)</f>
        <v>20.651568</v>
      </c>
      <c r="Q122" s="130"/>
      <c r="R122" s="131">
        <f>SUM(R123:R132)</f>
        <v>0</v>
      </c>
      <c r="S122" s="130"/>
      <c r="T122" s="132">
        <f>SUM(T123:T132)</f>
        <v>0</v>
      </c>
      <c r="AR122" s="126" t="s">
        <v>81</v>
      </c>
      <c r="AT122" s="133" t="s">
        <v>72</v>
      </c>
      <c r="AU122" s="133" t="s">
        <v>81</v>
      </c>
      <c r="AY122" s="126" t="s">
        <v>124</v>
      </c>
      <c r="BK122" s="134">
        <f>SUM(BK123:BK132)</f>
        <v>0</v>
      </c>
    </row>
    <row r="123" spans="1:65" s="18" customFormat="1" ht="21.75" customHeight="1">
      <c r="A123" s="14"/>
      <c r="B123" s="137"/>
      <c r="C123" s="138" t="s">
        <v>81</v>
      </c>
      <c r="D123" s="138" t="s">
        <v>126</v>
      </c>
      <c r="E123" s="139" t="s">
        <v>310</v>
      </c>
      <c r="F123" s="140" t="s">
        <v>311</v>
      </c>
      <c r="G123" s="141" t="s">
        <v>287</v>
      </c>
      <c r="H123" s="142">
        <v>18.9</v>
      </c>
      <c r="I123" s="143">
        <v>0</v>
      </c>
      <c r="J123" s="143">
        <f>ROUND(I123*H123,2)</f>
        <v>0</v>
      </c>
      <c r="K123" s="140" t="s">
        <v>130</v>
      </c>
      <c r="L123" s="15"/>
      <c r="M123" s="144"/>
      <c r="N123" s="145" t="s">
        <v>38</v>
      </c>
      <c r="O123" s="146">
        <v>0.678</v>
      </c>
      <c r="P123" s="146">
        <f>O123*H123</f>
        <v>12.8142</v>
      </c>
      <c r="Q123" s="146">
        <v>0</v>
      </c>
      <c r="R123" s="146">
        <f>Q123*H123</f>
        <v>0</v>
      </c>
      <c r="S123" s="146">
        <v>0</v>
      </c>
      <c r="T123" s="147">
        <f>S123*H123</f>
        <v>0</v>
      </c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R123" s="148" t="s">
        <v>131</v>
      </c>
      <c r="AT123" s="148" t="s">
        <v>126</v>
      </c>
      <c r="AU123" s="148" t="s">
        <v>83</v>
      </c>
      <c r="AY123" s="3" t="s">
        <v>124</v>
      </c>
      <c r="BE123" s="149">
        <f>IF(N123="základní",J123,0)</f>
        <v>0</v>
      </c>
      <c r="BF123" s="149">
        <f>IF(N123="snížená",J123,0)</f>
        <v>0</v>
      </c>
      <c r="BG123" s="149">
        <f>IF(N123="zákl. přenesená",J123,0)</f>
        <v>0</v>
      </c>
      <c r="BH123" s="149">
        <f>IF(N123="sníž. přenesená",J123,0)</f>
        <v>0</v>
      </c>
      <c r="BI123" s="149">
        <f>IF(N123="nulová",J123,0)</f>
        <v>0</v>
      </c>
      <c r="BJ123" s="3" t="s">
        <v>81</v>
      </c>
      <c r="BK123" s="149">
        <f>ROUND(I123*H123,2)</f>
        <v>0</v>
      </c>
      <c r="BL123" s="3" t="s">
        <v>131</v>
      </c>
      <c r="BM123" s="148" t="s">
        <v>312</v>
      </c>
    </row>
    <row r="124" spans="2:51" s="150" customFormat="1" ht="11.25">
      <c r="B124" s="151"/>
      <c r="D124" s="152" t="s">
        <v>133</v>
      </c>
      <c r="E124" s="153"/>
      <c r="F124" s="154" t="s">
        <v>313</v>
      </c>
      <c r="H124" s="155">
        <v>18.9</v>
      </c>
      <c r="L124" s="151"/>
      <c r="M124" s="156"/>
      <c r="N124" s="157"/>
      <c r="O124" s="157"/>
      <c r="P124" s="157"/>
      <c r="Q124" s="157"/>
      <c r="R124" s="157"/>
      <c r="S124" s="157"/>
      <c r="T124" s="158"/>
      <c r="AT124" s="153" t="s">
        <v>133</v>
      </c>
      <c r="AU124" s="153" t="s">
        <v>83</v>
      </c>
      <c r="AV124" s="150" t="s">
        <v>83</v>
      </c>
      <c r="AW124" s="150" t="s">
        <v>29</v>
      </c>
      <c r="AX124" s="150" t="s">
        <v>81</v>
      </c>
      <c r="AY124" s="153" t="s">
        <v>124</v>
      </c>
    </row>
    <row r="125" spans="1:65" s="18" customFormat="1" ht="21.75" customHeight="1">
      <c r="A125" s="14"/>
      <c r="B125" s="137"/>
      <c r="C125" s="138" t="s">
        <v>83</v>
      </c>
      <c r="D125" s="138" t="s">
        <v>126</v>
      </c>
      <c r="E125" s="139" t="s">
        <v>314</v>
      </c>
      <c r="F125" s="140" t="s">
        <v>315</v>
      </c>
      <c r="G125" s="141" t="s">
        <v>287</v>
      </c>
      <c r="H125" s="142">
        <v>18.9</v>
      </c>
      <c r="I125" s="143">
        <v>0</v>
      </c>
      <c r="J125" s="143">
        <f>ROUND(I125*H125,2)</f>
        <v>0</v>
      </c>
      <c r="K125" s="140" t="s">
        <v>130</v>
      </c>
      <c r="L125" s="15"/>
      <c r="M125" s="144"/>
      <c r="N125" s="145" t="s">
        <v>38</v>
      </c>
      <c r="O125" s="146">
        <v>0.336</v>
      </c>
      <c r="P125" s="146">
        <f>O125*H125</f>
        <v>6.3504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R125" s="148" t="s">
        <v>131</v>
      </c>
      <c r="AT125" s="148" t="s">
        <v>126</v>
      </c>
      <c r="AU125" s="148" t="s">
        <v>83</v>
      </c>
      <c r="AY125" s="3" t="s">
        <v>124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3" t="s">
        <v>81</v>
      </c>
      <c r="BK125" s="149">
        <f>ROUND(I125*H125,2)</f>
        <v>0</v>
      </c>
      <c r="BL125" s="3" t="s">
        <v>131</v>
      </c>
      <c r="BM125" s="148" t="s">
        <v>316</v>
      </c>
    </row>
    <row r="126" spans="1:65" s="18" customFormat="1" ht="21.75" customHeight="1">
      <c r="A126" s="14"/>
      <c r="B126" s="137"/>
      <c r="C126" s="138" t="s">
        <v>140</v>
      </c>
      <c r="D126" s="138" t="s">
        <v>126</v>
      </c>
      <c r="E126" s="139" t="s">
        <v>137</v>
      </c>
      <c r="F126" s="140" t="s">
        <v>138</v>
      </c>
      <c r="G126" s="141" t="s">
        <v>129</v>
      </c>
      <c r="H126" s="142">
        <v>1.484</v>
      </c>
      <c r="I126" s="143">
        <v>0</v>
      </c>
      <c r="J126" s="143">
        <f>ROUND(I126*H126,2)</f>
        <v>0</v>
      </c>
      <c r="K126" s="140" t="s">
        <v>130</v>
      </c>
      <c r="L126" s="15"/>
      <c r="M126" s="144"/>
      <c r="N126" s="145" t="s">
        <v>38</v>
      </c>
      <c r="O126" s="146">
        <v>0.709</v>
      </c>
      <c r="P126" s="146">
        <f>O126*H126</f>
        <v>1.0521559999999999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R126" s="148" t="s">
        <v>131</v>
      </c>
      <c r="AT126" s="148" t="s">
        <v>126</v>
      </c>
      <c r="AU126" s="148" t="s">
        <v>83</v>
      </c>
      <c r="AY126" s="3" t="s">
        <v>124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3" t="s">
        <v>81</v>
      </c>
      <c r="BK126" s="149">
        <f>ROUND(I126*H126,2)</f>
        <v>0</v>
      </c>
      <c r="BL126" s="3" t="s">
        <v>131</v>
      </c>
      <c r="BM126" s="148" t="s">
        <v>317</v>
      </c>
    </row>
    <row r="127" spans="2:51" s="150" customFormat="1" ht="11.25">
      <c r="B127" s="151"/>
      <c r="D127" s="152" t="s">
        <v>133</v>
      </c>
      <c r="E127" s="153"/>
      <c r="F127" s="154" t="s">
        <v>318</v>
      </c>
      <c r="H127" s="155">
        <v>1.484</v>
      </c>
      <c r="L127" s="151"/>
      <c r="M127" s="156"/>
      <c r="N127" s="157"/>
      <c r="O127" s="157"/>
      <c r="P127" s="157"/>
      <c r="Q127" s="157"/>
      <c r="R127" s="157"/>
      <c r="S127" s="157"/>
      <c r="T127" s="158"/>
      <c r="AT127" s="153" t="s">
        <v>133</v>
      </c>
      <c r="AU127" s="153" t="s">
        <v>83</v>
      </c>
      <c r="AV127" s="150" t="s">
        <v>83</v>
      </c>
      <c r="AW127" s="150" t="s">
        <v>29</v>
      </c>
      <c r="AX127" s="150" t="s">
        <v>81</v>
      </c>
      <c r="AY127" s="153" t="s">
        <v>124</v>
      </c>
    </row>
    <row r="128" spans="1:65" s="18" customFormat="1" ht="21.75" customHeight="1">
      <c r="A128" s="14"/>
      <c r="B128" s="137"/>
      <c r="C128" s="138" t="s">
        <v>131</v>
      </c>
      <c r="D128" s="138" t="s">
        <v>126</v>
      </c>
      <c r="E128" s="139" t="s">
        <v>141</v>
      </c>
      <c r="F128" s="140" t="s">
        <v>142</v>
      </c>
      <c r="G128" s="141" t="s">
        <v>129</v>
      </c>
      <c r="H128" s="142">
        <v>1.484</v>
      </c>
      <c r="I128" s="143">
        <v>0</v>
      </c>
      <c r="J128" s="143">
        <f>ROUND(I128*H128,2)</f>
        <v>0</v>
      </c>
      <c r="K128" s="140" t="s">
        <v>130</v>
      </c>
      <c r="L128" s="15"/>
      <c r="M128" s="144"/>
      <c r="N128" s="145" t="s">
        <v>38</v>
      </c>
      <c r="O128" s="146">
        <v>0.08700000000000001</v>
      </c>
      <c r="P128" s="146">
        <f>O128*H128</f>
        <v>0.129108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R128" s="148" t="s">
        <v>131</v>
      </c>
      <c r="AT128" s="148" t="s">
        <v>126</v>
      </c>
      <c r="AU128" s="148" t="s">
        <v>83</v>
      </c>
      <c r="AY128" s="3" t="s">
        <v>124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3" t="s">
        <v>81</v>
      </c>
      <c r="BK128" s="149">
        <f>ROUND(I128*H128,2)</f>
        <v>0</v>
      </c>
      <c r="BL128" s="3" t="s">
        <v>131</v>
      </c>
      <c r="BM128" s="148" t="s">
        <v>319</v>
      </c>
    </row>
    <row r="129" spans="1:65" s="18" customFormat="1" ht="21.75" customHeight="1">
      <c r="A129" s="14"/>
      <c r="B129" s="137"/>
      <c r="C129" s="138" t="s">
        <v>147</v>
      </c>
      <c r="D129" s="138" t="s">
        <v>126</v>
      </c>
      <c r="E129" s="139" t="s">
        <v>144</v>
      </c>
      <c r="F129" s="140" t="s">
        <v>145</v>
      </c>
      <c r="G129" s="141" t="s">
        <v>129</v>
      </c>
      <c r="H129" s="142">
        <v>1.484</v>
      </c>
      <c r="I129" s="143">
        <v>0</v>
      </c>
      <c r="J129" s="143">
        <f>ROUND(I129*H129,2)</f>
        <v>0</v>
      </c>
      <c r="K129" s="140" t="s">
        <v>130</v>
      </c>
      <c r="L129" s="15"/>
      <c r="M129" s="144"/>
      <c r="N129" s="145" t="s">
        <v>38</v>
      </c>
      <c r="O129" s="146">
        <v>0.197</v>
      </c>
      <c r="P129" s="146">
        <f>O129*H129</f>
        <v>0.292348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R129" s="148" t="s">
        <v>131</v>
      </c>
      <c r="AT129" s="148" t="s">
        <v>126</v>
      </c>
      <c r="AU129" s="148" t="s">
        <v>83</v>
      </c>
      <c r="AY129" s="3" t="s">
        <v>124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3" t="s">
        <v>81</v>
      </c>
      <c r="BK129" s="149">
        <f>ROUND(I129*H129,2)</f>
        <v>0</v>
      </c>
      <c r="BL129" s="3" t="s">
        <v>131</v>
      </c>
      <c r="BM129" s="148" t="s">
        <v>320</v>
      </c>
    </row>
    <row r="130" spans="1:65" s="18" customFormat="1" ht="21.75" customHeight="1">
      <c r="A130" s="14"/>
      <c r="B130" s="137"/>
      <c r="C130" s="138" t="s">
        <v>153</v>
      </c>
      <c r="D130" s="138" t="s">
        <v>126</v>
      </c>
      <c r="E130" s="139" t="s">
        <v>148</v>
      </c>
      <c r="F130" s="140" t="s">
        <v>149</v>
      </c>
      <c r="G130" s="141" t="s">
        <v>150</v>
      </c>
      <c r="H130" s="142">
        <v>2.6710000000000003</v>
      </c>
      <c r="I130" s="143">
        <v>0</v>
      </c>
      <c r="J130" s="143">
        <f>ROUND(I130*H130,2)</f>
        <v>0</v>
      </c>
      <c r="K130" s="140" t="s">
        <v>130</v>
      </c>
      <c r="L130" s="15"/>
      <c r="M130" s="144"/>
      <c r="N130" s="145" t="s">
        <v>38</v>
      </c>
      <c r="O130" s="146">
        <v>0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R130" s="148" t="s">
        <v>131</v>
      </c>
      <c r="AT130" s="148" t="s">
        <v>126</v>
      </c>
      <c r="AU130" s="148" t="s">
        <v>83</v>
      </c>
      <c r="AY130" s="3" t="s">
        <v>124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3" t="s">
        <v>81</v>
      </c>
      <c r="BK130" s="149">
        <f>ROUND(I130*H130,2)</f>
        <v>0</v>
      </c>
      <c r="BL130" s="3" t="s">
        <v>131</v>
      </c>
      <c r="BM130" s="148" t="s">
        <v>321</v>
      </c>
    </row>
    <row r="131" spans="2:51" s="150" customFormat="1" ht="11.25">
      <c r="B131" s="151"/>
      <c r="D131" s="152" t="s">
        <v>133</v>
      </c>
      <c r="E131" s="153"/>
      <c r="F131" s="154" t="s">
        <v>322</v>
      </c>
      <c r="H131" s="155">
        <v>2.6710000000000003</v>
      </c>
      <c r="L131" s="151"/>
      <c r="M131" s="156"/>
      <c r="N131" s="157"/>
      <c r="O131" s="157"/>
      <c r="P131" s="157"/>
      <c r="Q131" s="157"/>
      <c r="R131" s="157"/>
      <c r="S131" s="157"/>
      <c r="T131" s="158"/>
      <c r="AT131" s="153" t="s">
        <v>133</v>
      </c>
      <c r="AU131" s="153" t="s">
        <v>83</v>
      </c>
      <c r="AV131" s="150" t="s">
        <v>83</v>
      </c>
      <c r="AW131" s="150" t="s">
        <v>29</v>
      </c>
      <c r="AX131" s="150" t="s">
        <v>81</v>
      </c>
      <c r="AY131" s="153" t="s">
        <v>124</v>
      </c>
    </row>
    <row r="132" spans="1:65" s="18" customFormat="1" ht="16.5" customHeight="1">
      <c r="A132" s="14"/>
      <c r="B132" s="137"/>
      <c r="C132" s="138" t="s">
        <v>158</v>
      </c>
      <c r="D132" s="138" t="s">
        <v>126</v>
      </c>
      <c r="E132" s="139" t="s">
        <v>154</v>
      </c>
      <c r="F132" s="140" t="s">
        <v>155</v>
      </c>
      <c r="G132" s="141" t="s">
        <v>129</v>
      </c>
      <c r="H132" s="142">
        <v>1.484</v>
      </c>
      <c r="I132" s="143">
        <v>0</v>
      </c>
      <c r="J132" s="143">
        <f>ROUND(I132*H132,2)</f>
        <v>0</v>
      </c>
      <c r="K132" s="140" t="s">
        <v>130</v>
      </c>
      <c r="L132" s="15"/>
      <c r="M132" s="144"/>
      <c r="N132" s="145" t="s">
        <v>38</v>
      </c>
      <c r="O132" s="146">
        <v>0.009000000000000001</v>
      </c>
      <c r="P132" s="146">
        <f>O132*H132</f>
        <v>0.013356000000000002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R132" s="148" t="s">
        <v>131</v>
      </c>
      <c r="AT132" s="148" t="s">
        <v>126</v>
      </c>
      <c r="AU132" s="148" t="s">
        <v>83</v>
      </c>
      <c r="AY132" s="3" t="s">
        <v>124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3" t="s">
        <v>81</v>
      </c>
      <c r="BK132" s="149">
        <f>ROUND(I132*H132,2)</f>
        <v>0</v>
      </c>
      <c r="BL132" s="3" t="s">
        <v>131</v>
      </c>
      <c r="BM132" s="148" t="s">
        <v>323</v>
      </c>
    </row>
    <row r="133" spans="2:63" s="124" customFormat="1" ht="22.5" customHeight="1">
      <c r="B133" s="125"/>
      <c r="D133" s="126" t="s">
        <v>72</v>
      </c>
      <c r="E133" s="135" t="s">
        <v>140</v>
      </c>
      <c r="F133" s="135" t="s">
        <v>324</v>
      </c>
      <c r="J133" s="136">
        <f>BK133</f>
        <v>0</v>
      </c>
      <c r="L133" s="125"/>
      <c r="M133" s="129"/>
      <c r="N133" s="130"/>
      <c r="O133" s="130"/>
      <c r="P133" s="131">
        <f>SUM(P134:P142)</f>
        <v>43.050000000000004</v>
      </c>
      <c r="Q133" s="130"/>
      <c r="R133" s="131">
        <f>SUM(R134:R142)</f>
        <v>3.96239</v>
      </c>
      <c r="S133" s="130"/>
      <c r="T133" s="132">
        <f>SUM(T134:T142)</f>
        <v>0</v>
      </c>
      <c r="AR133" s="126" t="s">
        <v>81</v>
      </c>
      <c r="AT133" s="133" t="s">
        <v>72</v>
      </c>
      <c r="AU133" s="133" t="s">
        <v>81</v>
      </c>
      <c r="AY133" s="126" t="s">
        <v>124</v>
      </c>
      <c r="BK133" s="134">
        <f>SUM(BK134:BK142)</f>
        <v>0</v>
      </c>
    </row>
    <row r="134" spans="1:65" s="18" customFormat="1" ht="21.75" customHeight="1">
      <c r="A134" s="14"/>
      <c r="B134" s="137"/>
      <c r="C134" s="138" t="s">
        <v>166</v>
      </c>
      <c r="D134" s="138" t="s">
        <v>126</v>
      </c>
      <c r="E134" s="139" t="s">
        <v>325</v>
      </c>
      <c r="F134" s="140" t="s">
        <v>326</v>
      </c>
      <c r="G134" s="141" t="s">
        <v>201</v>
      </c>
      <c r="H134" s="142">
        <v>21</v>
      </c>
      <c r="I134" s="143">
        <v>0</v>
      </c>
      <c r="J134" s="143">
        <f aca="true" t="shared" si="0" ref="J134:J140">ROUND(I134*H134,2)</f>
        <v>0</v>
      </c>
      <c r="K134" s="140" t="s">
        <v>130</v>
      </c>
      <c r="L134" s="15"/>
      <c r="M134" s="144"/>
      <c r="N134" s="145" t="s">
        <v>38</v>
      </c>
      <c r="O134" s="146">
        <v>0.34</v>
      </c>
      <c r="P134" s="146">
        <f aca="true" t="shared" si="1" ref="P134:P140">O134*H134</f>
        <v>7.140000000000001</v>
      </c>
      <c r="Q134" s="146">
        <v>0.17489000000000002</v>
      </c>
      <c r="R134" s="146">
        <f aca="true" t="shared" si="2" ref="R134:R140">Q134*H134</f>
        <v>3.6726900000000002</v>
      </c>
      <c r="S134" s="146">
        <v>0</v>
      </c>
      <c r="T134" s="147">
        <f aca="true" t="shared" si="3" ref="T134:T140">S134*H134</f>
        <v>0</v>
      </c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R134" s="148" t="s">
        <v>131</v>
      </c>
      <c r="AT134" s="148" t="s">
        <v>126</v>
      </c>
      <c r="AU134" s="148" t="s">
        <v>83</v>
      </c>
      <c r="AY134" s="3" t="s">
        <v>124</v>
      </c>
      <c r="BE134" s="149">
        <f aca="true" t="shared" si="4" ref="BE134:BE140">IF(N134="základní",J134,0)</f>
        <v>0</v>
      </c>
      <c r="BF134" s="149">
        <f aca="true" t="shared" si="5" ref="BF134:BF140">IF(N134="snížená",J134,0)</f>
        <v>0</v>
      </c>
      <c r="BG134" s="149">
        <f aca="true" t="shared" si="6" ref="BG134:BG140">IF(N134="zákl. přenesená",J134,0)</f>
        <v>0</v>
      </c>
      <c r="BH134" s="149">
        <f aca="true" t="shared" si="7" ref="BH134:BH140">IF(N134="sníž. přenesená",J134,0)</f>
        <v>0</v>
      </c>
      <c r="BI134" s="149">
        <f aca="true" t="shared" si="8" ref="BI134:BI140">IF(N134="nulová",J134,0)</f>
        <v>0</v>
      </c>
      <c r="BJ134" s="3" t="s">
        <v>81</v>
      </c>
      <c r="BK134" s="149">
        <f aca="true" t="shared" si="9" ref="BK134:BK140">ROUND(I134*H134,2)</f>
        <v>0</v>
      </c>
      <c r="BL134" s="3" t="s">
        <v>131</v>
      </c>
      <c r="BM134" s="148" t="s">
        <v>327</v>
      </c>
    </row>
    <row r="135" spans="1:65" s="18" customFormat="1" ht="21.75" customHeight="1">
      <c r="A135" s="14"/>
      <c r="B135" s="137"/>
      <c r="C135" s="167" t="s">
        <v>164</v>
      </c>
      <c r="D135" s="167" t="s">
        <v>171</v>
      </c>
      <c r="E135" s="168" t="s">
        <v>328</v>
      </c>
      <c r="F135" s="169" t="s">
        <v>329</v>
      </c>
      <c r="G135" s="170" t="s">
        <v>201</v>
      </c>
      <c r="H135" s="171">
        <v>19</v>
      </c>
      <c r="I135" s="172">
        <v>0</v>
      </c>
      <c r="J135" s="172">
        <f t="shared" si="0"/>
        <v>0</v>
      </c>
      <c r="K135" s="169"/>
      <c r="L135" s="173"/>
      <c r="M135" s="174"/>
      <c r="N135" s="175" t="s">
        <v>38</v>
      </c>
      <c r="O135" s="146">
        <v>0</v>
      </c>
      <c r="P135" s="146">
        <f t="shared" si="1"/>
        <v>0</v>
      </c>
      <c r="Q135" s="146">
        <v>0.0053</v>
      </c>
      <c r="R135" s="146">
        <f t="shared" si="2"/>
        <v>0.1007</v>
      </c>
      <c r="S135" s="146">
        <v>0</v>
      </c>
      <c r="T135" s="147">
        <f t="shared" si="3"/>
        <v>0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R135" s="148" t="s">
        <v>166</v>
      </c>
      <c r="AT135" s="148" t="s">
        <v>171</v>
      </c>
      <c r="AU135" s="148" t="s">
        <v>83</v>
      </c>
      <c r="AY135" s="3" t="s">
        <v>124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3" t="s">
        <v>81</v>
      </c>
      <c r="BK135" s="149">
        <f t="shared" si="9"/>
        <v>0</v>
      </c>
      <c r="BL135" s="3" t="s">
        <v>131</v>
      </c>
      <c r="BM135" s="148" t="s">
        <v>330</v>
      </c>
    </row>
    <row r="136" spans="1:65" s="18" customFormat="1" ht="16.5" customHeight="1">
      <c r="A136" s="14"/>
      <c r="B136" s="137"/>
      <c r="C136" s="167" t="s">
        <v>175</v>
      </c>
      <c r="D136" s="167" t="s">
        <v>171</v>
      </c>
      <c r="E136" s="168" t="s">
        <v>331</v>
      </c>
      <c r="F136" s="169" t="s">
        <v>332</v>
      </c>
      <c r="G136" s="170" t="s">
        <v>201</v>
      </c>
      <c r="H136" s="171">
        <v>2</v>
      </c>
      <c r="I136" s="172">
        <v>0</v>
      </c>
      <c r="J136" s="172">
        <f t="shared" si="0"/>
        <v>0</v>
      </c>
      <c r="K136" s="169" t="s">
        <v>130</v>
      </c>
      <c r="L136" s="173"/>
      <c r="M136" s="174"/>
      <c r="N136" s="175" t="s">
        <v>38</v>
      </c>
      <c r="O136" s="146">
        <v>0</v>
      </c>
      <c r="P136" s="146">
        <f t="shared" si="1"/>
        <v>0</v>
      </c>
      <c r="Q136" s="146">
        <v>0.0021000000000000003</v>
      </c>
      <c r="R136" s="146">
        <f t="shared" si="2"/>
        <v>0.004200000000000001</v>
      </c>
      <c r="S136" s="146">
        <v>0</v>
      </c>
      <c r="T136" s="147">
        <f t="shared" si="3"/>
        <v>0</v>
      </c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R136" s="148" t="s">
        <v>166</v>
      </c>
      <c r="AT136" s="148" t="s">
        <v>171</v>
      </c>
      <c r="AU136" s="148" t="s">
        <v>83</v>
      </c>
      <c r="AY136" s="3" t="s">
        <v>124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3" t="s">
        <v>81</v>
      </c>
      <c r="BK136" s="149">
        <f t="shared" si="9"/>
        <v>0</v>
      </c>
      <c r="BL136" s="3" t="s">
        <v>131</v>
      </c>
      <c r="BM136" s="148" t="s">
        <v>333</v>
      </c>
    </row>
    <row r="137" spans="1:65" s="18" customFormat="1" ht="21.75" customHeight="1">
      <c r="A137" s="14"/>
      <c r="B137" s="137"/>
      <c r="C137" s="138" t="s">
        <v>179</v>
      </c>
      <c r="D137" s="138" t="s">
        <v>126</v>
      </c>
      <c r="E137" s="139" t="s">
        <v>334</v>
      </c>
      <c r="F137" s="140" t="s">
        <v>335</v>
      </c>
      <c r="G137" s="141" t="s">
        <v>201</v>
      </c>
      <c r="H137" s="142">
        <v>1</v>
      </c>
      <c r="I137" s="143">
        <v>0</v>
      </c>
      <c r="J137" s="143">
        <f t="shared" si="0"/>
        <v>0</v>
      </c>
      <c r="K137" s="140" t="s">
        <v>130</v>
      </c>
      <c r="L137" s="15"/>
      <c r="M137" s="144"/>
      <c r="N137" s="145" t="s">
        <v>38</v>
      </c>
      <c r="O137" s="146">
        <v>0.86</v>
      </c>
      <c r="P137" s="146">
        <f t="shared" si="1"/>
        <v>0.86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R137" s="148" t="s">
        <v>131</v>
      </c>
      <c r="AT137" s="148" t="s">
        <v>126</v>
      </c>
      <c r="AU137" s="148" t="s">
        <v>83</v>
      </c>
      <c r="AY137" s="3" t="s">
        <v>124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3" t="s">
        <v>81</v>
      </c>
      <c r="BK137" s="149">
        <f t="shared" si="9"/>
        <v>0</v>
      </c>
      <c r="BL137" s="3" t="s">
        <v>131</v>
      </c>
      <c r="BM137" s="148" t="s">
        <v>336</v>
      </c>
    </row>
    <row r="138" spans="1:65" s="18" customFormat="1" ht="21.75" customHeight="1">
      <c r="A138" s="14"/>
      <c r="B138" s="137"/>
      <c r="C138" s="167" t="s">
        <v>183</v>
      </c>
      <c r="D138" s="167" t="s">
        <v>171</v>
      </c>
      <c r="E138" s="168" t="s">
        <v>337</v>
      </c>
      <c r="F138" s="169" t="s">
        <v>338</v>
      </c>
      <c r="G138" s="170" t="s">
        <v>201</v>
      </c>
      <c r="H138" s="171">
        <v>1</v>
      </c>
      <c r="I138" s="172">
        <v>0</v>
      </c>
      <c r="J138" s="172">
        <f t="shared" si="0"/>
        <v>0</v>
      </c>
      <c r="K138" s="169" t="s">
        <v>130</v>
      </c>
      <c r="L138" s="173"/>
      <c r="M138" s="174"/>
      <c r="N138" s="175" t="s">
        <v>38</v>
      </c>
      <c r="O138" s="146">
        <v>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R138" s="148" t="s">
        <v>166</v>
      </c>
      <c r="AT138" s="148" t="s">
        <v>171</v>
      </c>
      <c r="AU138" s="148" t="s">
        <v>83</v>
      </c>
      <c r="AY138" s="3" t="s">
        <v>124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3" t="s">
        <v>81</v>
      </c>
      <c r="BK138" s="149">
        <f t="shared" si="9"/>
        <v>0</v>
      </c>
      <c r="BL138" s="3" t="s">
        <v>131</v>
      </c>
      <c r="BM138" s="148" t="s">
        <v>339</v>
      </c>
    </row>
    <row r="139" spans="1:65" s="18" customFormat="1" ht="21.75" customHeight="1">
      <c r="A139" s="14"/>
      <c r="B139" s="137"/>
      <c r="C139" s="138" t="s">
        <v>7</v>
      </c>
      <c r="D139" s="138" t="s">
        <v>126</v>
      </c>
      <c r="E139" s="139" t="s">
        <v>340</v>
      </c>
      <c r="F139" s="140" t="s">
        <v>341</v>
      </c>
      <c r="G139" s="141" t="s">
        <v>287</v>
      </c>
      <c r="H139" s="142">
        <v>50</v>
      </c>
      <c r="I139" s="143">
        <v>0</v>
      </c>
      <c r="J139" s="143">
        <f t="shared" si="0"/>
        <v>0</v>
      </c>
      <c r="K139" s="140" t="s">
        <v>130</v>
      </c>
      <c r="L139" s="15"/>
      <c r="M139" s="144"/>
      <c r="N139" s="145" t="s">
        <v>38</v>
      </c>
      <c r="O139" s="146">
        <v>0.7010000000000001</v>
      </c>
      <c r="P139" s="146">
        <f t="shared" si="1"/>
        <v>35.050000000000004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R139" s="148" t="s">
        <v>131</v>
      </c>
      <c r="AT139" s="148" t="s">
        <v>126</v>
      </c>
      <c r="AU139" s="148" t="s">
        <v>83</v>
      </c>
      <c r="AY139" s="3" t="s">
        <v>124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3" t="s">
        <v>81</v>
      </c>
      <c r="BK139" s="149">
        <f t="shared" si="9"/>
        <v>0</v>
      </c>
      <c r="BL139" s="3" t="s">
        <v>131</v>
      </c>
      <c r="BM139" s="148" t="s">
        <v>342</v>
      </c>
    </row>
    <row r="140" spans="1:65" s="18" customFormat="1" ht="33" customHeight="1">
      <c r="A140" s="14"/>
      <c r="B140" s="137"/>
      <c r="C140" s="167" t="s">
        <v>198</v>
      </c>
      <c r="D140" s="167" t="s">
        <v>171</v>
      </c>
      <c r="E140" s="168" t="s">
        <v>343</v>
      </c>
      <c r="F140" s="169" t="s">
        <v>344</v>
      </c>
      <c r="G140" s="170" t="s">
        <v>201</v>
      </c>
      <c r="H140" s="171">
        <v>21</v>
      </c>
      <c r="I140" s="172">
        <v>0</v>
      </c>
      <c r="J140" s="172">
        <f t="shared" si="0"/>
        <v>0</v>
      </c>
      <c r="K140" s="169" t="s">
        <v>130</v>
      </c>
      <c r="L140" s="173"/>
      <c r="M140" s="174"/>
      <c r="N140" s="175" t="s">
        <v>38</v>
      </c>
      <c r="O140" s="146">
        <v>0</v>
      </c>
      <c r="P140" s="146">
        <f t="shared" si="1"/>
        <v>0</v>
      </c>
      <c r="Q140" s="146">
        <v>0.0088</v>
      </c>
      <c r="R140" s="146">
        <f t="shared" si="2"/>
        <v>0.18480000000000002</v>
      </c>
      <c r="S140" s="146">
        <v>0</v>
      </c>
      <c r="T140" s="147">
        <f t="shared" si="3"/>
        <v>0</v>
      </c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R140" s="148" t="s">
        <v>166</v>
      </c>
      <c r="AT140" s="148" t="s">
        <v>171</v>
      </c>
      <c r="AU140" s="148" t="s">
        <v>83</v>
      </c>
      <c r="AY140" s="3" t="s">
        <v>124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3" t="s">
        <v>81</v>
      </c>
      <c r="BK140" s="149">
        <f t="shared" si="9"/>
        <v>0</v>
      </c>
      <c r="BL140" s="3" t="s">
        <v>131</v>
      </c>
      <c r="BM140" s="148" t="s">
        <v>345</v>
      </c>
    </row>
    <row r="141" spans="2:51" s="150" customFormat="1" ht="11.25">
      <c r="B141" s="151"/>
      <c r="D141" s="152" t="s">
        <v>133</v>
      </c>
      <c r="E141" s="153"/>
      <c r="F141" s="154" t="s">
        <v>346</v>
      </c>
      <c r="H141" s="155">
        <v>21</v>
      </c>
      <c r="L141" s="151"/>
      <c r="M141" s="156"/>
      <c r="N141" s="157"/>
      <c r="O141" s="157"/>
      <c r="P141" s="157"/>
      <c r="Q141" s="157"/>
      <c r="R141" s="157"/>
      <c r="S141" s="157"/>
      <c r="T141" s="158"/>
      <c r="AT141" s="153" t="s">
        <v>133</v>
      </c>
      <c r="AU141" s="153" t="s">
        <v>83</v>
      </c>
      <c r="AV141" s="150" t="s">
        <v>83</v>
      </c>
      <c r="AW141" s="150" t="s">
        <v>29</v>
      </c>
      <c r="AX141" s="150" t="s">
        <v>81</v>
      </c>
      <c r="AY141" s="153" t="s">
        <v>124</v>
      </c>
    </row>
    <row r="142" spans="1:65" s="18" customFormat="1" ht="16.5" customHeight="1">
      <c r="A142" s="14"/>
      <c r="B142" s="137"/>
      <c r="C142" s="167" t="s">
        <v>203</v>
      </c>
      <c r="D142" s="167" t="s">
        <v>171</v>
      </c>
      <c r="E142" s="168" t="s">
        <v>347</v>
      </c>
      <c r="F142" s="169" t="s">
        <v>348</v>
      </c>
      <c r="G142" s="170" t="s">
        <v>201</v>
      </c>
      <c r="H142" s="171">
        <v>21</v>
      </c>
      <c r="I142" s="172">
        <v>0</v>
      </c>
      <c r="J142" s="172">
        <f>ROUND(I142*H142,2)</f>
        <v>0</v>
      </c>
      <c r="K142" s="169"/>
      <c r="L142" s="173"/>
      <c r="M142" s="174"/>
      <c r="N142" s="175" t="s">
        <v>38</v>
      </c>
      <c r="O142" s="146">
        <v>0</v>
      </c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R142" s="148" t="s">
        <v>166</v>
      </c>
      <c r="AT142" s="148" t="s">
        <v>171</v>
      </c>
      <c r="AU142" s="148" t="s">
        <v>83</v>
      </c>
      <c r="AY142" s="3" t="s">
        <v>124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3" t="s">
        <v>81</v>
      </c>
      <c r="BK142" s="149">
        <f>ROUND(I142*H142,2)</f>
        <v>0</v>
      </c>
      <c r="BL142" s="3" t="s">
        <v>131</v>
      </c>
      <c r="BM142" s="148" t="s">
        <v>349</v>
      </c>
    </row>
    <row r="143" spans="2:63" s="124" customFormat="1" ht="22.5" customHeight="1">
      <c r="B143" s="125"/>
      <c r="D143" s="126" t="s">
        <v>72</v>
      </c>
      <c r="E143" s="135" t="s">
        <v>215</v>
      </c>
      <c r="F143" s="135" t="s">
        <v>216</v>
      </c>
      <c r="J143" s="136">
        <f>BK143</f>
        <v>0</v>
      </c>
      <c r="L143" s="125"/>
      <c r="M143" s="129"/>
      <c r="N143" s="130"/>
      <c r="O143" s="130"/>
      <c r="P143" s="131">
        <f>P144</f>
        <v>2.5753</v>
      </c>
      <c r="Q143" s="130"/>
      <c r="R143" s="131">
        <f>R144</f>
        <v>0</v>
      </c>
      <c r="S143" s="130"/>
      <c r="T143" s="132">
        <f>T144</f>
        <v>0</v>
      </c>
      <c r="AR143" s="126" t="s">
        <v>81</v>
      </c>
      <c r="AT143" s="133" t="s">
        <v>72</v>
      </c>
      <c r="AU143" s="133" t="s">
        <v>81</v>
      </c>
      <c r="AY143" s="126" t="s">
        <v>124</v>
      </c>
      <c r="BK143" s="134">
        <f>BK144</f>
        <v>0</v>
      </c>
    </row>
    <row r="144" spans="1:65" s="18" customFormat="1" ht="21.75" customHeight="1">
      <c r="A144" s="14"/>
      <c r="B144" s="137"/>
      <c r="C144" s="138" t="s">
        <v>207</v>
      </c>
      <c r="D144" s="138" t="s">
        <v>126</v>
      </c>
      <c r="E144" s="139" t="s">
        <v>350</v>
      </c>
      <c r="F144" s="140" t="s">
        <v>351</v>
      </c>
      <c r="G144" s="141" t="s">
        <v>150</v>
      </c>
      <c r="H144" s="142">
        <v>3.9619999999999997</v>
      </c>
      <c r="I144" s="143">
        <v>0</v>
      </c>
      <c r="J144" s="143">
        <f>ROUND(I144*H144,2)</f>
        <v>0</v>
      </c>
      <c r="K144" s="140" t="s">
        <v>130</v>
      </c>
      <c r="L144" s="15"/>
      <c r="M144" s="176"/>
      <c r="N144" s="177" t="s">
        <v>38</v>
      </c>
      <c r="O144" s="178">
        <v>0.65</v>
      </c>
      <c r="P144" s="178">
        <f>O144*H144</f>
        <v>2.5753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R144" s="148" t="s">
        <v>131</v>
      </c>
      <c r="AT144" s="148" t="s">
        <v>126</v>
      </c>
      <c r="AU144" s="148" t="s">
        <v>83</v>
      </c>
      <c r="AY144" s="3" t="s">
        <v>124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3" t="s">
        <v>81</v>
      </c>
      <c r="BK144" s="149">
        <f>ROUND(I144*H144,2)</f>
        <v>0</v>
      </c>
      <c r="BL144" s="3" t="s">
        <v>131</v>
      </c>
      <c r="BM144" s="148" t="s">
        <v>352</v>
      </c>
    </row>
    <row r="145" spans="1:31" s="18" customFormat="1" ht="6.75" customHeight="1">
      <c r="A145" s="14"/>
      <c r="B145" s="30"/>
      <c r="C145" s="31"/>
      <c r="D145" s="31"/>
      <c r="E145" s="31"/>
      <c r="F145" s="31"/>
      <c r="G145" s="31"/>
      <c r="H145" s="31"/>
      <c r="I145" s="31"/>
      <c r="J145" s="31"/>
      <c r="K145" s="31"/>
      <c r="L145" s="15"/>
      <c r="M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</sheetData>
  <sheetProtection selectLockedCells="1" selectUnlockedCells="1"/>
  <autoFilter ref="C119:K14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0"/>
  <sheetViews>
    <sheetView showGridLines="0" zoomScalePageLayoutView="0" workbookViewId="0" topLeftCell="A119">
      <selection activeCell="I140" sqref="I140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1" width="16.140625" style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1" ht="11.25">
      <c r="A1" s="78"/>
    </row>
    <row r="2" spans="12:46" ht="36.75" customHeight="1">
      <c r="L2" s="187" t="s">
        <v>4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3" t="s">
        <v>92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83</v>
      </c>
    </row>
    <row r="4" spans="2:46" ht="24.75" customHeight="1">
      <c r="B4" s="6"/>
      <c r="D4" s="7" t="s">
        <v>96</v>
      </c>
      <c r="L4" s="6"/>
      <c r="M4" s="79" t="s">
        <v>9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13</v>
      </c>
      <c r="L6" s="6"/>
    </row>
    <row r="7" spans="2:12" ht="16.5" customHeight="1">
      <c r="B7" s="6"/>
      <c r="E7" s="209" t="str">
        <f>'Rekapitulace stavby'!K6</f>
        <v>Rekonstrukce  dětského hřiště  v Lískovci</v>
      </c>
      <c r="F7" s="209"/>
      <c r="G7" s="209"/>
      <c r="H7" s="209"/>
      <c r="L7" s="6"/>
    </row>
    <row r="8" spans="1:31" s="18" customFormat="1" ht="12" customHeight="1">
      <c r="A8" s="14"/>
      <c r="B8" s="15"/>
      <c r="C8" s="14"/>
      <c r="D8" s="11" t="s">
        <v>97</v>
      </c>
      <c r="E8" s="14"/>
      <c r="F8" s="14"/>
      <c r="G8" s="14"/>
      <c r="H8" s="14"/>
      <c r="I8" s="14"/>
      <c r="J8" s="14"/>
      <c r="K8" s="14"/>
      <c r="L8" s="2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18" customFormat="1" ht="16.5" customHeight="1">
      <c r="A9" s="14"/>
      <c r="B9" s="15"/>
      <c r="C9" s="14"/>
      <c r="D9" s="14"/>
      <c r="E9" s="197" t="s">
        <v>353</v>
      </c>
      <c r="F9" s="197"/>
      <c r="G9" s="197"/>
      <c r="H9" s="197"/>
      <c r="I9" s="14"/>
      <c r="J9" s="14"/>
      <c r="K9" s="14"/>
      <c r="L9" s="2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s="18" customFormat="1" ht="11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2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s="18" customFormat="1" ht="12" customHeight="1">
      <c r="A11" s="14"/>
      <c r="B11" s="15"/>
      <c r="C11" s="14"/>
      <c r="D11" s="11" t="s">
        <v>15</v>
      </c>
      <c r="E11" s="14"/>
      <c r="F11" s="12"/>
      <c r="G11" s="14"/>
      <c r="H11" s="14"/>
      <c r="I11" s="11" t="s">
        <v>16</v>
      </c>
      <c r="J11" s="12"/>
      <c r="K11" s="14"/>
      <c r="L11" s="2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s="18" customFormat="1" ht="12" customHeight="1">
      <c r="A12" s="14"/>
      <c r="B12" s="15"/>
      <c r="C12" s="14"/>
      <c r="D12" s="11" t="s">
        <v>17</v>
      </c>
      <c r="E12" s="14"/>
      <c r="F12" s="12" t="s">
        <v>18</v>
      </c>
      <c r="G12" s="14"/>
      <c r="H12" s="14"/>
      <c r="I12" s="11" t="s">
        <v>19</v>
      </c>
      <c r="J12" s="80" t="str">
        <f>'Rekapitulace stavby'!AN8</f>
        <v>22. 4. 2020</v>
      </c>
      <c r="K12" s="14"/>
      <c r="L12" s="2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8" customFormat="1" ht="10.5" customHeight="1">
      <c r="A13" s="14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2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18" customFormat="1" ht="12" customHeight="1">
      <c r="A14" s="14"/>
      <c r="B14" s="15"/>
      <c r="C14" s="14"/>
      <c r="D14" s="11" t="s">
        <v>21</v>
      </c>
      <c r="E14" s="14"/>
      <c r="F14" s="14"/>
      <c r="G14" s="14"/>
      <c r="H14" s="14"/>
      <c r="I14" s="11" t="s">
        <v>22</v>
      </c>
      <c r="J14" s="12"/>
      <c r="K14" s="14"/>
      <c r="L14" s="2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s="18" customFormat="1" ht="18" customHeight="1">
      <c r="A15" s="14"/>
      <c r="B15" s="15"/>
      <c r="C15" s="14"/>
      <c r="D15" s="14"/>
      <c r="E15" s="12" t="s">
        <v>23</v>
      </c>
      <c r="F15" s="14"/>
      <c r="G15" s="14"/>
      <c r="H15" s="14"/>
      <c r="I15" s="11" t="s">
        <v>24</v>
      </c>
      <c r="J15" s="12"/>
      <c r="K15" s="14"/>
      <c r="L15" s="2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18" customFormat="1" ht="6.75" customHeight="1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2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8" customFormat="1" ht="12" customHeight="1">
      <c r="A17" s="14"/>
      <c r="B17" s="15"/>
      <c r="C17" s="14"/>
      <c r="D17" s="11" t="s">
        <v>25</v>
      </c>
      <c r="E17" s="14"/>
      <c r="F17" s="14"/>
      <c r="G17" s="14"/>
      <c r="H17" s="14"/>
      <c r="I17" s="11" t="s">
        <v>22</v>
      </c>
      <c r="J17" s="12">
        <f>'Rekapitulace stavby'!AN13</f>
        <v>0</v>
      </c>
      <c r="K17" s="14"/>
      <c r="L17" s="2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8" customFormat="1" ht="18" customHeight="1">
      <c r="A18" s="14"/>
      <c r="B18" s="15"/>
      <c r="C18" s="14"/>
      <c r="D18" s="14"/>
      <c r="E18" s="188" t="str">
        <f>'Rekapitulace stavby'!E14</f>
        <v> </v>
      </c>
      <c r="F18" s="188"/>
      <c r="G18" s="188"/>
      <c r="H18" s="188"/>
      <c r="I18" s="11" t="s">
        <v>24</v>
      </c>
      <c r="J18" s="12">
        <f>'Rekapitulace stavby'!AN14</f>
        <v>0</v>
      </c>
      <c r="K18" s="14"/>
      <c r="L18" s="2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8" customFormat="1" ht="6.75" customHeight="1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2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8" customFormat="1" ht="12" customHeight="1">
      <c r="A20" s="14"/>
      <c r="B20" s="15"/>
      <c r="C20" s="14"/>
      <c r="D20" s="11" t="s">
        <v>27</v>
      </c>
      <c r="E20" s="14"/>
      <c r="F20" s="14"/>
      <c r="G20" s="14"/>
      <c r="H20" s="14"/>
      <c r="I20" s="11" t="s">
        <v>22</v>
      </c>
      <c r="J20" s="12"/>
      <c r="K20" s="14"/>
      <c r="L20" s="2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8" customFormat="1" ht="18" customHeight="1">
      <c r="A21" s="14"/>
      <c r="B21" s="15"/>
      <c r="C21" s="14"/>
      <c r="D21" s="14"/>
      <c r="E21" s="12" t="s">
        <v>28</v>
      </c>
      <c r="F21" s="14"/>
      <c r="G21" s="14"/>
      <c r="H21" s="14"/>
      <c r="I21" s="11" t="s">
        <v>24</v>
      </c>
      <c r="J21" s="12"/>
      <c r="K21" s="14"/>
      <c r="L21" s="2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8" customFormat="1" ht="6.75" customHeight="1">
      <c r="A22" s="14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2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8" customFormat="1" ht="12" customHeight="1">
      <c r="A23" s="14"/>
      <c r="B23" s="15"/>
      <c r="C23" s="14"/>
      <c r="D23" s="11" t="s">
        <v>30</v>
      </c>
      <c r="E23" s="14"/>
      <c r="F23" s="14"/>
      <c r="G23" s="14"/>
      <c r="H23" s="14"/>
      <c r="I23" s="11" t="s">
        <v>22</v>
      </c>
      <c r="J23" s="12"/>
      <c r="K23" s="14"/>
      <c r="L23" s="2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8" customFormat="1" ht="18" customHeight="1">
      <c r="A24" s="14"/>
      <c r="B24" s="15"/>
      <c r="C24" s="14"/>
      <c r="D24" s="14"/>
      <c r="E24" s="12" t="s">
        <v>31</v>
      </c>
      <c r="F24" s="14"/>
      <c r="G24" s="14"/>
      <c r="H24" s="14"/>
      <c r="I24" s="11" t="s">
        <v>24</v>
      </c>
      <c r="J24" s="12"/>
      <c r="K24" s="14"/>
      <c r="L24" s="2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8" customFormat="1" ht="6.75" customHeight="1">
      <c r="A25" s="14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2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8" customFormat="1" ht="12" customHeight="1">
      <c r="A26" s="14"/>
      <c r="B26" s="15"/>
      <c r="C26" s="14"/>
      <c r="D26" s="11" t="s">
        <v>32</v>
      </c>
      <c r="E26" s="14"/>
      <c r="F26" s="14"/>
      <c r="G26" s="14"/>
      <c r="H26" s="14"/>
      <c r="I26" s="14"/>
      <c r="J26" s="14"/>
      <c r="K26" s="14"/>
      <c r="L26" s="25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84" customFormat="1" ht="16.5" customHeight="1">
      <c r="A27" s="81"/>
      <c r="B27" s="82"/>
      <c r="C27" s="81"/>
      <c r="D27" s="81"/>
      <c r="E27" s="190"/>
      <c r="F27" s="190"/>
      <c r="G27" s="190"/>
      <c r="H27" s="190"/>
      <c r="I27" s="81"/>
      <c r="J27" s="81"/>
      <c r="K27" s="81"/>
      <c r="L27" s="83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s="18" customFormat="1" ht="6.75" customHeight="1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2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18" customFormat="1" ht="6.75" customHeight="1">
      <c r="A29" s="14"/>
      <c r="B29" s="15"/>
      <c r="C29" s="14"/>
      <c r="D29" s="50"/>
      <c r="E29" s="50"/>
      <c r="F29" s="50"/>
      <c r="G29" s="50"/>
      <c r="H29" s="50"/>
      <c r="I29" s="50"/>
      <c r="J29" s="50"/>
      <c r="K29" s="50"/>
      <c r="L29" s="2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18" customFormat="1" ht="25.5" customHeight="1">
      <c r="A30" s="14"/>
      <c r="B30" s="15"/>
      <c r="C30" s="14"/>
      <c r="D30" s="85" t="s">
        <v>33</v>
      </c>
      <c r="E30" s="14"/>
      <c r="F30" s="14"/>
      <c r="G30" s="14"/>
      <c r="H30" s="14"/>
      <c r="I30" s="14"/>
      <c r="J30" s="86">
        <f>ROUND(J119,2)</f>
        <v>0</v>
      </c>
      <c r="K30" s="14"/>
      <c r="L30" s="25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18" customFormat="1" ht="6.75" customHeight="1">
      <c r="A31" s="14"/>
      <c r="B31" s="15"/>
      <c r="C31" s="14"/>
      <c r="D31" s="50"/>
      <c r="E31" s="50"/>
      <c r="F31" s="50"/>
      <c r="G31" s="50"/>
      <c r="H31" s="50"/>
      <c r="I31" s="50"/>
      <c r="J31" s="50"/>
      <c r="K31" s="50"/>
      <c r="L31" s="2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18" customFormat="1" ht="14.25" customHeight="1">
      <c r="A32" s="14"/>
      <c r="B32" s="15"/>
      <c r="C32" s="14"/>
      <c r="D32" s="14"/>
      <c r="E32" s="14"/>
      <c r="F32" s="87" t="s">
        <v>35</v>
      </c>
      <c r="G32" s="14"/>
      <c r="H32" s="14"/>
      <c r="I32" s="87" t="s">
        <v>34</v>
      </c>
      <c r="J32" s="87" t="s">
        <v>36</v>
      </c>
      <c r="K32" s="14"/>
      <c r="L32" s="2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18" customFormat="1" ht="14.25" customHeight="1">
      <c r="A33" s="14"/>
      <c r="B33" s="15"/>
      <c r="C33" s="14"/>
      <c r="D33" s="88" t="s">
        <v>37</v>
      </c>
      <c r="E33" s="11" t="s">
        <v>38</v>
      </c>
      <c r="F33" s="89">
        <f>ROUND((SUM(BE119:BE139)),2)</f>
        <v>0</v>
      </c>
      <c r="G33" s="14"/>
      <c r="H33" s="14"/>
      <c r="I33" s="90">
        <v>0.21</v>
      </c>
      <c r="J33" s="89">
        <f>ROUND(((SUM(BE119:BE139))*I33),2)</f>
        <v>0</v>
      </c>
      <c r="K33" s="14"/>
      <c r="L33" s="2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18" customFormat="1" ht="14.25" customHeight="1">
      <c r="A34" s="14"/>
      <c r="B34" s="15"/>
      <c r="C34" s="14"/>
      <c r="D34" s="14"/>
      <c r="E34" s="11" t="s">
        <v>39</v>
      </c>
      <c r="F34" s="89">
        <f>ROUND((SUM(BF119:BF139)),2)</f>
        <v>0</v>
      </c>
      <c r="G34" s="14"/>
      <c r="H34" s="14"/>
      <c r="I34" s="90">
        <v>0.15</v>
      </c>
      <c r="J34" s="89">
        <f>ROUND(((SUM(BF119:BF139))*I34),2)</f>
        <v>0</v>
      </c>
      <c r="K34" s="14"/>
      <c r="L34" s="2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s="18" customFormat="1" ht="14.25" customHeight="1" hidden="1">
      <c r="A35" s="14"/>
      <c r="B35" s="15"/>
      <c r="C35" s="14"/>
      <c r="D35" s="14"/>
      <c r="E35" s="11" t="s">
        <v>40</v>
      </c>
      <c r="F35" s="89">
        <f>ROUND((SUM(BG119:BG139)),2)</f>
        <v>0</v>
      </c>
      <c r="G35" s="14"/>
      <c r="H35" s="14"/>
      <c r="I35" s="90">
        <v>0.21</v>
      </c>
      <c r="J35" s="89">
        <f>0</f>
        <v>0</v>
      </c>
      <c r="K35" s="14"/>
      <c r="L35" s="25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18" customFormat="1" ht="14.25" customHeight="1" hidden="1">
      <c r="A36" s="14"/>
      <c r="B36" s="15"/>
      <c r="C36" s="14"/>
      <c r="D36" s="14"/>
      <c r="E36" s="11" t="s">
        <v>41</v>
      </c>
      <c r="F36" s="89">
        <f>ROUND((SUM(BH119:BH139)),2)</f>
        <v>0</v>
      </c>
      <c r="G36" s="14"/>
      <c r="H36" s="14"/>
      <c r="I36" s="90">
        <v>0.15</v>
      </c>
      <c r="J36" s="89">
        <f>0</f>
        <v>0</v>
      </c>
      <c r="K36" s="14"/>
      <c r="L36" s="25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s="18" customFormat="1" ht="14.25" customHeight="1" hidden="1">
      <c r="A37" s="14"/>
      <c r="B37" s="15"/>
      <c r="C37" s="14"/>
      <c r="D37" s="14"/>
      <c r="E37" s="11" t="s">
        <v>42</v>
      </c>
      <c r="F37" s="89">
        <f>ROUND((SUM(BI119:BI139)),2)</f>
        <v>0</v>
      </c>
      <c r="G37" s="14"/>
      <c r="H37" s="14"/>
      <c r="I37" s="90">
        <v>0</v>
      </c>
      <c r="J37" s="89">
        <f>0</f>
        <v>0</v>
      </c>
      <c r="K37" s="14"/>
      <c r="L37" s="2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18" customFormat="1" ht="6.75" customHeight="1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25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18" customFormat="1" ht="25.5" customHeight="1">
      <c r="A39" s="14"/>
      <c r="B39" s="15"/>
      <c r="C39" s="91"/>
      <c r="D39" s="92" t="s">
        <v>43</v>
      </c>
      <c r="E39" s="44"/>
      <c r="F39" s="44"/>
      <c r="G39" s="93" t="s">
        <v>44</v>
      </c>
      <c r="H39" s="94" t="s">
        <v>45</v>
      </c>
      <c r="I39" s="44"/>
      <c r="J39" s="95">
        <f>SUM(J30:J37)</f>
        <v>0</v>
      </c>
      <c r="K39" s="96"/>
      <c r="L39" s="25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s="18" customFormat="1" ht="14.25" customHeight="1">
      <c r="A40" s="14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25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8" customFormat="1" ht="14.25" customHeight="1">
      <c r="B50" s="25"/>
      <c r="D50" s="26" t="s">
        <v>46</v>
      </c>
      <c r="E50" s="27"/>
      <c r="F50" s="27"/>
      <c r="G50" s="26" t="s">
        <v>47</v>
      </c>
      <c r="H50" s="27"/>
      <c r="I50" s="27"/>
      <c r="J50" s="27"/>
      <c r="K50" s="27"/>
      <c r="L50" s="25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2:12" ht="11.25">
      <c r="B60" s="6"/>
      <c r="L60" s="6"/>
    </row>
    <row r="61" spans="1:31" s="18" customFormat="1" ht="12.75">
      <c r="A61" s="14"/>
      <c r="B61" s="15"/>
      <c r="C61" s="14"/>
      <c r="D61" s="28" t="s">
        <v>48</v>
      </c>
      <c r="E61" s="17"/>
      <c r="F61" s="97" t="s">
        <v>49</v>
      </c>
      <c r="G61" s="28" t="s">
        <v>48</v>
      </c>
      <c r="H61" s="17"/>
      <c r="I61" s="17"/>
      <c r="J61" s="98" t="s">
        <v>49</v>
      </c>
      <c r="K61" s="17"/>
      <c r="L61" s="25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2:12" ht="11.25">
      <c r="B62" s="6"/>
      <c r="L62" s="6"/>
    </row>
    <row r="63" spans="2:12" ht="11.25">
      <c r="B63" s="6"/>
      <c r="L63" s="6"/>
    </row>
    <row r="64" spans="2:12" ht="11.25">
      <c r="B64" s="6"/>
      <c r="L64" s="6"/>
    </row>
    <row r="65" spans="1:31" s="18" customFormat="1" ht="12.75">
      <c r="A65" s="14"/>
      <c r="B65" s="15"/>
      <c r="C65" s="14"/>
      <c r="D65" s="26" t="s">
        <v>50</v>
      </c>
      <c r="E65" s="29"/>
      <c r="F65" s="29"/>
      <c r="G65" s="26" t="s">
        <v>51</v>
      </c>
      <c r="H65" s="29"/>
      <c r="I65" s="29"/>
      <c r="J65" s="29"/>
      <c r="K65" s="29"/>
      <c r="L65" s="25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2:12" ht="11.25">
      <c r="B75" s="6"/>
      <c r="L75" s="6"/>
    </row>
    <row r="76" spans="1:31" s="18" customFormat="1" ht="12.75">
      <c r="A76" s="14"/>
      <c r="B76" s="15"/>
      <c r="C76" s="14"/>
      <c r="D76" s="28" t="s">
        <v>48</v>
      </c>
      <c r="E76" s="17"/>
      <c r="F76" s="97" t="s">
        <v>49</v>
      </c>
      <c r="G76" s="28" t="s">
        <v>48</v>
      </c>
      <c r="H76" s="17"/>
      <c r="I76" s="17"/>
      <c r="J76" s="98" t="s">
        <v>49</v>
      </c>
      <c r="K76" s="17"/>
      <c r="L76" s="25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s="18" customFormat="1" ht="14.25" customHeight="1">
      <c r="A77" s="14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25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81" spans="1:31" s="18" customFormat="1" ht="6.75" customHeight="1">
      <c r="A81" s="14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25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s="18" customFormat="1" ht="24.75" customHeight="1">
      <c r="A82" s="14"/>
      <c r="B82" s="15"/>
      <c r="C82" s="7" t="s">
        <v>99</v>
      </c>
      <c r="D82" s="14"/>
      <c r="E82" s="14"/>
      <c r="F82" s="14"/>
      <c r="G82" s="14"/>
      <c r="H82" s="14"/>
      <c r="I82" s="14"/>
      <c r="J82" s="14"/>
      <c r="K82" s="14"/>
      <c r="L82" s="25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s="18" customFormat="1" ht="6.75" customHeigh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25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s="18" customFormat="1" ht="12" customHeight="1">
      <c r="A84" s="14"/>
      <c r="B84" s="15"/>
      <c r="C84" s="11" t="s">
        <v>13</v>
      </c>
      <c r="D84" s="14"/>
      <c r="E84" s="14"/>
      <c r="F84" s="14"/>
      <c r="G84" s="14"/>
      <c r="H84" s="14"/>
      <c r="I84" s="14"/>
      <c r="J84" s="14"/>
      <c r="K84" s="14"/>
      <c r="L84" s="25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s="18" customFormat="1" ht="16.5" customHeight="1">
      <c r="A85" s="14"/>
      <c r="B85" s="15"/>
      <c r="C85" s="14"/>
      <c r="D85" s="14"/>
      <c r="E85" s="209" t="str">
        <f>E7</f>
        <v>Rekonstrukce  dětského hřiště  v Lískovci</v>
      </c>
      <c r="F85" s="209"/>
      <c r="G85" s="209"/>
      <c r="H85" s="209"/>
      <c r="I85" s="14"/>
      <c r="J85" s="14"/>
      <c r="K85" s="14"/>
      <c r="L85" s="25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s="18" customFormat="1" ht="12" customHeight="1">
      <c r="A86" s="14"/>
      <c r="B86" s="15"/>
      <c r="C86" s="11" t="s">
        <v>97</v>
      </c>
      <c r="D86" s="14"/>
      <c r="E86" s="14"/>
      <c r="F86" s="14"/>
      <c r="G86" s="14"/>
      <c r="H86" s="14"/>
      <c r="I86" s="14"/>
      <c r="J86" s="14"/>
      <c r="K86" s="14"/>
      <c r="L86" s="25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s="18" customFormat="1" ht="16.5" customHeight="1">
      <c r="A87" s="14"/>
      <c r="B87" s="15"/>
      <c r="C87" s="14"/>
      <c r="D87" s="14"/>
      <c r="E87" s="197" t="str">
        <f>E9</f>
        <v>SO 04 - SO 04 - Výsadba dřevin</v>
      </c>
      <c r="F87" s="197"/>
      <c r="G87" s="197"/>
      <c r="H87" s="197"/>
      <c r="I87" s="14"/>
      <c r="J87" s="14"/>
      <c r="K87" s="14"/>
      <c r="L87" s="25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s="18" customFormat="1" ht="6.75" customHeigh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25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s="18" customFormat="1" ht="12" customHeight="1">
      <c r="A89" s="14"/>
      <c r="B89" s="15"/>
      <c r="C89" s="11" t="s">
        <v>17</v>
      </c>
      <c r="D89" s="14"/>
      <c r="E89" s="14"/>
      <c r="F89" s="12" t="str">
        <f>F12</f>
        <v>Frýdek - Místek</v>
      </c>
      <c r="G89" s="14"/>
      <c r="H89" s="14"/>
      <c r="I89" s="11" t="s">
        <v>19</v>
      </c>
      <c r="J89" s="80" t="str">
        <f>IF(J12="","",J12)</f>
        <v>22. 4. 2020</v>
      </c>
      <c r="K89" s="14"/>
      <c r="L89" s="25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s="18" customFormat="1" ht="6.75" customHeight="1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25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s="18" customFormat="1" ht="15" customHeight="1">
      <c r="A91" s="14"/>
      <c r="B91" s="15"/>
      <c r="C91" s="11" t="s">
        <v>21</v>
      </c>
      <c r="D91" s="14"/>
      <c r="E91" s="14"/>
      <c r="F91" s="12" t="str">
        <f>E15</f>
        <v>Statutární město   Frýdek - Místek</v>
      </c>
      <c r="G91" s="14"/>
      <c r="H91" s="14"/>
      <c r="I91" s="11" t="s">
        <v>27</v>
      </c>
      <c r="J91" s="99" t="str">
        <f>E21</f>
        <v>Sapekor s.r.o.</v>
      </c>
      <c r="K91" s="14"/>
      <c r="L91" s="25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s="18" customFormat="1" ht="15" customHeight="1">
      <c r="A92" s="14"/>
      <c r="B92" s="15"/>
      <c r="C92" s="11" t="s">
        <v>25</v>
      </c>
      <c r="D92" s="14"/>
      <c r="E92" s="14"/>
      <c r="F92" s="12" t="str">
        <f>IF(E18="","",E18)</f>
        <v> </v>
      </c>
      <c r="G92" s="14"/>
      <c r="H92" s="14"/>
      <c r="I92" s="11" t="s">
        <v>30</v>
      </c>
      <c r="J92" s="99" t="str">
        <f>E24</f>
        <v>Martin Pniok</v>
      </c>
      <c r="K92" s="14"/>
      <c r="L92" s="25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s="18" customFormat="1" ht="9.75" customHeigh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25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s="18" customFormat="1" ht="29.25" customHeight="1">
      <c r="A94" s="14"/>
      <c r="B94" s="15"/>
      <c r="C94" s="100" t="s">
        <v>100</v>
      </c>
      <c r="D94" s="91"/>
      <c r="E94" s="91"/>
      <c r="F94" s="91"/>
      <c r="G94" s="91"/>
      <c r="H94" s="91"/>
      <c r="I94" s="91"/>
      <c r="J94" s="101" t="s">
        <v>101</v>
      </c>
      <c r="K94" s="91"/>
      <c r="L94" s="25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s="18" customFormat="1" ht="9.75" customHeight="1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25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47" s="18" customFormat="1" ht="22.5" customHeight="1">
      <c r="A96" s="14"/>
      <c r="B96" s="15"/>
      <c r="C96" s="102" t="s">
        <v>102</v>
      </c>
      <c r="D96" s="14"/>
      <c r="E96" s="14"/>
      <c r="F96" s="14"/>
      <c r="G96" s="14"/>
      <c r="H96" s="14"/>
      <c r="I96" s="14"/>
      <c r="J96" s="86">
        <f>J119</f>
        <v>0</v>
      </c>
      <c r="K96" s="14"/>
      <c r="L96" s="25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U96" s="3" t="s">
        <v>103</v>
      </c>
    </row>
    <row r="97" spans="2:12" s="103" customFormat="1" ht="24.75" customHeight="1">
      <c r="B97" s="104"/>
      <c r="D97" s="105" t="s">
        <v>104</v>
      </c>
      <c r="E97" s="106"/>
      <c r="F97" s="106"/>
      <c r="G97" s="106"/>
      <c r="H97" s="106"/>
      <c r="I97" s="106"/>
      <c r="J97" s="107">
        <f>J120</f>
        <v>0</v>
      </c>
      <c r="L97" s="104"/>
    </row>
    <row r="98" spans="2:12" s="108" customFormat="1" ht="19.5" customHeight="1">
      <c r="B98" s="109"/>
      <c r="D98" s="110" t="s">
        <v>105</v>
      </c>
      <c r="E98" s="111"/>
      <c r="F98" s="111"/>
      <c r="G98" s="111"/>
      <c r="H98" s="111"/>
      <c r="I98" s="111"/>
      <c r="J98" s="112">
        <f>J121</f>
        <v>0</v>
      </c>
      <c r="L98" s="109"/>
    </row>
    <row r="99" spans="2:12" s="108" customFormat="1" ht="19.5" customHeight="1">
      <c r="B99" s="109"/>
      <c r="D99" s="110" t="s">
        <v>108</v>
      </c>
      <c r="E99" s="111"/>
      <c r="F99" s="111"/>
      <c r="G99" s="111"/>
      <c r="H99" s="111"/>
      <c r="I99" s="111"/>
      <c r="J99" s="112">
        <f>J138</f>
        <v>0</v>
      </c>
      <c r="L99" s="109"/>
    </row>
    <row r="100" spans="1:31" s="18" customFormat="1" ht="21.75" customHeight="1">
      <c r="A100" s="14"/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25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8" customFormat="1" ht="6.75" customHeight="1">
      <c r="A101" s="14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25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5" spans="1:31" s="18" customFormat="1" ht="6.75" customHeight="1">
      <c r="A105" s="14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25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18" customFormat="1" ht="24.75" customHeight="1">
      <c r="A106" s="14"/>
      <c r="B106" s="15"/>
      <c r="C106" s="7" t="s">
        <v>109</v>
      </c>
      <c r="D106" s="14"/>
      <c r="E106" s="14"/>
      <c r="F106" s="14"/>
      <c r="G106" s="14"/>
      <c r="H106" s="14"/>
      <c r="I106" s="14"/>
      <c r="J106" s="14"/>
      <c r="K106" s="14"/>
      <c r="L106" s="25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s="18" customFormat="1" ht="6.75" customHeight="1">
      <c r="A107" s="14"/>
      <c r="B107" s="15"/>
      <c r="C107" s="14"/>
      <c r="D107" s="14"/>
      <c r="E107" s="14"/>
      <c r="F107" s="14"/>
      <c r="G107" s="14"/>
      <c r="H107" s="14"/>
      <c r="I107" s="14"/>
      <c r="J107" s="14"/>
      <c r="K107" s="14"/>
      <c r="L107" s="25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s="18" customFormat="1" ht="12" customHeight="1">
      <c r="A108" s="14"/>
      <c r="B108" s="15"/>
      <c r="C108" s="11" t="s">
        <v>13</v>
      </c>
      <c r="D108" s="14"/>
      <c r="E108" s="14"/>
      <c r="F108" s="14"/>
      <c r="G108" s="14"/>
      <c r="H108" s="14"/>
      <c r="I108" s="14"/>
      <c r="J108" s="14"/>
      <c r="K108" s="14"/>
      <c r="L108" s="25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18" customFormat="1" ht="16.5" customHeight="1">
      <c r="A109" s="14"/>
      <c r="B109" s="15"/>
      <c r="C109" s="14"/>
      <c r="D109" s="14"/>
      <c r="E109" s="209" t="str">
        <f>E7</f>
        <v>Rekonstrukce  dětského hřiště  v Lískovci</v>
      </c>
      <c r="F109" s="209"/>
      <c r="G109" s="209"/>
      <c r="H109" s="209"/>
      <c r="I109" s="14"/>
      <c r="J109" s="14"/>
      <c r="K109" s="14"/>
      <c r="L109" s="25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s="18" customFormat="1" ht="12" customHeight="1">
      <c r="A110" s="14"/>
      <c r="B110" s="15"/>
      <c r="C110" s="11" t="s">
        <v>97</v>
      </c>
      <c r="D110" s="14"/>
      <c r="E110" s="14"/>
      <c r="F110" s="14"/>
      <c r="G110" s="14"/>
      <c r="H110" s="14"/>
      <c r="I110" s="14"/>
      <c r="J110" s="14"/>
      <c r="K110" s="14"/>
      <c r="L110" s="25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s="18" customFormat="1" ht="16.5" customHeight="1">
      <c r="A111" s="14"/>
      <c r="B111" s="15"/>
      <c r="C111" s="14"/>
      <c r="D111" s="14"/>
      <c r="E111" s="197" t="str">
        <f>E9</f>
        <v>SO 04 - SO 04 - Výsadba dřevin</v>
      </c>
      <c r="F111" s="197"/>
      <c r="G111" s="197"/>
      <c r="H111" s="197"/>
      <c r="I111" s="14"/>
      <c r="J111" s="14"/>
      <c r="K111" s="14"/>
      <c r="L111" s="25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s="18" customFormat="1" ht="6.75" customHeight="1">
      <c r="A112" s="14"/>
      <c r="B112" s="15"/>
      <c r="C112" s="14"/>
      <c r="D112" s="14"/>
      <c r="E112" s="14"/>
      <c r="F112" s="14"/>
      <c r="G112" s="14"/>
      <c r="H112" s="14"/>
      <c r="I112" s="14"/>
      <c r="J112" s="14"/>
      <c r="K112" s="14"/>
      <c r="L112" s="25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s="18" customFormat="1" ht="12" customHeight="1">
      <c r="A113" s="14"/>
      <c r="B113" s="15"/>
      <c r="C113" s="11" t="s">
        <v>17</v>
      </c>
      <c r="D113" s="14"/>
      <c r="E113" s="14"/>
      <c r="F113" s="12" t="str">
        <f>F12</f>
        <v>Frýdek - Místek</v>
      </c>
      <c r="G113" s="14"/>
      <c r="H113" s="14"/>
      <c r="I113" s="11" t="s">
        <v>19</v>
      </c>
      <c r="J113" s="80" t="str">
        <f>IF(J12="","",J12)</f>
        <v>22. 4. 2020</v>
      </c>
      <c r="K113" s="14"/>
      <c r="L113" s="25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s="18" customFormat="1" ht="6.75" customHeight="1">
      <c r="A114" s="14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25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s="18" customFormat="1" ht="15" customHeight="1">
      <c r="A115" s="14"/>
      <c r="B115" s="15"/>
      <c r="C115" s="11" t="s">
        <v>21</v>
      </c>
      <c r="D115" s="14"/>
      <c r="E115" s="14"/>
      <c r="F115" s="12" t="str">
        <f>E15</f>
        <v>Statutární město   Frýdek - Místek</v>
      </c>
      <c r="G115" s="14"/>
      <c r="H115" s="14"/>
      <c r="I115" s="11" t="s">
        <v>27</v>
      </c>
      <c r="J115" s="99" t="str">
        <f>E21</f>
        <v>Sapekor s.r.o.</v>
      </c>
      <c r="K115" s="14"/>
      <c r="L115" s="25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s="18" customFormat="1" ht="15" customHeight="1">
      <c r="A116" s="14"/>
      <c r="B116" s="15"/>
      <c r="C116" s="11" t="s">
        <v>25</v>
      </c>
      <c r="D116" s="14"/>
      <c r="E116" s="14"/>
      <c r="F116" s="12" t="str">
        <f>IF(E18="","",E18)</f>
        <v> </v>
      </c>
      <c r="G116" s="14"/>
      <c r="H116" s="14"/>
      <c r="I116" s="11" t="s">
        <v>30</v>
      </c>
      <c r="J116" s="99" t="str">
        <f>E24</f>
        <v>Martin Pniok</v>
      </c>
      <c r="K116" s="14"/>
      <c r="L116" s="25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s="18" customFormat="1" ht="9.75" customHeight="1">
      <c r="A117" s="14"/>
      <c r="B117" s="15"/>
      <c r="C117" s="14"/>
      <c r="D117" s="14"/>
      <c r="E117" s="14"/>
      <c r="F117" s="14"/>
      <c r="G117" s="14"/>
      <c r="H117" s="14"/>
      <c r="I117" s="14"/>
      <c r="J117" s="14"/>
      <c r="K117" s="14"/>
      <c r="L117" s="25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s="119" customFormat="1" ht="29.25" customHeight="1">
      <c r="A118" s="113"/>
      <c r="B118" s="114"/>
      <c r="C118" s="115" t="s">
        <v>110</v>
      </c>
      <c r="D118" s="116" t="s">
        <v>58</v>
      </c>
      <c r="E118" s="116" t="s">
        <v>54</v>
      </c>
      <c r="F118" s="116" t="s">
        <v>55</v>
      </c>
      <c r="G118" s="116" t="s">
        <v>111</v>
      </c>
      <c r="H118" s="116" t="s">
        <v>112</v>
      </c>
      <c r="I118" s="116" t="s">
        <v>113</v>
      </c>
      <c r="J118" s="116" t="s">
        <v>101</v>
      </c>
      <c r="K118" s="117" t="s">
        <v>114</v>
      </c>
      <c r="L118" s="118"/>
      <c r="M118" s="46"/>
      <c r="N118" s="47" t="s">
        <v>37</v>
      </c>
      <c r="O118" s="47" t="s">
        <v>115</v>
      </c>
      <c r="P118" s="47" t="s">
        <v>116</v>
      </c>
      <c r="Q118" s="47" t="s">
        <v>117</v>
      </c>
      <c r="R118" s="47" t="s">
        <v>118</v>
      </c>
      <c r="S118" s="47" t="s">
        <v>119</v>
      </c>
      <c r="T118" s="48" t="s">
        <v>120</v>
      </c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</row>
    <row r="119" spans="1:63" s="18" customFormat="1" ht="22.5" customHeight="1">
      <c r="A119" s="14"/>
      <c r="B119" s="15"/>
      <c r="C119" s="54" t="s">
        <v>121</v>
      </c>
      <c r="D119" s="14"/>
      <c r="E119" s="14"/>
      <c r="F119" s="14"/>
      <c r="G119" s="14"/>
      <c r="H119" s="14"/>
      <c r="I119" s="14"/>
      <c r="J119" s="120">
        <f>BK119</f>
        <v>0</v>
      </c>
      <c r="K119" s="14"/>
      <c r="L119" s="15"/>
      <c r="M119" s="49"/>
      <c r="N119" s="40"/>
      <c r="O119" s="50"/>
      <c r="P119" s="121">
        <f>P120</f>
        <v>81.43475000000001</v>
      </c>
      <c r="Q119" s="50"/>
      <c r="R119" s="121">
        <f>R120</f>
        <v>1.8250000000000002</v>
      </c>
      <c r="S119" s="50"/>
      <c r="T119" s="122">
        <f>T120</f>
        <v>0</v>
      </c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3" t="s">
        <v>72</v>
      </c>
      <c r="AU119" s="3" t="s">
        <v>103</v>
      </c>
      <c r="BK119" s="123">
        <f>BK120</f>
        <v>0</v>
      </c>
    </row>
    <row r="120" spans="2:63" s="124" customFormat="1" ht="25.5" customHeight="1">
      <c r="B120" s="125"/>
      <c r="D120" s="126" t="s">
        <v>72</v>
      </c>
      <c r="E120" s="127" t="s">
        <v>122</v>
      </c>
      <c r="F120" s="127" t="s">
        <v>123</v>
      </c>
      <c r="J120" s="128">
        <f>BK120</f>
        <v>0</v>
      </c>
      <c r="L120" s="125"/>
      <c r="M120" s="129"/>
      <c r="N120" s="130"/>
      <c r="O120" s="130"/>
      <c r="P120" s="131">
        <f>P121+P138</f>
        <v>81.43475000000001</v>
      </c>
      <c r="Q120" s="130"/>
      <c r="R120" s="131">
        <f>R121+R138</f>
        <v>1.8250000000000002</v>
      </c>
      <c r="S120" s="130"/>
      <c r="T120" s="132">
        <f>T121+T138</f>
        <v>0</v>
      </c>
      <c r="AR120" s="126" t="s">
        <v>81</v>
      </c>
      <c r="AT120" s="133" t="s">
        <v>72</v>
      </c>
      <c r="AU120" s="133" t="s">
        <v>73</v>
      </c>
      <c r="AY120" s="126" t="s">
        <v>124</v>
      </c>
      <c r="BK120" s="134">
        <f>BK121+BK138</f>
        <v>0</v>
      </c>
    </row>
    <row r="121" spans="2:63" s="124" customFormat="1" ht="22.5" customHeight="1">
      <c r="B121" s="125"/>
      <c r="D121" s="126" t="s">
        <v>72</v>
      </c>
      <c r="E121" s="135" t="s">
        <v>81</v>
      </c>
      <c r="F121" s="135" t="s">
        <v>125</v>
      </c>
      <c r="J121" s="136">
        <f>BK121</f>
        <v>0</v>
      </c>
      <c r="L121" s="125"/>
      <c r="M121" s="129"/>
      <c r="N121" s="130"/>
      <c r="O121" s="130"/>
      <c r="P121" s="131">
        <f>SUM(P122:P137)</f>
        <v>74.9925</v>
      </c>
      <c r="Q121" s="130"/>
      <c r="R121" s="131">
        <f>SUM(R122:R137)</f>
        <v>1.8250000000000002</v>
      </c>
      <c r="S121" s="130"/>
      <c r="T121" s="132">
        <f>SUM(T122:T137)</f>
        <v>0</v>
      </c>
      <c r="AR121" s="126" t="s">
        <v>81</v>
      </c>
      <c r="AT121" s="133" t="s">
        <v>72</v>
      </c>
      <c r="AU121" s="133" t="s">
        <v>81</v>
      </c>
      <c r="AY121" s="126" t="s">
        <v>124</v>
      </c>
      <c r="BK121" s="134">
        <f>SUM(BK122:BK137)</f>
        <v>0</v>
      </c>
    </row>
    <row r="122" spans="1:65" s="18" customFormat="1" ht="21.75" customHeight="1">
      <c r="A122" s="14"/>
      <c r="B122" s="137"/>
      <c r="C122" s="138" t="s">
        <v>81</v>
      </c>
      <c r="D122" s="138" t="s">
        <v>126</v>
      </c>
      <c r="E122" s="139" t="s">
        <v>137</v>
      </c>
      <c r="F122" s="140" t="s">
        <v>138</v>
      </c>
      <c r="G122" s="141" t="s">
        <v>129</v>
      </c>
      <c r="H122" s="142">
        <v>6.25</v>
      </c>
      <c r="I122" s="143">
        <v>0</v>
      </c>
      <c r="J122" s="143">
        <f>ROUND(I122*H122,2)</f>
        <v>0</v>
      </c>
      <c r="K122" s="140" t="s">
        <v>130</v>
      </c>
      <c r="L122" s="15"/>
      <c r="M122" s="144"/>
      <c r="N122" s="145" t="s">
        <v>38</v>
      </c>
      <c r="O122" s="146">
        <v>0.709</v>
      </c>
      <c r="P122" s="146">
        <f>O122*H122</f>
        <v>4.4312499999999995</v>
      </c>
      <c r="Q122" s="146">
        <v>0</v>
      </c>
      <c r="R122" s="146">
        <f>Q122*H122</f>
        <v>0</v>
      </c>
      <c r="S122" s="146">
        <v>0</v>
      </c>
      <c r="T122" s="147">
        <f>S122*H122</f>
        <v>0</v>
      </c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R122" s="148" t="s">
        <v>131</v>
      </c>
      <c r="AT122" s="148" t="s">
        <v>126</v>
      </c>
      <c r="AU122" s="148" t="s">
        <v>83</v>
      </c>
      <c r="AY122" s="3" t="s">
        <v>124</v>
      </c>
      <c r="BE122" s="149">
        <f>IF(N122="základní",J122,0)</f>
        <v>0</v>
      </c>
      <c r="BF122" s="149">
        <f>IF(N122="snížená",J122,0)</f>
        <v>0</v>
      </c>
      <c r="BG122" s="149">
        <f>IF(N122="zákl. přenesená",J122,0)</f>
        <v>0</v>
      </c>
      <c r="BH122" s="149">
        <f>IF(N122="sníž. přenesená",J122,0)</f>
        <v>0</v>
      </c>
      <c r="BI122" s="149">
        <f>IF(N122="nulová",J122,0)</f>
        <v>0</v>
      </c>
      <c r="BJ122" s="3" t="s">
        <v>81</v>
      </c>
      <c r="BK122" s="149">
        <f>ROUND(I122*H122,2)</f>
        <v>0</v>
      </c>
      <c r="BL122" s="3" t="s">
        <v>131</v>
      </c>
      <c r="BM122" s="148" t="s">
        <v>354</v>
      </c>
    </row>
    <row r="123" spans="2:51" s="150" customFormat="1" ht="11.25">
      <c r="B123" s="151"/>
      <c r="D123" s="152" t="s">
        <v>133</v>
      </c>
      <c r="E123" s="153"/>
      <c r="F123" s="154" t="s">
        <v>355</v>
      </c>
      <c r="H123" s="155">
        <v>6.25</v>
      </c>
      <c r="L123" s="151"/>
      <c r="M123" s="156"/>
      <c r="N123" s="157"/>
      <c r="O123" s="157"/>
      <c r="P123" s="157"/>
      <c r="Q123" s="157"/>
      <c r="R123" s="157"/>
      <c r="S123" s="157"/>
      <c r="T123" s="158"/>
      <c r="AT123" s="153" t="s">
        <v>133</v>
      </c>
      <c r="AU123" s="153" t="s">
        <v>83</v>
      </c>
      <c r="AV123" s="150" t="s">
        <v>83</v>
      </c>
      <c r="AW123" s="150" t="s">
        <v>29</v>
      </c>
      <c r="AX123" s="150" t="s">
        <v>81</v>
      </c>
      <c r="AY123" s="153" t="s">
        <v>124</v>
      </c>
    </row>
    <row r="124" spans="1:65" s="18" customFormat="1" ht="21.75" customHeight="1">
      <c r="A124" s="14"/>
      <c r="B124" s="137"/>
      <c r="C124" s="138" t="s">
        <v>83</v>
      </c>
      <c r="D124" s="138" t="s">
        <v>126</v>
      </c>
      <c r="E124" s="139" t="s">
        <v>141</v>
      </c>
      <c r="F124" s="140" t="s">
        <v>142</v>
      </c>
      <c r="G124" s="141" t="s">
        <v>129</v>
      </c>
      <c r="H124" s="142">
        <v>6.25</v>
      </c>
      <c r="I124" s="143">
        <v>0</v>
      </c>
      <c r="J124" s="143">
        <f>ROUND(I124*H124,2)</f>
        <v>0</v>
      </c>
      <c r="K124" s="140" t="s">
        <v>130</v>
      </c>
      <c r="L124" s="15"/>
      <c r="M124" s="144"/>
      <c r="N124" s="145" t="s">
        <v>38</v>
      </c>
      <c r="O124" s="146">
        <v>0.08700000000000001</v>
      </c>
      <c r="P124" s="146">
        <f>O124*H124</f>
        <v>0.5437500000000001</v>
      </c>
      <c r="Q124" s="146">
        <v>0</v>
      </c>
      <c r="R124" s="146">
        <f>Q124*H124</f>
        <v>0</v>
      </c>
      <c r="S124" s="146">
        <v>0</v>
      </c>
      <c r="T124" s="147">
        <f>S124*H124</f>
        <v>0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R124" s="148" t="s">
        <v>131</v>
      </c>
      <c r="AT124" s="148" t="s">
        <v>126</v>
      </c>
      <c r="AU124" s="148" t="s">
        <v>83</v>
      </c>
      <c r="AY124" s="3" t="s">
        <v>124</v>
      </c>
      <c r="BE124" s="149">
        <f>IF(N124="základní",J124,0)</f>
        <v>0</v>
      </c>
      <c r="BF124" s="149">
        <f>IF(N124="snížená",J124,0)</f>
        <v>0</v>
      </c>
      <c r="BG124" s="149">
        <f>IF(N124="zákl. přenesená",J124,0)</f>
        <v>0</v>
      </c>
      <c r="BH124" s="149">
        <f>IF(N124="sníž. přenesená",J124,0)</f>
        <v>0</v>
      </c>
      <c r="BI124" s="149">
        <f>IF(N124="nulová",J124,0)</f>
        <v>0</v>
      </c>
      <c r="BJ124" s="3" t="s">
        <v>81</v>
      </c>
      <c r="BK124" s="149">
        <f>ROUND(I124*H124,2)</f>
        <v>0</v>
      </c>
      <c r="BL124" s="3" t="s">
        <v>131</v>
      </c>
      <c r="BM124" s="148" t="s">
        <v>356</v>
      </c>
    </row>
    <row r="125" spans="1:65" s="18" customFormat="1" ht="21.75" customHeight="1">
      <c r="A125" s="14"/>
      <c r="B125" s="137"/>
      <c r="C125" s="138" t="s">
        <v>140</v>
      </c>
      <c r="D125" s="138" t="s">
        <v>126</v>
      </c>
      <c r="E125" s="139" t="s">
        <v>144</v>
      </c>
      <c r="F125" s="140" t="s">
        <v>145</v>
      </c>
      <c r="G125" s="141" t="s">
        <v>129</v>
      </c>
      <c r="H125" s="142">
        <v>6.25</v>
      </c>
      <c r="I125" s="143">
        <v>0</v>
      </c>
      <c r="J125" s="143">
        <f>ROUND(I125*H125,2)</f>
        <v>0</v>
      </c>
      <c r="K125" s="140" t="s">
        <v>130</v>
      </c>
      <c r="L125" s="15"/>
      <c r="M125" s="144"/>
      <c r="N125" s="145" t="s">
        <v>38</v>
      </c>
      <c r="O125" s="146">
        <v>0.197</v>
      </c>
      <c r="P125" s="146">
        <f>O125*H125</f>
        <v>1.23125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R125" s="148" t="s">
        <v>131</v>
      </c>
      <c r="AT125" s="148" t="s">
        <v>126</v>
      </c>
      <c r="AU125" s="148" t="s">
        <v>83</v>
      </c>
      <c r="AY125" s="3" t="s">
        <v>124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3" t="s">
        <v>81</v>
      </c>
      <c r="BK125" s="149">
        <f>ROUND(I125*H125,2)</f>
        <v>0</v>
      </c>
      <c r="BL125" s="3" t="s">
        <v>131</v>
      </c>
      <c r="BM125" s="148" t="s">
        <v>357</v>
      </c>
    </row>
    <row r="126" spans="1:65" s="18" customFormat="1" ht="21.75" customHeight="1">
      <c r="A126" s="14"/>
      <c r="B126" s="137"/>
      <c r="C126" s="138" t="s">
        <v>131</v>
      </c>
      <c r="D126" s="138" t="s">
        <v>126</v>
      </c>
      <c r="E126" s="139" t="s">
        <v>148</v>
      </c>
      <c r="F126" s="140" t="s">
        <v>149</v>
      </c>
      <c r="G126" s="141" t="s">
        <v>150</v>
      </c>
      <c r="H126" s="142">
        <v>11.25</v>
      </c>
      <c r="I126" s="143">
        <v>0</v>
      </c>
      <c r="J126" s="143">
        <f>ROUND(I126*H126,2)</f>
        <v>0</v>
      </c>
      <c r="K126" s="140" t="s">
        <v>130</v>
      </c>
      <c r="L126" s="15"/>
      <c r="M126" s="144"/>
      <c r="N126" s="145" t="s">
        <v>38</v>
      </c>
      <c r="O126" s="146">
        <v>0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R126" s="148" t="s">
        <v>131</v>
      </c>
      <c r="AT126" s="148" t="s">
        <v>126</v>
      </c>
      <c r="AU126" s="148" t="s">
        <v>83</v>
      </c>
      <c r="AY126" s="3" t="s">
        <v>124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3" t="s">
        <v>81</v>
      </c>
      <c r="BK126" s="149">
        <f>ROUND(I126*H126,2)</f>
        <v>0</v>
      </c>
      <c r="BL126" s="3" t="s">
        <v>131</v>
      </c>
      <c r="BM126" s="148" t="s">
        <v>358</v>
      </c>
    </row>
    <row r="127" spans="2:51" s="150" customFormat="1" ht="11.25">
      <c r="B127" s="151"/>
      <c r="D127" s="152" t="s">
        <v>133</v>
      </c>
      <c r="E127" s="153"/>
      <c r="F127" s="154" t="s">
        <v>359</v>
      </c>
      <c r="H127" s="155">
        <v>11.25</v>
      </c>
      <c r="L127" s="151"/>
      <c r="M127" s="156"/>
      <c r="N127" s="157"/>
      <c r="O127" s="157"/>
      <c r="P127" s="157"/>
      <c r="Q127" s="157"/>
      <c r="R127" s="157"/>
      <c r="S127" s="157"/>
      <c r="T127" s="158"/>
      <c r="AT127" s="153" t="s">
        <v>133</v>
      </c>
      <c r="AU127" s="153" t="s">
        <v>83</v>
      </c>
      <c r="AV127" s="150" t="s">
        <v>83</v>
      </c>
      <c r="AW127" s="150" t="s">
        <v>29</v>
      </c>
      <c r="AX127" s="150" t="s">
        <v>81</v>
      </c>
      <c r="AY127" s="153" t="s">
        <v>124</v>
      </c>
    </row>
    <row r="128" spans="1:65" s="18" customFormat="1" ht="16.5" customHeight="1">
      <c r="A128" s="14"/>
      <c r="B128" s="137"/>
      <c r="C128" s="138" t="s">
        <v>147</v>
      </c>
      <c r="D128" s="138" t="s">
        <v>126</v>
      </c>
      <c r="E128" s="139" t="s">
        <v>154</v>
      </c>
      <c r="F128" s="140" t="s">
        <v>155</v>
      </c>
      <c r="G128" s="141" t="s">
        <v>129</v>
      </c>
      <c r="H128" s="142">
        <v>6.25</v>
      </c>
      <c r="I128" s="143">
        <v>0</v>
      </c>
      <c r="J128" s="143">
        <f>ROUND(I128*H128,2)</f>
        <v>0</v>
      </c>
      <c r="K128" s="140" t="s">
        <v>130</v>
      </c>
      <c r="L128" s="15"/>
      <c r="M128" s="144"/>
      <c r="N128" s="145" t="s">
        <v>38</v>
      </c>
      <c r="O128" s="146">
        <v>0.009000000000000001</v>
      </c>
      <c r="P128" s="146">
        <f>O128*H128</f>
        <v>0.05625000000000001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R128" s="148" t="s">
        <v>131</v>
      </c>
      <c r="AT128" s="148" t="s">
        <v>126</v>
      </c>
      <c r="AU128" s="148" t="s">
        <v>83</v>
      </c>
      <c r="AY128" s="3" t="s">
        <v>124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3" t="s">
        <v>81</v>
      </c>
      <c r="BK128" s="149">
        <f>ROUND(I128*H128,2)</f>
        <v>0</v>
      </c>
      <c r="BL128" s="3" t="s">
        <v>131</v>
      </c>
      <c r="BM128" s="148" t="s">
        <v>360</v>
      </c>
    </row>
    <row r="129" spans="1:65" s="18" customFormat="1" ht="21.75" customHeight="1">
      <c r="A129" s="14"/>
      <c r="B129" s="137"/>
      <c r="C129" s="138" t="s">
        <v>153</v>
      </c>
      <c r="D129" s="138" t="s">
        <v>126</v>
      </c>
      <c r="E129" s="139" t="s">
        <v>361</v>
      </c>
      <c r="F129" s="140" t="s">
        <v>362</v>
      </c>
      <c r="G129" s="141" t="s">
        <v>201</v>
      </c>
      <c r="H129" s="142">
        <v>50</v>
      </c>
      <c r="I129" s="143">
        <v>0</v>
      </c>
      <c r="J129" s="143">
        <f>ROUND(I129*H129,2)</f>
        <v>0</v>
      </c>
      <c r="K129" s="140" t="s">
        <v>130</v>
      </c>
      <c r="L129" s="15"/>
      <c r="M129" s="144"/>
      <c r="N129" s="145" t="s">
        <v>38</v>
      </c>
      <c r="O129" s="146">
        <v>0.577</v>
      </c>
      <c r="P129" s="146">
        <f>O129*H129</f>
        <v>28.849999999999998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R129" s="148" t="s">
        <v>131</v>
      </c>
      <c r="AT129" s="148" t="s">
        <v>126</v>
      </c>
      <c r="AU129" s="148" t="s">
        <v>83</v>
      </c>
      <c r="AY129" s="3" t="s">
        <v>124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3" t="s">
        <v>81</v>
      </c>
      <c r="BK129" s="149">
        <f>ROUND(I129*H129,2)</f>
        <v>0</v>
      </c>
      <c r="BL129" s="3" t="s">
        <v>131</v>
      </c>
      <c r="BM129" s="148" t="s">
        <v>363</v>
      </c>
    </row>
    <row r="130" spans="1:65" s="18" customFormat="1" ht="16.5" customHeight="1">
      <c r="A130" s="14"/>
      <c r="B130" s="137"/>
      <c r="C130" s="167" t="s">
        <v>158</v>
      </c>
      <c r="D130" s="167" t="s">
        <v>171</v>
      </c>
      <c r="E130" s="168" t="s">
        <v>364</v>
      </c>
      <c r="F130" s="169" t="s">
        <v>365</v>
      </c>
      <c r="G130" s="170" t="s">
        <v>129</v>
      </c>
      <c r="H130" s="171">
        <v>6.25</v>
      </c>
      <c r="I130" s="172">
        <v>0</v>
      </c>
      <c r="J130" s="172">
        <f>ROUND(I130*H130,2)</f>
        <v>0</v>
      </c>
      <c r="K130" s="169" t="s">
        <v>130</v>
      </c>
      <c r="L130" s="173"/>
      <c r="M130" s="174"/>
      <c r="N130" s="175" t="s">
        <v>38</v>
      </c>
      <c r="O130" s="146">
        <v>0</v>
      </c>
      <c r="P130" s="146">
        <f>O130*H130</f>
        <v>0</v>
      </c>
      <c r="Q130" s="146">
        <v>0.22</v>
      </c>
      <c r="R130" s="146">
        <f>Q130*H130</f>
        <v>1.375</v>
      </c>
      <c r="S130" s="146">
        <v>0</v>
      </c>
      <c r="T130" s="147">
        <f>S130*H130</f>
        <v>0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R130" s="148" t="s">
        <v>166</v>
      </c>
      <c r="AT130" s="148" t="s">
        <v>171</v>
      </c>
      <c r="AU130" s="148" t="s">
        <v>83</v>
      </c>
      <c r="AY130" s="3" t="s">
        <v>124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3" t="s">
        <v>81</v>
      </c>
      <c r="BK130" s="149">
        <f>ROUND(I130*H130,2)</f>
        <v>0</v>
      </c>
      <c r="BL130" s="3" t="s">
        <v>131</v>
      </c>
      <c r="BM130" s="148" t="s">
        <v>366</v>
      </c>
    </row>
    <row r="131" spans="2:51" s="150" customFormat="1" ht="11.25">
      <c r="B131" s="151"/>
      <c r="D131" s="152" t="s">
        <v>133</v>
      </c>
      <c r="F131" s="154" t="s">
        <v>367</v>
      </c>
      <c r="H131" s="155">
        <v>6.25</v>
      </c>
      <c r="L131" s="151"/>
      <c r="M131" s="156"/>
      <c r="N131" s="157"/>
      <c r="O131" s="157"/>
      <c r="P131" s="157"/>
      <c r="Q131" s="157"/>
      <c r="R131" s="157"/>
      <c r="S131" s="157"/>
      <c r="T131" s="158"/>
      <c r="AT131" s="153" t="s">
        <v>133</v>
      </c>
      <c r="AU131" s="153" t="s">
        <v>83</v>
      </c>
      <c r="AV131" s="150" t="s">
        <v>83</v>
      </c>
      <c r="AW131" s="150" t="s">
        <v>2</v>
      </c>
      <c r="AX131" s="150" t="s">
        <v>81</v>
      </c>
      <c r="AY131" s="153" t="s">
        <v>124</v>
      </c>
    </row>
    <row r="132" spans="1:65" s="18" customFormat="1" ht="21.75" customHeight="1">
      <c r="A132" s="14"/>
      <c r="B132" s="137"/>
      <c r="C132" s="138" t="s">
        <v>166</v>
      </c>
      <c r="D132" s="138" t="s">
        <v>126</v>
      </c>
      <c r="E132" s="139" t="s">
        <v>368</v>
      </c>
      <c r="F132" s="140" t="s">
        <v>369</v>
      </c>
      <c r="G132" s="141" t="s">
        <v>201</v>
      </c>
      <c r="H132" s="142">
        <v>50</v>
      </c>
      <c r="I132" s="143">
        <v>0</v>
      </c>
      <c r="J132" s="143">
        <f>ROUND(I132*H132,2)</f>
        <v>0</v>
      </c>
      <c r="K132" s="140" t="s">
        <v>130</v>
      </c>
      <c r="L132" s="15"/>
      <c r="M132" s="144"/>
      <c r="N132" s="145" t="s">
        <v>38</v>
      </c>
      <c r="O132" s="146">
        <v>0.747</v>
      </c>
      <c r="P132" s="146">
        <f>O132*H132</f>
        <v>37.35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R132" s="148" t="s">
        <v>131</v>
      </c>
      <c r="AT132" s="148" t="s">
        <v>126</v>
      </c>
      <c r="AU132" s="148" t="s">
        <v>83</v>
      </c>
      <c r="AY132" s="3" t="s">
        <v>124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3" t="s">
        <v>81</v>
      </c>
      <c r="BK132" s="149">
        <f>ROUND(I132*H132,2)</f>
        <v>0</v>
      </c>
      <c r="BL132" s="3" t="s">
        <v>131</v>
      </c>
      <c r="BM132" s="148" t="s">
        <v>370</v>
      </c>
    </row>
    <row r="133" spans="1:65" s="18" customFormat="1" ht="16.5" customHeight="1">
      <c r="A133" s="14"/>
      <c r="B133" s="137"/>
      <c r="C133" s="167" t="s">
        <v>164</v>
      </c>
      <c r="D133" s="167" t="s">
        <v>171</v>
      </c>
      <c r="E133" s="168" t="s">
        <v>371</v>
      </c>
      <c r="F133" s="169" t="s">
        <v>372</v>
      </c>
      <c r="G133" s="170" t="s">
        <v>201</v>
      </c>
      <c r="H133" s="171">
        <v>50</v>
      </c>
      <c r="I133" s="172">
        <v>0</v>
      </c>
      <c r="J133" s="172">
        <f>ROUND(I133*H133,2)</f>
        <v>0</v>
      </c>
      <c r="K133" s="169"/>
      <c r="L133" s="173"/>
      <c r="M133" s="174"/>
      <c r="N133" s="175" t="s">
        <v>38</v>
      </c>
      <c r="O133" s="146">
        <v>0</v>
      </c>
      <c r="P133" s="146">
        <f>O133*H133</f>
        <v>0</v>
      </c>
      <c r="Q133" s="146">
        <v>0.009000000000000001</v>
      </c>
      <c r="R133" s="146">
        <f>Q133*H133</f>
        <v>0.45000000000000007</v>
      </c>
      <c r="S133" s="146">
        <v>0</v>
      </c>
      <c r="T133" s="147">
        <f>S133*H133</f>
        <v>0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R133" s="148" t="s">
        <v>166</v>
      </c>
      <c r="AT133" s="148" t="s">
        <v>171</v>
      </c>
      <c r="AU133" s="148" t="s">
        <v>83</v>
      </c>
      <c r="AY133" s="3" t="s">
        <v>124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3" t="s">
        <v>81</v>
      </c>
      <c r="BK133" s="149">
        <f>ROUND(I133*H133,2)</f>
        <v>0</v>
      </c>
      <c r="BL133" s="3" t="s">
        <v>131</v>
      </c>
      <c r="BM133" s="148" t="s">
        <v>373</v>
      </c>
    </row>
    <row r="134" spans="1:65" s="18" customFormat="1" ht="16.5" customHeight="1">
      <c r="A134" s="14"/>
      <c r="B134" s="137"/>
      <c r="C134" s="138" t="s">
        <v>175</v>
      </c>
      <c r="D134" s="138" t="s">
        <v>126</v>
      </c>
      <c r="E134" s="139" t="s">
        <v>374</v>
      </c>
      <c r="F134" s="140" t="s">
        <v>375</v>
      </c>
      <c r="G134" s="141" t="s">
        <v>129</v>
      </c>
      <c r="H134" s="142">
        <v>2.5</v>
      </c>
      <c r="I134" s="143">
        <v>0</v>
      </c>
      <c r="J134" s="143">
        <f>ROUND(I134*H134,2)</f>
        <v>0</v>
      </c>
      <c r="K134" s="140" t="s">
        <v>130</v>
      </c>
      <c r="L134" s="15"/>
      <c r="M134" s="144"/>
      <c r="N134" s="145" t="s">
        <v>38</v>
      </c>
      <c r="O134" s="146">
        <v>0.452</v>
      </c>
      <c r="P134" s="146">
        <f>O134*H134</f>
        <v>1.1300000000000001</v>
      </c>
      <c r="Q134" s="146">
        <v>0</v>
      </c>
      <c r="R134" s="146">
        <f>Q134*H134</f>
        <v>0</v>
      </c>
      <c r="S134" s="146">
        <v>0</v>
      </c>
      <c r="T134" s="147">
        <f>S134*H134</f>
        <v>0</v>
      </c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R134" s="148" t="s">
        <v>131</v>
      </c>
      <c r="AT134" s="148" t="s">
        <v>126</v>
      </c>
      <c r="AU134" s="148" t="s">
        <v>83</v>
      </c>
      <c r="AY134" s="3" t="s">
        <v>124</v>
      </c>
      <c r="BE134" s="149">
        <f>IF(N134="základní",J134,0)</f>
        <v>0</v>
      </c>
      <c r="BF134" s="149">
        <f>IF(N134="snížená",J134,0)</f>
        <v>0</v>
      </c>
      <c r="BG134" s="149">
        <f>IF(N134="zákl. přenesená",J134,0)</f>
        <v>0</v>
      </c>
      <c r="BH134" s="149">
        <f>IF(N134="sníž. přenesená",J134,0)</f>
        <v>0</v>
      </c>
      <c r="BI134" s="149">
        <f>IF(N134="nulová",J134,0)</f>
        <v>0</v>
      </c>
      <c r="BJ134" s="3" t="s">
        <v>81</v>
      </c>
      <c r="BK134" s="149">
        <f>ROUND(I134*H134,2)</f>
        <v>0</v>
      </c>
      <c r="BL134" s="3" t="s">
        <v>131</v>
      </c>
      <c r="BM134" s="148" t="s">
        <v>376</v>
      </c>
    </row>
    <row r="135" spans="2:51" s="150" customFormat="1" ht="11.25">
      <c r="B135" s="151"/>
      <c r="D135" s="152" t="s">
        <v>133</v>
      </c>
      <c r="E135" s="153"/>
      <c r="F135" s="154" t="s">
        <v>377</v>
      </c>
      <c r="H135" s="155">
        <v>2.5</v>
      </c>
      <c r="L135" s="151"/>
      <c r="M135" s="156"/>
      <c r="N135" s="157"/>
      <c r="O135" s="157"/>
      <c r="P135" s="157"/>
      <c r="Q135" s="157"/>
      <c r="R135" s="157"/>
      <c r="S135" s="157"/>
      <c r="T135" s="158"/>
      <c r="AT135" s="153" t="s">
        <v>133</v>
      </c>
      <c r="AU135" s="153" t="s">
        <v>83</v>
      </c>
      <c r="AV135" s="150" t="s">
        <v>83</v>
      </c>
      <c r="AW135" s="150" t="s">
        <v>29</v>
      </c>
      <c r="AX135" s="150" t="s">
        <v>81</v>
      </c>
      <c r="AY135" s="153" t="s">
        <v>124</v>
      </c>
    </row>
    <row r="136" spans="1:65" s="18" customFormat="1" ht="21.75" customHeight="1">
      <c r="A136" s="14"/>
      <c r="B136" s="137"/>
      <c r="C136" s="138" t="s">
        <v>179</v>
      </c>
      <c r="D136" s="138" t="s">
        <v>126</v>
      </c>
      <c r="E136" s="139" t="s">
        <v>378</v>
      </c>
      <c r="F136" s="140" t="s">
        <v>379</v>
      </c>
      <c r="G136" s="141" t="s">
        <v>129</v>
      </c>
      <c r="H136" s="142">
        <v>50</v>
      </c>
      <c r="I136" s="143">
        <v>0</v>
      </c>
      <c r="J136" s="143">
        <f>ROUND(I136*H136,2)</f>
        <v>0</v>
      </c>
      <c r="K136" s="140" t="s">
        <v>130</v>
      </c>
      <c r="L136" s="15"/>
      <c r="M136" s="144"/>
      <c r="N136" s="145" t="s">
        <v>38</v>
      </c>
      <c r="O136" s="146">
        <v>0.028</v>
      </c>
      <c r="P136" s="146">
        <f>O136*H136</f>
        <v>1.4000000000000001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R136" s="148" t="s">
        <v>131</v>
      </c>
      <c r="AT136" s="148" t="s">
        <v>126</v>
      </c>
      <c r="AU136" s="148" t="s">
        <v>83</v>
      </c>
      <c r="AY136" s="3" t="s">
        <v>124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3" t="s">
        <v>81</v>
      </c>
      <c r="BK136" s="149">
        <f>ROUND(I136*H136,2)</f>
        <v>0</v>
      </c>
      <c r="BL136" s="3" t="s">
        <v>131</v>
      </c>
      <c r="BM136" s="148" t="s">
        <v>380</v>
      </c>
    </row>
    <row r="137" spans="2:51" s="150" customFormat="1" ht="11.25">
      <c r="B137" s="151"/>
      <c r="D137" s="152" t="s">
        <v>133</v>
      </c>
      <c r="F137" s="154" t="s">
        <v>381</v>
      </c>
      <c r="H137" s="155">
        <v>50</v>
      </c>
      <c r="L137" s="151"/>
      <c r="M137" s="156"/>
      <c r="N137" s="157"/>
      <c r="O137" s="157"/>
      <c r="P137" s="157"/>
      <c r="Q137" s="157"/>
      <c r="R137" s="157"/>
      <c r="S137" s="157"/>
      <c r="T137" s="158"/>
      <c r="AT137" s="153" t="s">
        <v>133</v>
      </c>
      <c r="AU137" s="153" t="s">
        <v>83</v>
      </c>
      <c r="AV137" s="150" t="s">
        <v>83</v>
      </c>
      <c r="AW137" s="150" t="s">
        <v>2</v>
      </c>
      <c r="AX137" s="150" t="s">
        <v>81</v>
      </c>
      <c r="AY137" s="153" t="s">
        <v>124</v>
      </c>
    </row>
    <row r="138" spans="2:63" s="124" customFormat="1" ht="22.5" customHeight="1">
      <c r="B138" s="125"/>
      <c r="D138" s="126" t="s">
        <v>72</v>
      </c>
      <c r="E138" s="135" t="s">
        <v>215</v>
      </c>
      <c r="F138" s="135" t="s">
        <v>216</v>
      </c>
      <c r="J138" s="136">
        <f>BK138</f>
        <v>0</v>
      </c>
      <c r="L138" s="125"/>
      <c r="M138" s="129"/>
      <c r="N138" s="130"/>
      <c r="O138" s="130"/>
      <c r="P138" s="131">
        <f>P139</f>
        <v>6.4422500000000005</v>
      </c>
      <c r="Q138" s="130"/>
      <c r="R138" s="131">
        <f>R139</f>
        <v>0</v>
      </c>
      <c r="S138" s="130"/>
      <c r="T138" s="132">
        <f>T139</f>
        <v>0</v>
      </c>
      <c r="AR138" s="126" t="s">
        <v>81</v>
      </c>
      <c r="AT138" s="133" t="s">
        <v>72</v>
      </c>
      <c r="AU138" s="133" t="s">
        <v>81</v>
      </c>
      <c r="AY138" s="126" t="s">
        <v>124</v>
      </c>
      <c r="BK138" s="134">
        <f>BK139</f>
        <v>0</v>
      </c>
    </row>
    <row r="139" spans="1:65" s="18" customFormat="1" ht="21.75" customHeight="1">
      <c r="A139" s="14"/>
      <c r="B139" s="137"/>
      <c r="C139" s="138" t="s">
        <v>183</v>
      </c>
      <c r="D139" s="138" t="s">
        <v>126</v>
      </c>
      <c r="E139" s="139" t="s">
        <v>382</v>
      </c>
      <c r="F139" s="140" t="s">
        <v>383</v>
      </c>
      <c r="G139" s="141" t="s">
        <v>150</v>
      </c>
      <c r="H139" s="142">
        <v>1.8250000000000002</v>
      </c>
      <c r="I139" s="143">
        <v>0</v>
      </c>
      <c r="J139" s="143">
        <f>ROUND(I139*H139,2)</f>
        <v>0</v>
      </c>
      <c r="K139" s="140" t="s">
        <v>130</v>
      </c>
      <c r="L139" s="15"/>
      <c r="M139" s="176"/>
      <c r="N139" s="177" t="s">
        <v>38</v>
      </c>
      <c r="O139" s="178">
        <v>3.53</v>
      </c>
      <c r="P139" s="178">
        <f>O139*H139</f>
        <v>6.4422500000000005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R139" s="148" t="s">
        <v>131</v>
      </c>
      <c r="AT139" s="148" t="s">
        <v>126</v>
      </c>
      <c r="AU139" s="148" t="s">
        <v>83</v>
      </c>
      <c r="AY139" s="3" t="s">
        <v>124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3" t="s">
        <v>81</v>
      </c>
      <c r="BK139" s="149">
        <f>ROUND(I139*H139,2)</f>
        <v>0</v>
      </c>
      <c r="BL139" s="3" t="s">
        <v>131</v>
      </c>
      <c r="BM139" s="148" t="s">
        <v>384</v>
      </c>
    </row>
    <row r="140" spans="1:31" s="18" customFormat="1" ht="6.75" customHeight="1">
      <c r="A140" s="14"/>
      <c r="B140" s="30"/>
      <c r="C140" s="31"/>
      <c r="D140" s="31"/>
      <c r="E140" s="31"/>
      <c r="F140" s="31"/>
      <c r="G140" s="31"/>
      <c r="H140" s="31"/>
      <c r="I140" s="31"/>
      <c r="J140" s="31"/>
      <c r="K140" s="31"/>
      <c r="L140" s="15"/>
      <c r="M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</sheetData>
  <sheetProtection selectLockedCells="1" selectUnlockedCells="1"/>
  <autoFilter ref="C118:K13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1"/>
  <sheetViews>
    <sheetView showGridLines="0" zoomScalePageLayoutView="0" workbookViewId="0" topLeftCell="A1">
      <selection activeCell="I131" sqref="I131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1" width="16.140625" style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1" ht="11.25">
      <c r="A1" s="78"/>
    </row>
    <row r="2" spans="12:46" ht="36.75" customHeight="1">
      <c r="L2" s="187" t="s">
        <v>4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3" t="s">
        <v>95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83</v>
      </c>
    </row>
    <row r="4" spans="2:46" ht="24.75" customHeight="1">
      <c r="B4" s="6"/>
      <c r="D4" s="7" t="s">
        <v>96</v>
      </c>
      <c r="L4" s="6"/>
      <c r="M4" s="79" t="s">
        <v>9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13</v>
      </c>
      <c r="L6" s="6"/>
    </row>
    <row r="7" spans="2:12" ht="16.5" customHeight="1">
      <c r="B7" s="6"/>
      <c r="E7" s="209" t="str">
        <f>'Rekapitulace stavby'!K6</f>
        <v>Rekonstrukce  dětského hřiště  v Lískovci</v>
      </c>
      <c r="F7" s="209"/>
      <c r="G7" s="209"/>
      <c r="H7" s="209"/>
      <c r="L7" s="6"/>
    </row>
    <row r="8" spans="1:31" s="18" customFormat="1" ht="12" customHeight="1">
      <c r="A8" s="14"/>
      <c r="B8" s="15"/>
      <c r="C8" s="14"/>
      <c r="D8" s="11" t="s">
        <v>97</v>
      </c>
      <c r="E8" s="14"/>
      <c r="F8" s="14"/>
      <c r="G8" s="14"/>
      <c r="H8" s="14"/>
      <c r="I8" s="14"/>
      <c r="J8" s="14"/>
      <c r="K8" s="14"/>
      <c r="L8" s="2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18" customFormat="1" ht="16.5" customHeight="1">
      <c r="A9" s="14"/>
      <c r="B9" s="15"/>
      <c r="C9" s="14"/>
      <c r="D9" s="14"/>
      <c r="E9" s="197" t="s">
        <v>385</v>
      </c>
      <c r="F9" s="197"/>
      <c r="G9" s="197"/>
      <c r="H9" s="197"/>
      <c r="I9" s="14"/>
      <c r="J9" s="14"/>
      <c r="K9" s="14"/>
      <c r="L9" s="2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s="18" customFormat="1" ht="11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2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s="18" customFormat="1" ht="12" customHeight="1">
      <c r="A11" s="14"/>
      <c r="B11" s="15"/>
      <c r="C11" s="14"/>
      <c r="D11" s="11" t="s">
        <v>15</v>
      </c>
      <c r="E11" s="14"/>
      <c r="F11" s="12"/>
      <c r="G11" s="14"/>
      <c r="H11" s="14"/>
      <c r="I11" s="11" t="s">
        <v>16</v>
      </c>
      <c r="J11" s="12"/>
      <c r="K11" s="14"/>
      <c r="L11" s="2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s="18" customFormat="1" ht="12" customHeight="1">
      <c r="A12" s="14"/>
      <c r="B12" s="15"/>
      <c r="C12" s="14"/>
      <c r="D12" s="11" t="s">
        <v>17</v>
      </c>
      <c r="E12" s="14"/>
      <c r="F12" s="12" t="s">
        <v>18</v>
      </c>
      <c r="G12" s="14"/>
      <c r="H12" s="14"/>
      <c r="I12" s="11" t="s">
        <v>19</v>
      </c>
      <c r="J12" s="80" t="str">
        <f>'Rekapitulace stavby'!AN8</f>
        <v>22. 4. 2020</v>
      </c>
      <c r="K12" s="14"/>
      <c r="L12" s="2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8" customFormat="1" ht="10.5" customHeight="1">
      <c r="A13" s="14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2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18" customFormat="1" ht="12" customHeight="1">
      <c r="A14" s="14"/>
      <c r="B14" s="15"/>
      <c r="C14" s="14"/>
      <c r="D14" s="11" t="s">
        <v>21</v>
      </c>
      <c r="E14" s="14"/>
      <c r="F14" s="14"/>
      <c r="G14" s="14"/>
      <c r="H14" s="14"/>
      <c r="I14" s="11" t="s">
        <v>22</v>
      </c>
      <c r="J14" s="12"/>
      <c r="K14" s="14"/>
      <c r="L14" s="2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s="18" customFormat="1" ht="18" customHeight="1">
      <c r="A15" s="14"/>
      <c r="B15" s="15"/>
      <c r="C15" s="14"/>
      <c r="D15" s="14"/>
      <c r="E15" s="12" t="s">
        <v>23</v>
      </c>
      <c r="F15" s="14"/>
      <c r="G15" s="14"/>
      <c r="H15" s="14"/>
      <c r="I15" s="11" t="s">
        <v>24</v>
      </c>
      <c r="J15" s="12"/>
      <c r="K15" s="14"/>
      <c r="L15" s="2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18" customFormat="1" ht="6.75" customHeight="1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2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8" customFormat="1" ht="12" customHeight="1">
      <c r="A17" s="14"/>
      <c r="B17" s="15"/>
      <c r="C17" s="14"/>
      <c r="D17" s="11" t="s">
        <v>25</v>
      </c>
      <c r="E17" s="14"/>
      <c r="F17" s="14"/>
      <c r="G17" s="14"/>
      <c r="H17" s="14"/>
      <c r="I17" s="11" t="s">
        <v>22</v>
      </c>
      <c r="J17" s="12">
        <f>'Rekapitulace stavby'!AN13</f>
        <v>0</v>
      </c>
      <c r="K17" s="14"/>
      <c r="L17" s="2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8" customFormat="1" ht="18" customHeight="1">
      <c r="A18" s="14"/>
      <c r="B18" s="15"/>
      <c r="C18" s="14"/>
      <c r="D18" s="14"/>
      <c r="E18" s="188" t="str">
        <f>'Rekapitulace stavby'!E14</f>
        <v> </v>
      </c>
      <c r="F18" s="188"/>
      <c r="G18" s="188"/>
      <c r="H18" s="188"/>
      <c r="I18" s="11" t="s">
        <v>24</v>
      </c>
      <c r="J18" s="12">
        <f>'Rekapitulace stavby'!AN14</f>
        <v>0</v>
      </c>
      <c r="K18" s="14"/>
      <c r="L18" s="2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8" customFormat="1" ht="6.75" customHeight="1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2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8" customFormat="1" ht="12" customHeight="1">
      <c r="A20" s="14"/>
      <c r="B20" s="15"/>
      <c r="C20" s="14"/>
      <c r="D20" s="11" t="s">
        <v>27</v>
      </c>
      <c r="E20" s="14"/>
      <c r="F20" s="14"/>
      <c r="G20" s="14"/>
      <c r="H20" s="14"/>
      <c r="I20" s="11" t="s">
        <v>22</v>
      </c>
      <c r="J20" s="12"/>
      <c r="K20" s="14"/>
      <c r="L20" s="2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8" customFormat="1" ht="18" customHeight="1">
      <c r="A21" s="14"/>
      <c r="B21" s="15"/>
      <c r="C21" s="14"/>
      <c r="D21" s="14"/>
      <c r="E21" s="12" t="s">
        <v>28</v>
      </c>
      <c r="F21" s="14"/>
      <c r="G21" s="14"/>
      <c r="H21" s="14"/>
      <c r="I21" s="11" t="s">
        <v>24</v>
      </c>
      <c r="J21" s="12"/>
      <c r="K21" s="14"/>
      <c r="L21" s="2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8" customFormat="1" ht="6.75" customHeight="1">
      <c r="A22" s="14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2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8" customFormat="1" ht="12" customHeight="1">
      <c r="A23" s="14"/>
      <c r="B23" s="15"/>
      <c r="C23" s="14"/>
      <c r="D23" s="11" t="s">
        <v>30</v>
      </c>
      <c r="E23" s="14"/>
      <c r="F23" s="14"/>
      <c r="G23" s="14"/>
      <c r="H23" s="14"/>
      <c r="I23" s="11" t="s">
        <v>22</v>
      </c>
      <c r="J23" s="12"/>
      <c r="K23" s="14"/>
      <c r="L23" s="2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8" customFormat="1" ht="18" customHeight="1">
      <c r="A24" s="14"/>
      <c r="B24" s="15"/>
      <c r="C24" s="14"/>
      <c r="D24" s="14"/>
      <c r="E24" s="12" t="s">
        <v>31</v>
      </c>
      <c r="F24" s="14"/>
      <c r="G24" s="14"/>
      <c r="H24" s="14"/>
      <c r="I24" s="11" t="s">
        <v>24</v>
      </c>
      <c r="J24" s="12"/>
      <c r="K24" s="14"/>
      <c r="L24" s="2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8" customFormat="1" ht="6.75" customHeight="1">
      <c r="A25" s="14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2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8" customFormat="1" ht="12" customHeight="1">
      <c r="A26" s="14"/>
      <c r="B26" s="15"/>
      <c r="C26" s="14"/>
      <c r="D26" s="11" t="s">
        <v>32</v>
      </c>
      <c r="E26" s="14"/>
      <c r="F26" s="14"/>
      <c r="G26" s="14"/>
      <c r="H26" s="14"/>
      <c r="I26" s="14"/>
      <c r="J26" s="14"/>
      <c r="K26" s="14"/>
      <c r="L26" s="25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84" customFormat="1" ht="16.5" customHeight="1">
      <c r="A27" s="81"/>
      <c r="B27" s="82"/>
      <c r="C27" s="81"/>
      <c r="D27" s="81"/>
      <c r="E27" s="190"/>
      <c r="F27" s="190"/>
      <c r="G27" s="190"/>
      <c r="H27" s="190"/>
      <c r="I27" s="81"/>
      <c r="J27" s="81"/>
      <c r="K27" s="81"/>
      <c r="L27" s="83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s="18" customFormat="1" ht="6.75" customHeight="1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2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18" customFormat="1" ht="6.75" customHeight="1">
      <c r="A29" s="14"/>
      <c r="B29" s="15"/>
      <c r="C29" s="14"/>
      <c r="D29" s="50"/>
      <c r="E29" s="50"/>
      <c r="F29" s="50"/>
      <c r="G29" s="50"/>
      <c r="H29" s="50"/>
      <c r="I29" s="50"/>
      <c r="J29" s="50"/>
      <c r="K29" s="50"/>
      <c r="L29" s="2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18" customFormat="1" ht="25.5" customHeight="1">
      <c r="A30" s="14"/>
      <c r="B30" s="15"/>
      <c r="C30" s="14"/>
      <c r="D30" s="85" t="s">
        <v>33</v>
      </c>
      <c r="E30" s="14"/>
      <c r="F30" s="14"/>
      <c r="G30" s="14"/>
      <c r="H30" s="14"/>
      <c r="I30" s="14"/>
      <c r="J30" s="86">
        <f>ROUND(J120,2)</f>
        <v>0</v>
      </c>
      <c r="K30" s="14"/>
      <c r="L30" s="25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18" customFormat="1" ht="6.75" customHeight="1">
      <c r="A31" s="14"/>
      <c r="B31" s="15"/>
      <c r="C31" s="14"/>
      <c r="D31" s="50"/>
      <c r="E31" s="50"/>
      <c r="F31" s="50"/>
      <c r="G31" s="50"/>
      <c r="H31" s="50"/>
      <c r="I31" s="50"/>
      <c r="J31" s="50"/>
      <c r="K31" s="50"/>
      <c r="L31" s="2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18" customFormat="1" ht="14.25" customHeight="1">
      <c r="A32" s="14"/>
      <c r="B32" s="15"/>
      <c r="C32" s="14"/>
      <c r="D32" s="14"/>
      <c r="E32" s="14"/>
      <c r="F32" s="87" t="s">
        <v>35</v>
      </c>
      <c r="G32" s="14"/>
      <c r="H32" s="14"/>
      <c r="I32" s="87" t="s">
        <v>34</v>
      </c>
      <c r="J32" s="87" t="s">
        <v>36</v>
      </c>
      <c r="K32" s="14"/>
      <c r="L32" s="2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18" customFormat="1" ht="14.25" customHeight="1">
      <c r="A33" s="14"/>
      <c r="B33" s="15"/>
      <c r="C33" s="14"/>
      <c r="D33" s="88" t="s">
        <v>37</v>
      </c>
      <c r="E33" s="11" t="s">
        <v>38</v>
      </c>
      <c r="F33" s="89">
        <f>ROUND((SUM(BE120:BE130)),2)</f>
        <v>0</v>
      </c>
      <c r="G33" s="14"/>
      <c r="H33" s="14"/>
      <c r="I33" s="90">
        <v>0.21</v>
      </c>
      <c r="J33" s="89">
        <f>ROUND(((SUM(BE120:BE130))*I33),2)</f>
        <v>0</v>
      </c>
      <c r="K33" s="14"/>
      <c r="L33" s="2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18" customFormat="1" ht="14.25" customHeight="1">
      <c r="A34" s="14"/>
      <c r="B34" s="15"/>
      <c r="C34" s="14"/>
      <c r="D34" s="14"/>
      <c r="E34" s="11" t="s">
        <v>39</v>
      </c>
      <c r="F34" s="89">
        <f>ROUND((SUM(BF120:BF130)),2)</f>
        <v>0</v>
      </c>
      <c r="G34" s="14"/>
      <c r="H34" s="14"/>
      <c r="I34" s="90">
        <v>0.15</v>
      </c>
      <c r="J34" s="89">
        <f>ROUND(((SUM(BF120:BF130))*I34),2)</f>
        <v>0</v>
      </c>
      <c r="K34" s="14"/>
      <c r="L34" s="2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s="18" customFormat="1" ht="14.25" customHeight="1" hidden="1">
      <c r="A35" s="14"/>
      <c r="B35" s="15"/>
      <c r="C35" s="14"/>
      <c r="D35" s="14"/>
      <c r="E35" s="11" t="s">
        <v>40</v>
      </c>
      <c r="F35" s="89">
        <f>ROUND((SUM(BG120:BG130)),2)</f>
        <v>0</v>
      </c>
      <c r="G35" s="14"/>
      <c r="H35" s="14"/>
      <c r="I35" s="90">
        <v>0.21</v>
      </c>
      <c r="J35" s="89">
        <f>0</f>
        <v>0</v>
      </c>
      <c r="K35" s="14"/>
      <c r="L35" s="25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18" customFormat="1" ht="14.25" customHeight="1" hidden="1">
      <c r="A36" s="14"/>
      <c r="B36" s="15"/>
      <c r="C36" s="14"/>
      <c r="D36" s="14"/>
      <c r="E36" s="11" t="s">
        <v>41</v>
      </c>
      <c r="F36" s="89">
        <f>ROUND((SUM(BH120:BH130)),2)</f>
        <v>0</v>
      </c>
      <c r="G36" s="14"/>
      <c r="H36" s="14"/>
      <c r="I36" s="90">
        <v>0.15</v>
      </c>
      <c r="J36" s="89">
        <f>0</f>
        <v>0</v>
      </c>
      <c r="K36" s="14"/>
      <c r="L36" s="25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s="18" customFormat="1" ht="14.25" customHeight="1" hidden="1">
      <c r="A37" s="14"/>
      <c r="B37" s="15"/>
      <c r="C37" s="14"/>
      <c r="D37" s="14"/>
      <c r="E37" s="11" t="s">
        <v>42</v>
      </c>
      <c r="F37" s="89">
        <f>ROUND((SUM(BI120:BI130)),2)</f>
        <v>0</v>
      </c>
      <c r="G37" s="14"/>
      <c r="H37" s="14"/>
      <c r="I37" s="90">
        <v>0</v>
      </c>
      <c r="J37" s="89">
        <f>0</f>
        <v>0</v>
      </c>
      <c r="K37" s="14"/>
      <c r="L37" s="2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18" customFormat="1" ht="6.75" customHeight="1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25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18" customFormat="1" ht="25.5" customHeight="1">
      <c r="A39" s="14"/>
      <c r="B39" s="15"/>
      <c r="C39" s="91"/>
      <c r="D39" s="92" t="s">
        <v>43</v>
      </c>
      <c r="E39" s="44"/>
      <c r="F39" s="44"/>
      <c r="G39" s="93" t="s">
        <v>44</v>
      </c>
      <c r="H39" s="94" t="s">
        <v>45</v>
      </c>
      <c r="I39" s="44"/>
      <c r="J39" s="95">
        <f>SUM(J30:J37)</f>
        <v>0</v>
      </c>
      <c r="K39" s="96"/>
      <c r="L39" s="25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s="18" customFormat="1" ht="14.25" customHeight="1">
      <c r="A40" s="14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25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8" customFormat="1" ht="14.25" customHeight="1">
      <c r="B50" s="25"/>
      <c r="D50" s="26" t="s">
        <v>46</v>
      </c>
      <c r="E50" s="27"/>
      <c r="F50" s="27"/>
      <c r="G50" s="26" t="s">
        <v>47</v>
      </c>
      <c r="H50" s="27"/>
      <c r="I50" s="27"/>
      <c r="J50" s="27"/>
      <c r="K50" s="27"/>
      <c r="L50" s="25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2:12" ht="11.25">
      <c r="B60" s="6"/>
      <c r="L60" s="6"/>
    </row>
    <row r="61" spans="1:31" s="18" customFormat="1" ht="12.75">
      <c r="A61" s="14"/>
      <c r="B61" s="15"/>
      <c r="C61" s="14"/>
      <c r="D61" s="28" t="s">
        <v>48</v>
      </c>
      <c r="E61" s="17"/>
      <c r="F61" s="97" t="s">
        <v>49</v>
      </c>
      <c r="G61" s="28" t="s">
        <v>48</v>
      </c>
      <c r="H61" s="17"/>
      <c r="I61" s="17"/>
      <c r="J61" s="98" t="s">
        <v>49</v>
      </c>
      <c r="K61" s="17"/>
      <c r="L61" s="25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2:12" ht="11.25">
      <c r="B62" s="6"/>
      <c r="L62" s="6"/>
    </row>
    <row r="63" spans="2:12" ht="11.25">
      <c r="B63" s="6"/>
      <c r="L63" s="6"/>
    </row>
    <row r="64" spans="2:12" ht="11.25">
      <c r="B64" s="6"/>
      <c r="L64" s="6"/>
    </row>
    <row r="65" spans="1:31" s="18" customFormat="1" ht="12.75">
      <c r="A65" s="14"/>
      <c r="B65" s="15"/>
      <c r="C65" s="14"/>
      <c r="D65" s="26" t="s">
        <v>50</v>
      </c>
      <c r="E65" s="29"/>
      <c r="F65" s="29"/>
      <c r="G65" s="26" t="s">
        <v>51</v>
      </c>
      <c r="H65" s="29"/>
      <c r="I65" s="29"/>
      <c r="J65" s="29"/>
      <c r="K65" s="29"/>
      <c r="L65" s="25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2:12" ht="11.25">
      <c r="B75" s="6"/>
      <c r="L75" s="6"/>
    </row>
    <row r="76" spans="1:31" s="18" customFormat="1" ht="12.75">
      <c r="A76" s="14"/>
      <c r="B76" s="15"/>
      <c r="C76" s="14"/>
      <c r="D76" s="28" t="s">
        <v>48</v>
      </c>
      <c r="E76" s="17"/>
      <c r="F76" s="97" t="s">
        <v>49</v>
      </c>
      <c r="G76" s="28" t="s">
        <v>48</v>
      </c>
      <c r="H76" s="17"/>
      <c r="I76" s="17"/>
      <c r="J76" s="98" t="s">
        <v>49</v>
      </c>
      <c r="K76" s="17"/>
      <c r="L76" s="25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s="18" customFormat="1" ht="14.25" customHeight="1">
      <c r="A77" s="14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25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81" spans="1:31" s="18" customFormat="1" ht="6.75" customHeight="1">
      <c r="A81" s="14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25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s="18" customFormat="1" ht="24.75" customHeight="1">
      <c r="A82" s="14"/>
      <c r="B82" s="15"/>
      <c r="C82" s="7" t="s">
        <v>99</v>
      </c>
      <c r="D82" s="14"/>
      <c r="E82" s="14"/>
      <c r="F82" s="14"/>
      <c r="G82" s="14"/>
      <c r="H82" s="14"/>
      <c r="I82" s="14"/>
      <c r="J82" s="14"/>
      <c r="K82" s="14"/>
      <c r="L82" s="25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s="18" customFormat="1" ht="6.75" customHeigh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25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s="18" customFormat="1" ht="12" customHeight="1">
      <c r="A84" s="14"/>
      <c r="B84" s="15"/>
      <c r="C84" s="11" t="s">
        <v>13</v>
      </c>
      <c r="D84" s="14"/>
      <c r="E84" s="14"/>
      <c r="F84" s="14"/>
      <c r="G84" s="14"/>
      <c r="H84" s="14"/>
      <c r="I84" s="14"/>
      <c r="J84" s="14"/>
      <c r="K84" s="14"/>
      <c r="L84" s="25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s="18" customFormat="1" ht="16.5" customHeight="1">
      <c r="A85" s="14"/>
      <c r="B85" s="15"/>
      <c r="C85" s="14"/>
      <c r="D85" s="14"/>
      <c r="E85" s="209" t="str">
        <f>E7</f>
        <v>Rekonstrukce  dětského hřiště  v Lískovci</v>
      </c>
      <c r="F85" s="209"/>
      <c r="G85" s="209"/>
      <c r="H85" s="209"/>
      <c r="I85" s="14"/>
      <c r="J85" s="14"/>
      <c r="K85" s="14"/>
      <c r="L85" s="25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s="18" customFormat="1" ht="12" customHeight="1">
      <c r="A86" s="14"/>
      <c r="B86" s="15"/>
      <c r="C86" s="11" t="s">
        <v>97</v>
      </c>
      <c r="D86" s="14"/>
      <c r="E86" s="14"/>
      <c r="F86" s="14"/>
      <c r="G86" s="14"/>
      <c r="H86" s="14"/>
      <c r="I86" s="14"/>
      <c r="J86" s="14"/>
      <c r="K86" s="14"/>
      <c r="L86" s="25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s="18" customFormat="1" ht="16.5" customHeight="1">
      <c r="A87" s="14"/>
      <c r="B87" s="15"/>
      <c r="C87" s="14"/>
      <c r="D87" s="14"/>
      <c r="E87" s="197" t="str">
        <f>E9</f>
        <v>VRN - Vedlejší  rozpočtové náklady</v>
      </c>
      <c r="F87" s="197"/>
      <c r="G87" s="197"/>
      <c r="H87" s="197"/>
      <c r="I87" s="14"/>
      <c r="J87" s="14"/>
      <c r="K87" s="14"/>
      <c r="L87" s="25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s="18" customFormat="1" ht="6.75" customHeigh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25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s="18" customFormat="1" ht="12" customHeight="1">
      <c r="A89" s="14"/>
      <c r="B89" s="15"/>
      <c r="C89" s="11" t="s">
        <v>17</v>
      </c>
      <c r="D89" s="14"/>
      <c r="E89" s="14"/>
      <c r="F89" s="12" t="str">
        <f>F12</f>
        <v>Frýdek - Místek</v>
      </c>
      <c r="G89" s="14"/>
      <c r="H89" s="14"/>
      <c r="I89" s="11" t="s">
        <v>19</v>
      </c>
      <c r="J89" s="80" t="str">
        <f>IF(J12="","",J12)</f>
        <v>22. 4. 2020</v>
      </c>
      <c r="K89" s="14"/>
      <c r="L89" s="25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s="18" customFormat="1" ht="6.75" customHeight="1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25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s="18" customFormat="1" ht="15" customHeight="1">
      <c r="A91" s="14"/>
      <c r="B91" s="15"/>
      <c r="C91" s="11" t="s">
        <v>21</v>
      </c>
      <c r="D91" s="14"/>
      <c r="E91" s="14"/>
      <c r="F91" s="12" t="str">
        <f>E15</f>
        <v>Statutární město   Frýdek - Místek</v>
      </c>
      <c r="G91" s="14"/>
      <c r="H91" s="14"/>
      <c r="I91" s="11" t="s">
        <v>27</v>
      </c>
      <c r="J91" s="99" t="str">
        <f>E21</f>
        <v>Sapekor s.r.o.</v>
      </c>
      <c r="K91" s="14"/>
      <c r="L91" s="25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s="18" customFormat="1" ht="15" customHeight="1">
      <c r="A92" s="14"/>
      <c r="B92" s="15"/>
      <c r="C92" s="11" t="s">
        <v>25</v>
      </c>
      <c r="D92" s="14"/>
      <c r="E92" s="14"/>
      <c r="F92" s="12" t="str">
        <f>IF(E18="","",E18)</f>
        <v> </v>
      </c>
      <c r="G92" s="14"/>
      <c r="H92" s="14"/>
      <c r="I92" s="11" t="s">
        <v>30</v>
      </c>
      <c r="J92" s="99" t="str">
        <f>E24</f>
        <v>Martin Pniok</v>
      </c>
      <c r="K92" s="14"/>
      <c r="L92" s="25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s="18" customFormat="1" ht="9.75" customHeigh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25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s="18" customFormat="1" ht="29.25" customHeight="1">
      <c r="A94" s="14"/>
      <c r="B94" s="15"/>
      <c r="C94" s="100" t="s">
        <v>100</v>
      </c>
      <c r="D94" s="91"/>
      <c r="E94" s="91"/>
      <c r="F94" s="91"/>
      <c r="G94" s="91"/>
      <c r="H94" s="91"/>
      <c r="I94" s="91"/>
      <c r="J94" s="101" t="s">
        <v>101</v>
      </c>
      <c r="K94" s="91"/>
      <c r="L94" s="25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s="18" customFormat="1" ht="9.75" customHeight="1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25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47" s="18" customFormat="1" ht="22.5" customHeight="1">
      <c r="A96" s="14"/>
      <c r="B96" s="15"/>
      <c r="C96" s="102" t="s">
        <v>102</v>
      </c>
      <c r="D96" s="14"/>
      <c r="E96" s="14"/>
      <c r="F96" s="14"/>
      <c r="G96" s="14"/>
      <c r="H96" s="14"/>
      <c r="I96" s="14"/>
      <c r="J96" s="86">
        <f>J120</f>
        <v>0</v>
      </c>
      <c r="K96" s="14"/>
      <c r="L96" s="25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U96" s="3" t="s">
        <v>103</v>
      </c>
    </row>
    <row r="97" spans="2:12" s="103" customFormat="1" ht="24.75" customHeight="1">
      <c r="B97" s="104"/>
      <c r="D97" s="105" t="s">
        <v>386</v>
      </c>
      <c r="E97" s="106"/>
      <c r="F97" s="106"/>
      <c r="G97" s="106"/>
      <c r="H97" s="106"/>
      <c r="I97" s="106"/>
      <c r="J97" s="107">
        <f>J121</f>
        <v>0</v>
      </c>
      <c r="L97" s="104"/>
    </row>
    <row r="98" spans="2:12" s="108" customFormat="1" ht="19.5" customHeight="1">
      <c r="B98" s="109"/>
      <c r="D98" s="110" t="s">
        <v>387</v>
      </c>
      <c r="E98" s="111"/>
      <c r="F98" s="111"/>
      <c r="G98" s="111"/>
      <c r="H98" s="111"/>
      <c r="I98" s="111"/>
      <c r="J98" s="112">
        <f>J122</f>
        <v>0</v>
      </c>
      <c r="L98" s="109"/>
    </row>
    <row r="99" spans="2:12" s="108" customFormat="1" ht="19.5" customHeight="1">
      <c r="B99" s="109"/>
      <c r="D99" s="110" t="s">
        <v>388</v>
      </c>
      <c r="E99" s="111"/>
      <c r="F99" s="111"/>
      <c r="G99" s="111"/>
      <c r="H99" s="111"/>
      <c r="I99" s="111"/>
      <c r="J99" s="112">
        <f>J127</f>
        <v>0</v>
      </c>
      <c r="L99" s="109"/>
    </row>
    <row r="100" spans="2:12" s="108" customFormat="1" ht="19.5" customHeight="1">
      <c r="B100" s="109"/>
      <c r="D100" s="110" t="s">
        <v>389</v>
      </c>
      <c r="E100" s="111"/>
      <c r="F100" s="111"/>
      <c r="G100" s="111"/>
      <c r="H100" s="111"/>
      <c r="I100" s="111"/>
      <c r="J100" s="112">
        <f>J129</f>
        <v>0</v>
      </c>
      <c r="L100" s="109"/>
    </row>
    <row r="101" spans="1:31" s="18" customFormat="1" ht="21.75" customHeight="1">
      <c r="A101" s="14"/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25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8" customFormat="1" ht="6.75" customHeight="1">
      <c r="A102" s="14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25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6" spans="1:31" s="18" customFormat="1" ht="6.75" customHeight="1">
      <c r="A106" s="14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25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s="18" customFormat="1" ht="24.75" customHeight="1">
      <c r="A107" s="14"/>
      <c r="B107" s="15"/>
      <c r="C107" s="7" t="s">
        <v>109</v>
      </c>
      <c r="D107" s="14"/>
      <c r="E107" s="14"/>
      <c r="F107" s="14"/>
      <c r="G107" s="14"/>
      <c r="H107" s="14"/>
      <c r="I107" s="14"/>
      <c r="J107" s="14"/>
      <c r="K107" s="14"/>
      <c r="L107" s="25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s="18" customFormat="1" ht="6.75" customHeight="1">
      <c r="A108" s="14"/>
      <c r="B108" s="15"/>
      <c r="C108" s="14"/>
      <c r="D108" s="14"/>
      <c r="E108" s="14"/>
      <c r="F108" s="14"/>
      <c r="G108" s="14"/>
      <c r="H108" s="14"/>
      <c r="I108" s="14"/>
      <c r="J108" s="14"/>
      <c r="K108" s="14"/>
      <c r="L108" s="25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18" customFormat="1" ht="12" customHeight="1">
      <c r="A109" s="14"/>
      <c r="B109" s="15"/>
      <c r="C109" s="11" t="s">
        <v>13</v>
      </c>
      <c r="D109" s="14"/>
      <c r="E109" s="14"/>
      <c r="F109" s="14"/>
      <c r="G109" s="14"/>
      <c r="H109" s="14"/>
      <c r="I109" s="14"/>
      <c r="J109" s="14"/>
      <c r="K109" s="14"/>
      <c r="L109" s="25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s="18" customFormat="1" ht="16.5" customHeight="1">
      <c r="A110" s="14"/>
      <c r="B110" s="15"/>
      <c r="C110" s="14"/>
      <c r="D110" s="14"/>
      <c r="E110" s="209" t="str">
        <f>E7</f>
        <v>Rekonstrukce  dětského hřiště  v Lískovci</v>
      </c>
      <c r="F110" s="209"/>
      <c r="G110" s="209"/>
      <c r="H110" s="209"/>
      <c r="I110" s="14"/>
      <c r="J110" s="14"/>
      <c r="K110" s="14"/>
      <c r="L110" s="25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s="18" customFormat="1" ht="12" customHeight="1">
      <c r="A111" s="14"/>
      <c r="B111" s="15"/>
      <c r="C111" s="11" t="s">
        <v>97</v>
      </c>
      <c r="D111" s="14"/>
      <c r="E111" s="14"/>
      <c r="F111" s="14"/>
      <c r="G111" s="14"/>
      <c r="H111" s="14"/>
      <c r="I111" s="14"/>
      <c r="J111" s="14"/>
      <c r="K111" s="14"/>
      <c r="L111" s="25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s="18" customFormat="1" ht="16.5" customHeight="1">
      <c r="A112" s="14"/>
      <c r="B112" s="15"/>
      <c r="C112" s="14"/>
      <c r="D112" s="14"/>
      <c r="E112" s="197" t="str">
        <f>E9</f>
        <v>VRN - Vedlejší  rozpočtové náklady</v>
      </c>
      <c r="F112" s="197"/>
      <c r="G112" s="197"/>
      <c r="H112" s="197"/>
      <c r="I112" s="14"/>
      <c r="J112" s="14"/>
      <c r="K112" s="14"/>
      <c r="L112" s="25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s="18" customFormat="1" ht="6.75" customHeight="1">
      <c r="A113" s="14"/>
      <c r="B113" s="15"/>
      <c r="C113" s="14"/>
      <c r="D113" s="14"/>
      <c r="E113" s="14"/>
      <c r="F113" s="14"/>
      <c r="G113" s="14"/>
      <c r="H113" s="14"/>
      <c r="I113" s="14"/>
      <c r="J113" s="14"/>
      <c r="K113" s="14"/>
      <c r="L113" s="25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s="18" customFormat="1" ht="12" customHeight="1">
      <c r="A114" s="14"/>
      <c r="B114" s="15"/>
      <c r="C114" s="11" t="s">
        <v>17</v>
      </c>
      <c r="D114" s="14"/>
      <c r="E114" s="14"/>
      <c r="F114" s="12" t="str">
        <f>F12</f>
        <v>Frýdek - Místek</v>
      </c>
      <c r="G114" s="14"/>
      <c r="H114" s="14"/>
      <c r="I114" s="11" t="s">
        <v>19</v>
      </c>
      <c r="J114" s="80" t="str">
        <f>IF(J12="","",J12)</f>
        <v>22. 4. 2020</v>
      </c>
      <c r="K114" s="14"/>
      <c r="L114" s="25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s="18" customFormat="1" ht="6.75" customHeight="1">
      <c r="A115" s="14"/>
      <c r="B115" s="15"/>
      <c r="C115" s="14"/>
      <c r="D115" s="14"/>
      <c r="E115" s="14"/>
      <c r="F115" s="14"/>
      <c r="G115" s="14"/>
      <c r="H115" s="14"/>
      <c r="I115" s="14"/>
      <c r="J115" s="14"/>
      <c r="K115" s="14"/>
      <c r="L115" s="25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s="18" customFormat="1" ht="15" customHeight="1">
      <c r="A116" s="14"/>
      <c r="B116" s="15"/>
      <c r="C116" s="11" t="s">
        <v>21</v>
      </c>
      <c r="D116" s="14"/>
      <c r="E116" s="14"/>
      <c r="F116" s="12" t="str">
        <f>E15</f>
        <v>Statutární město   Frýdek - Místek</v>
      </c>
      <c r="G116" s="14"/>
      <c r="H116" s="14"/>
      <c r="I116" s="11" t="s">
        <v>27</v>
      </c>
      <c r="J116" s="99" t="str">
        <f>E21</f>
        <v>Sapekor s.r.o.</v>
      </c>
      <c r="K116" s="14"/>
      <c r="L116" s="25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s="18" customFormat="1" ht="15" customHeight="1">
      <c r="A117" s="14"/>
      <c r="B117" s="15"/>
      <c r="C117" s="11" t="s">
        <v>25</v>
      </c>
      <c r="D117" s="14"/>
      <c r="E117" s="14"/>
      <c r="F117" s="12" t="str">
        <f>IF(E18="","",E18)</f>
        <v> </v>
      </c>
      <c r="G117" s="14"/>
      <c r="H117" s="14"/>
      <c r="I117" s="11" t="s">
        <v>30</v>
      </c>
      <c r="J117" s="99" t="str">
        <f>E24</f>
        <v>Martin Pniok</v>
      </c>
      <c r="K117" s="14"/>
      <c r="L117" s="25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s="18" customFormat="1" ht="9.75" customHeight="1">
      <c r="A118" s="14"/>
      <c r="B118" s="15"/>
      <c r="C118" s="14"/>
      <c r="D118" s="14"/>
      <c r="E118" s="14"/>
      <c r="F118" s="14"/>
      <c r="G118" s="14"/>
      <c r="H118" s="14"/>
      <c r="I118" s="14"/>
      <c r="J118" s="14"/>
      <c r="K118" s="14"/>
      <c r="L118" s="25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s="119" customFormat="1" ht="29.25" customHeight="1">
      <c r="A119" s="113"/>
      <c r="B119" s="114"/>
      <c r="C119" s="115" t="s">
        <v>110</v>
      </c>
      <c r="D119" s="116" t="s">
        <v>58</v>
      </c>
      <c r="E119" s="116" t="s">
        <v>54</v>
      </c>
      <c r="F119" s="116" t="s">
        <v>55</v>
      </c>
      <c r="G119" s="116" t="s">
        <v>111</v>
      </c>
      <c r="H119" s="116" t="s">
        <v>112</v>
      </c>
      <c r="I119" s="116" t="s">
        <v>113</v>
      </c>
      <c r="J119" s="116" t="s">
        <v>101</v>
      </c>
      <c r="K119" s="117" t="s">
        <v>114</v>
      </c>
      <c r="L119" s="118"/>
      <c r="M119" s="46"/>
      <c r="N119" s="47" t="s">
        <v>37</v>
      </c>
      <c r="O119" s="47" t="s">
        <v>115</v>
      </c>
      <c r="P119" s="47" t="s">
        <v>116</v>
      </c>
      <c r="Q119" s="47" t="s">
        <v>117</v>
      </c>
      <c r="R119" s="47" t="s">
        <v>118</v>
      </c>
      <c r="S119" s="47" t="s">
        <v>119</v>
      </c>
      <c r="T119" s="48" t="s">
        <v>120</v>
      </c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</row>
    <row r="120" spans="1:63" s="18" customFormat="1" ht="22.5" customHeight="1">
      <c r="A120" s="14"/>
      <c r="B120" s="15"/>
      <c r="C120" s="54" t="s">
        <v>121</v>
      </c>
      <c r="D120" s="14"/>
      <c r="E120" s="14"/>
      <c r="F120" s="14"/>
      <c r="G120" s="14"/>
      <c r="H120" s="14"/>
      <c r="I120" s="14"/>
      <c r="J120" s="120">
        <f>BK120</f>
        <v>0</v>
      </c>
      <c r="K120" s="14"/>
      <c r="L120" s="15"/>
      <c r="M120" s="49"/>
      <c r="N120" s="40"/>
      <c r="O120" s="50"/>
      <c r="P120" s="121">
        <f>P121</f>
        <v>0</v>
      </c>
      <c r="Q120" s="50"/>
      <c r="R120" s="121">
        <f>R121</f>
        <v>0</v>
      </c>
      <c r="S120" s="50"/>
      <c r="T120" s="122">
        <f>T121</f>
        <v>0</v>
      </c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3" t="s">
        <v>72</v>
      </c>
      <c r="AU120" s="3" t="s">
        <v>103</v>
      </c>
      <c r="BK120" s="123">
        <f>BK121</f>
        <v>0</v>
      </c>
    </row>
    <row r="121" spans="2:63" s="124" customFormat="1" ht="25.5" customHeight="1">
      <c r="B121" s="125"/>
      <c r="D121" s="126" t="s">
        <v>72</v>
      </c>
      <c r="E121" s="127" t="s">
        <v>93</v>
      </c>
      <c r="F121" s="127" t="s">
        <v>390</v>
      </c>
      <c r="J121" s="128">
        <f>BK121</f>
        <v>0</v>
      </c>
      <c r="L121" s="125"/>
      <c r="M121" s="129"/>
      <c r="N121" s="130"/>
      <c r="O121" s="130"/>
      <c r="P121" s="131">
        <f>P122+P127+P129</f>
        <v>0</v>
      </c>
      <c r="Q121" s="130"/>
      <c r="R121" s="131">
        <f>R122+R127+R129</f>
        <v>0</v>
      </c>
      <c r="S121" s="130"/>
      <c r="T121" s="132">
        <f>T122+T127+T129</f>
        <v>0</v>
      </c>
      <c r="AR121" s="126" t="s">
        <v>147</v>
      </c>
      <c r="AT121" s="133" t="s">
        <v>72</v>
      </c>
      <c r="AU121" s="133" t="s">
        <v>73</v>
      </c>
      <c r="AY121" s="126" t="s">
        <v>124</v>
      </c>
      <c r="BK121" s="134">
        <f>BK122+BK127+BK129</f>
        <v>0</v>
      </c>
    </row>
    <row r="122" spans="2:63" s="124" customFormat="1" ht="22.5" customHeight="1">
      <c r="B122" s="125"/>
      <c r="D122" s="126" t="s">
        <v>72</v>
      </c>
      <c r="E122" s="135" t="s">
        <v>391</v>
      </c>
      <c r="F122" s="135" t="s">
        <v>392</v>
      </c>
      <c r="J122" s="136">
        <f>BK122</f>
        <v>0</v>
      </c>
      <c r="L122" s="125"/>
      <c r="M122" s="129"/>
      <c r="N122" s="130"/>
      <c r="O122" s="130"/>
      <c r="P122" s="131">
        <f>SUM(P123:P126)</f>
        <v>0</v>
      </c>
      <c r="Q122" s="130"/>
      <c r="R122" s="131">
        <f>SUM(R123:R126)</f>
        <v>0</v>
      </c>
      <c r="S122" s="130"/>
      <c r="T122" s="132">
        <f>SUM(T123:T126)</f>
        <v>0</v>
      </c>
      <c r="AR122" s="126" t="s">
        <v>147</v>
      </c>
      <c r="AT122" s="133" t="s">
        <v>72</v>
      </c>
      <c r="AU122" s="133" t="s">
        <v>81</v>
      </c>
      <c r="AY122" s="126" t="s">
        <v>124</v>
      </c>
      <c r="BK122" s="134">
        <f>SUM(BK123:BK126)</f>
        <v>0</v>
      </c>
    </row>
    <row r="123" spans="1:65" s="18" customFormat="1" ht="16.5" customHeight="1">
      <c r="A123" s="14"/>
      <c r="B123" s="137"/>
      <c r="C123" s="138" t="s">
        <v>81</v>
      </c>
      <c r="D123" s="138" t="s">
        <v>126</v>
      </c>
      <c r="E123" s="139" t="s">
        <v>393</v>
      </c>
      <c r="F123" s="140" t="s">
        <v>394</v>
      </c>
      <c r="G123" s="141" t="s">
        <v>169</v>
      </c>
      <c r="H123" s="142">
        <v>1</v>
      </c>
      <c r="I123" s="143">
        <v>0</v>
      </c>
      <c r="J123" s="143">
        <f>ROUND(I123*H123,2)</f>
        <v>0</v>
      </c>
      <c r="K123" s="140" t="s">
        <v>130</v>
      </c>
      <c r="L123" s="15"/>
      <c r="M123" s="144"/>
      <c r="N123" s="145" t="s">
        <v>38</v>
      </c>
      <c r="O123" s="146">
        <v>0</v>
      </c>
      <c r="P123" s="146">
        <f>O123*H123</f>
        <v>0</v>
      </c>
      <c r="Q123" s="146">
        <v>0</v>
      </c>
      <c r="R123" s="146">
        <f>Q123*H123</f>
        <v>0</v>
      </c>
      <c r="S123" s="146">
        <v>0</v>
      </c>
      <c r="T123" s="147">
        <f>S123*H123</f>
        <v>0</v>
      </c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R123" s="148" t="s">
        <v>395</v>
      </c>
      <c r="AT123" s="148" t="s">
        <v>126</v>
      </c>
      <c r="AU123" s="148" t="s">
        <v>83</v>
      </c>
      <c r="AY123" s="3" t="s">
        <v>124</v>
      </c>
      <c r="BE123" s="149">
        <f>IF(N123="základní",J123,0)</f>
        <v>0</v>
      </c>
      <c r="BF123" s="149">
        <f>IF(N123="snížená",J123,0)</f>
        <v>0</v>
      </c>
      <c r="BG123" s="149">
        <f>IF(N123="zákl. přenesená",J123,0)</f>
        <v>0</v>
      </c>
      <c r="BH123" s="149">
        <f>IF(N123="sníž. přenesená",J123,0)</f>
        <v>0</v>
      </c>
      <c r="BI123" s="149">
        <f>IF(N123="nulová",J123,0)</f>
        <v>0</v>
      </c>
      <c r="BJ123" s="3" t="s">
        <v>81</v>
      </c>
      <c r="BK123" s="149">
        <f>ROUND(I123*H123,2)</f>
        <v>0</v>
      </c>
      <c r="BL123" s="3" t="s">
        <v>395</v>
      </c>
      <c r="BM123" s="148" t="s">
        <v>396</v>
      </c>
    </row>
    <row r="124" spans="1:65" s="18" customFormat="1" ht="16.5" customHeight="1">
      <c r="A124" s="14"/>
      <c r="B124" s="137"/>
      <c r="C124" s="138" t="s">
        <v>83</v>
      </c>
      <c r="D124" s="138" t="s">
        <v>126</v>
      </c>
      <c r="E124" s="139" t="s">
        <v>397</v>
      </c>
      <c r="F124" s="140" t="s">
        <v>398</v>
      </c>
      <c r="G124" s="141" t="s">
        <v>169</v>
      </c>
      <c r="H124" s="142">
        <v>1</v>
      </c>
      <c r="I124" s="143">
        <v>0</v>
      </c>
      <c r="J124" s="143">
        <f>ROUND(I124*H124,2)</f>
        <v>0</v>
      </c>
      <c r="K124" s="140" t="s">
        <v>130</v>
      </c>
      <c r="L124" s="15"/>
      <c r="M124" s="144"/>
      <c r="N124" s="145" t="s">
        <v>38</v>
      </c>
      <c r="O124" s="146">
        <v>0</v>
      </c>
      <c r="P124" s="146">
        <f>O124*H124</f>
        <v>0</v>
      </c>
      <c r="Q124" s="146">
        <v>0</v>
      </c>
      <c r="R124" s="146">
        <f>Q124*H124</f>
        <v>0</v>
      </c>
      <c r="S124" s="146">
        <v>0</v>
      </c>
      <c r="T124" s="147">
        <f>S124*H124</f>
        <v>0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R124" s="148" t="s">
        <v>395</v>
      </c>
      <c r="AT124" s="148" t="s">
        <v>126</v>
      </c>
      <c r="AU124" s="148" t="s">
        <v>83</v>
      </c>
      <c r="AY124" s="3" t="s">
        <v>124</v>
      </c>
      <c r="BE124" s="149">
        <f>IF(N124="základní",J124,0)</f>
        <v>0</v>
      </c>
      <c r="BF124" s="149">
        <f>IF(N124="snížená",J124,0)</f>
        <v>0</v>
      </c>
      <c r="BG124" s="149">
        <f>IF(N124="zákl. přenesená",J124,0)</f>
        <v>0</v>
      </c>
      <c r="BH124" s="149">
        <f>IF(N124="sníž. přenesená",J124,0)</f>
        <v>0</v>
      </c>
      <c r="BI124" s="149">
        <f>IF(N124="nulová",J124,0)</f>
        <v>0</v>
      </c>
      <c r="BJ124" s="3" t="s">
        <v>81</v>
      </c>
      <c r="BK124" s="149">
        <f>ROUND(I124*H124,2)</f>
        <v>0</v>
      </c>
      <c r="BL124" s="3" t="s">
        <v>395</v>
      </c>
      <c r="BM124" s="148" t="s">
        <v>399</v>
      </c>
    </row>
    <row r="125" spans="1:65" s="18" customFormat="1" ht="16.5" customHeight="1">
      <c r="A125" s="14"/>
      <c r="B125" s="137"/>
      <c r="C125" s="138" t="s">
        <v>140</v>
      </c>
      <c r="D125" s="138" t="s">
        <v>126</v>
      </c>
      <c r="E125" s="139" t="s">
        <v>400</v>
      </c>
      <c r="F125" s="140" t="s">
        <v>401</v>
      </c>
      <c r="G125" s="141" t="s">
        <v>169</v>
      </c>
      <c r="H125" s="142">
        <v>1</v>
      </c>
      <c r="I125" s="143">
        <v>0</v>
      </c>
      <c r="J125" s="143">
        <f>ROUND(I125*H125,2)</f>
        <v>0</v>
      </c>
      <c r="K125" s="140" t="s">
        <v>130</v>
      </c>
      <c r="L125" s="15"/>
      <c r="M125" s="144"/>
      <c r="N125" s="145" t="s">
        <v>38</v>
      </c>
      <c r="O125" s="146">
        <v>0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R125" s="148" t="s">
        <v>395</v>
      </c>
      <c r="AT125" s="148" t="s">
        <v>126</v>
      </c>
      <c r="AU125" s="148" t="s">
        <v>83</v>
      </c>
      <c r="AY125" s="3" t="s">
        <v>124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3" t="s">
        <v>81</v>
      </c>
      <c r="BK125" s="149">
        <f>ROUND(I125*H125,2)</f>
        <v>0</v>
      </c>
      <c r="BL125" s="3" t="s">
        <v>395</v>
      </c>
      <c r="BM125" s="148" t="s">
        <v>402</v>
      </c>
    </row>
    <row r="126" spans="1:65" s="18" customFormat="1" ht="16.5" customHeight="1">
      <c r="A126" s="14"/>
      <c r="B126" s="137"/>
      <c r="C126" s="138" t="s">
        <v>131</v>
      </c>
      <c r="D126" s="138" t="s">
        <v>126</v>
      </c>
      <c r="E126" s="139" t="s">
        <v>403</v>
      </c>
      <c r="F126" s="140" t="s">
        <v>404</v>
      </c>
      <c r="G126" s="141" t="s">
        <v>169</v>
      </c>
      <c r="H126" s="142">
        <v>1</v>
      </c>
      <c r="I126" s="143">
        <v>0</v>
      </c>
      <c r="J126" s="143">
        <f>ROUND(I126*H126,2)</f>
        <v>0</v>
      </c>
      <c r="K126" s="140" t="s">
        <v>130</v>
      </c>
      <c r="L126" s="15"/>
      <c r="M126" s="144"/>
      <c r="N126" s="145" t="s">
        <v>38</v>
      </c>
      <c r="O126" s="146">
        <v>0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R126" s="148" t="s">
        <v>395</v>
      </c>
      <c r="AT126" s="148" t="s">
        <v>126</v>
      </c>
      <c r="AU126" s="148" t="s">
        <v>83</v>
      </c>
      <c r="AY126" s="3" t="s">
        <v>124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3" t="s">
        <v>81</v>
      </c>
      <c r="BK126" s="149">
        <f>ROUND(I126*H126,2)</f>
        <v>0</v>
      </c>
      <c r="BL126" s="3" t="s">
        <v>395</v>
      </c>
      <c r="BM126" s="148" t="s">
        <v>405</v>
      </c>
    </row>
    <row r="127" spans="2:63" s="124" customFormat="1" ht="22.5" customHeight="1">
      <c r="B127" s="125"/>
      <c r="D127" s="126" t="s">
        <v>72</v>
      </c>
      <c r="E127" s="135" t="s">
        <v>406</v>
      </c>
      <c r="F127" s="135" t="s">
        <v>407</v>
      </c>
      <c r="J127" s="136">
        <f>BK127</f>
        <v>0</v>
      </c>
      <c r="L127" s="125"/>
      <c r="M127" s="129"/>
      <c r="N127" s="130"/>
      <c r="O127" s="130"/>
      <c r="P127" s="131">
        <f>P128</f>
        <v>0</v>
      </c>
      <c r="Q127" s="130"/>
      <c r="R127" s="131">
        <f>R128</f>
        <v>0</v>
      </c>
      <c r="S127" s="130"/>
      <c r="T127" s="132">
        <f>T128</f>
        <v>0</v>
      </c>
      <c r="AR127" s="126" t="s">
        <v>147</v>
      </c>
      <c r="AT127" s="133" t="s">
        <v>72</v>
      </c>
      <c r="AU127" s="133" t="s">
        <v>81</v>
      </c>
      <c r="AY127" s="126" t="s">
        <v>124</v>
      </c>
      <c r="BK127" s="134">
        <f>BK128</f>
        <v>0</v>
      </c>
    </row>
    <row r="128" spans="1:65" s="18" customFormat="1" ht="16.5" customHeight="1">
      <c r="A128" s="14"/>
      <c r="B128" s="137"/>
      <c r="C128" s="138" t="s">
        <v>147</v>
      </c>
      <c r="D128" s="138" t="s">
        <v>126</v>
      </c>
      <c r="E128" s="139" t="s">
        <v>408</v>
      </c>
      <c r="F128" s="140" t="s">
        <v>407</v>
      </c>
      <c r="G128" s="141" t="s">
        <v>169</v>
      </c>
      <c r="H128" s="142">
        <v>1</v>
      </c>
      <c r="I128" s="143">
        <v>0</v>
      </c>
      <c r="J128" s="143">
        <f>ROUND(I128*H128,2)</f>
        <v>0</v>
      </c>
      <c r="K128" s="140" t="s">
        <v>130</v>
      </c>
      <c r="L128" s="15"/>
      <c r="M128" s="144"/>
      <c r="N128" s="145" t="s">
        <v>38</v>
      </c>
      <c r="O128" s="146">
        <v>0</v>
      </c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R128" s="148" t="s">
        <v>395</v>
      </c>
      <c r="AT128" s="148" t="s">
        <v>126</v>
      </c>
      <c r="AU128" s="148" t="s">
        <v>83</v>
      </c>
      <c r="AY128" s="3" t="s">
        <v>124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3" t="s">
        <v>81</v>
      </c>
      <c r="BK128" s="149">
        <f>ROUND(I128*H128,2)</f>
        <v>0</v>
      </c>
      <c r="BL128" s="3" t="s">
        <v>395</v>
      </c>
      <c r="BM128" s="148" t="s">
        <v>409</v>
      </c>
    </row>
    <row r="129" spans="2:63" s="124" customFormat="1" ht="22.5" customHeight="1">
      <c r="B129" s="125"/>
      <c r="D129" s="126" t="s">
        <v>72</v>
      </c>
      <c r="E129" s="135" t="s">
        <v>410</v>
      </c>
      <c r="F129" s="135" t="s">
        <v>411</v>
      </c>
      <c r="J129" s="136">
        <f>BK129</f>
        <v>0</v>
      </c>
      <c r="L129" s="125"/>
      <c r="M129" s="129"/>
      <c r="N129" s="130"/>
      <c r="O129" s="130"/>
      <c r="P129" s="131">
        <f>P130</f>
        <v>0</v>
      </c>
      <c r="Q129" s="130"/>
      <c r="R129" s="131">
        <f>R130</f>
        <v>0</v>
      </c>
      <c r="S129" s="130"/>
      <c r="T129" s="132">
        <f>T130</f>
        <v>0</v>
      </c>
      <c r="AR129" s="126" t="s">
        <v>147</v>
      </c>
      <c r="AT129" s="133" t="s">
        <v>72</v>
      </c>
      <c r="AU129" s="133" t="s">
        <v>81</v>
      </c>
      <c r="AY129" s="126" t="s">
        <v>124</v>
      </c>
      <c r="BK129" s="134">
        <f>BK130</f>
        <v>0</v>
      </c>
    </row>
    <row r="130" spans="1:65" s="18" customFormat="1" ht="16.5" customHeight="1">
      <c r="A130" s="14"/>
      <c r="B130" s="137"/>
      <c r="C130" s="138" t="s">
        <v>153</v>
      </c>
      <c r="D130" s="138" t="s">
        <v>126</v>
      </c>
      <c r="E130" s="139" t="s">
        <v>412</v>
      </c>
      <c r="F130" s="140" t="s">
        <v>413</v>
      </c>
      <c r="G130" s="141" t="s">
        <v>169</v>
      </c>
      <c r="H130" s="142">
        <v>1</v>
      </c>
      <c r="I130" s="143">
        <v>0</v>
      </c>
      <c r="J130" s="143">
        <f>ROUND(I130*H130,2)</f>
        <v>0</v>
      </c>
      <c r="K130" s="140" t="s">
        <v>130</v>
      </c>
      <c r="L130" s="15"/>
      <c r="M130" s="176"/>
      <c r="N130" s="177" t="s">
        <v>38</v>
      </c>
      <c r="O130" s="178">
        <v>0</v>
      </c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R130" s="148" t="s">
        <v>395</v>
      </c>
      <c r="AT130" s="148" t="s">
        <v>126</v>
      </c>
      <c r="AU130" s="148" t="s">
        <v>83</v>
      </c>
      <c r="AY130" s="3" t="s">
        <v>124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3" t="s">
        <v>81</v>
      </c>
      <c r="BK130" s="149">
        <f>ROUND(I130*H130,2)</f>
        <v>0</v>
      </c>
      <c r="BL130" s="3" t="s">
        <v>395</v>
      </c>
      <c r="BM130" s="148" t="s">
        <v>414</v>
      </c>
    </row>
    <row r="131" spans="1:31" s="18" customFormat="1" ht="6.75" customHeight="1">
      <c r="A131" s="14"/>
      <c r="B131" s="30"/>
      <c r="C131" s="31"/>
      <c r="D131" s="31"/>
      <c r="E131" s="31"/>
      <c r="F131" s="31"/>
      <c r="G131" s="31"/>
      <c r="H131" s="31"/>
      <c r="I131" s="31"/>
      <c r="J131" s="31"/>
      <c r="K131" s="31"/>
      <c r="L131" s="15"/>
      <c r="M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</sheetData>
  <sheetProtection selectLockedCells="1" selectUnlockedCells="1"/>
  <autoFilter ref="C119:K13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Simona ČECHOVÁ</dc:creator>
  <cp:keywords/>
  <dc:description/>
  <cp:lastModifiedBy>handlirova</cp:lastModifiedBy>
  <dcterms:created xsi:type="dcterms:W3CDTF">2020-06-18T05:39:13Z</dcterms:created>
  <dcterms:modified xsi:type="dcterms:W3CDTF">2020-06-18T05:39:13Z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